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45" yWindow="-75" windowWidth="9720" windowHeight="7320" tabRatio="874" activeTab="4"/>
  </bookViews>
  <sheets>
    <sheet name="General" sheetId="32" r:id="rId1"/>
    <sheet name="Баланс " sheetId="38" r:id="rId2"/>
    <sheet name="ОПР " sheetId="39" r:id="rId3"/>
    <sheet name="C_flow_id" sheetId="5" state="hidden" r:id="rId4"/>
    <sheet name="ОСК" sheetId="7" r:id="rId5"/>
    <sheet name="ОПП" sheetId="6" r:id="rId6"/>
    <sheet name="Pril. 5" sheetId="8" r:id="rId7"/>
    <sheet name="CONTROL" sheetId="17" state="hidden" r:id="rId8"/>
    <sheet name="E_BS" sheetId="18" state="hidden" r:id="rId9"/>
    <sheet name="E_P&amp;L" sheetId="19" state="hidden" r:id="rId10"/>
    <sheet name="E_C_flow" sheetId="20" state="hidden" r:id="rId11"/>
    <sheet name="E_C_flow_id" sheetId="21" state="hidden" r:id="rId12"/>
    <sheet name="E_Equity" sheetId="22" state="hidden" r:id="rId13"/>
    <sheet name="E_1-Fixed assets" sheetId="23" state="hidden" r:id="rId14"/>
    <sheet name="E_2-Rec.&amp; Payables" sheetId="24" state="hidden" r:id="rId15"/>
    <sheet name="E_2-(continued)" sheetId="25" state="hidden" r:id="rId16"/>
    <sheet name="E_3-Securities" sheetId="26" state="hidden" r:id="rId17"/>
    <sheet name="E_5-Interest" sheetId="27" state="hidden" r:id="rId18"/>
    <sheet name="E_6-Extraordinary" sheetId="28" state="hidden" r:id="rId19"/>
    <sheet name="E_7-Results" sheetId="29" state="hidden" r:id="rId20"/>
    <sheet name="E_8-Temp. differences" sheetId="30" state="hidden" r:id="rId21"/>
    <sheet name="4 Participations" sheetId="31" state="hidden" r:id="rId22"/>
  </sheets>
  <definedNames>
    <definedName name="AS2DocOpenMode" hidden="1">"AS2DocumentEdit"</definedName>
    <definedName name="_xlnm.Print_Area" localSheetId="21">'4 Participations'!$A$1:$F$63</definedName>
    <definedName name="_xlnm.Print_Area" localSheetId="10">E_C_flow!$A$1:$F$68</definedName>
    <definedName name="_xlnm.Print_Area" localSheetId="9">'E_P&amp;L'!$A$1:$F$67</definedName>
    <definedName name="_xlnm.Print_Area" localSheetId="6">'Pril. 5'!$A$1:$Q$41</definedName>
    <definedName name="_xlnm.Print_Area" localSheetId="1">'Баланс '!$A$1:$G$85</definedName>
    <definedName name="_xlnm.Print_Area" localSheetId="2">'ОПР '!$A$1:$G$50</definedName>
    <definedName name="_xlnm.Print_Area" localSheetId="4">ОСК!$A$1:$K$37</definedName>
    <definedName name="_xlnm.Print_Titles" localSheetId="8">E_BS!$1:$14</definedName>
    <definedName name="_xlnm.Print_Titles" localSheetId="9">'E_P&amp;L'!$1:$13</definedName>
    <definedName name="_xlnm.Print_Titles" localSheetId="1">'Баланс '!$1:$13</definedName>
    <definedName name="_xlnm.Print_Titles" localSheetId="5">ОПП!$1:$12</definedName>
    <definedName name="_xlnm.Print_Titles" localSheetId="2">'ОПР '!$1:$12</definedName>
    <definedName name="wrn.Aging._.and._.Trend._.Analysis." hidden="1">{#N/A,#N/A,FALSE,"Aging Summary";#N/A,#N/A,FALSE,"Ratio Analysis";#N/A,#N/A,FALSE,"Test 120 Day Accts";#N/A,#N/A,FALSE,"Tickmarks"}</definedName>
  </definedNames>
  <calcPr calcId="125725"/>
</workbook>
</file>

<file path=xl/calcChain.xml><?xml version="1.0" encoding="utf-8"?>
<calcChain xmlns="http://schemas.openxmlformats.org/spreadsheetml/2006/main">
  <c r="K16" i="7"/>
  <c r="B58" i="38"/>
  <c r="F67"/>
  <c r="B41" i="39"/>
  <c r="B52" i="38"/>
  <c r="B26"/>
  <c r="B25"/>
  <c r="K14" i="7"/>
  <c r="G32" i="39"/>
  <c r="G25"/>
  <c r="G14"/>
  <c r="G22" s="1"/>
  <c r="G39" s="1"/>
  <c r="C36"/>
  <c r="C23"/>
  <c r="C22" s="1"/>
  <c r="C18"/>
  <c r="C15"/>
  <c r="C30" s="1"/>
  <c r="C39" s="1"/>
  <c r="C44" s="1"/>
  <c r="G72" i="38"/>
  <c r="G66"/>
  <c r="G60"/>
  <c r="G59"/>
  <c r="G71" s="1"/>
  <c r="G57"/>
  <c r="G54"/>
  <c r="G51"/>
  <c r="G47"/>
  <c r="G70" s="1"/>
  <c r="G46"/>
  <c r="G69" s="1"/>
  <c r="G43"/>
  <c r="G40"/>
  <c r="G37"/>
  <c r="G35"/>
  <c r="G27"/>
  <c r="G23"/>
  <c r="C70"/>
  <c r="C67"/>
  <c r="C66"/>
  <c r="C60"/>
  <c r="C58"/>
  <c r="C50"/>
  <c r="C71" s="1"/>
  <c r="C46"/>
  <c r="C39"/>
  <c r="C27"/>
  <c r="C25"/>
  <c r="C23" s="1"/>
  <c r="C29" s="1"/>
  <c r="C22"/>
  <c r="C21"/>
  <c r="C41" s="1"/>
  <c r="C75" s="1"/>
  <c r="A39" i="8"/>
  <c r="A45" i="6"/>
  <c r="A33" i="7"/>
  <c r="A46" i="39"/>
  <c r="A79" i="38"/>
  <c r="D22" i="6"/>
  <c r="B27" i="38"/>
  <c r="F54"/>
  <c r="I18" i="7"/>
  <c r="G40" i="39" l="1"/>
  <c r="C21" i="8"/>
  <c r="C27" s="1"/>
  <c r="G43" i="39" l="1"/>
  <c r="G44" s="1"/>
  <c r="G37"/>
  <c r="F40" i="38"/>
  <c r="B23"/>
  <c r="D42" i="6" l="1"/>
  <c r="G28" i="38" l="1"/>
  <c r="G29" s="1"/>
  <c r="G75" s="1"/>
  <c r="E25" i="8"/>
  <c r="H25" s="1"/>
  <c r="J25" s="1"/>
  <c r="J27" s="1"/>
  <c r="J32" i="23" s="1"/>
  <c r="D36" i="6"/>
  <c r="C31"/>
  <c r="C23"/>
  <c r="C40"/>
  <c r="B40"/>
  <c r="K19" i="7"/>
  <c r="H15" i="22"/>
  <c r="B60" i="38"/>
  <c r="F46"/>
  <c r="B67"/>
  <c r="B36" i="39"/>
  <c r="L40" i="8"/>
  <c r="H35" i="7"/>
  <c r="E47" i="6"/>
  <c r="E40" i="8"/>
  <c r="E35" i="7"/>
  <c r="B47" i="6"/>
  <c r="D39"/>
  <c r="D37"/>
  <c r="D35"/>
  <c r="D34"/>
  <c r="D33"/>
  <c r="B31"/>
  <c r="D31" s="1"/>
  <c r="D30"/>
  <c r="D28"/>
  <c r="D27"/>
  <c r="D26"/>
  <c r="B23"/>
  <c r="D20"/>
  <c r="D18"/>
  <c r="D17"/>
  <c r="F33" i="20"/>
  <c r="F30"/>
  <c r="F21"/>
  <c r="B21" i="38"/>
  <c r="B29"/>
  <c r="B70"/>
  <c r="F23"/>
  <c r="F27"/>
  <c r="J17" i="7"/>
  <c r="H17"/>
  <c r="I17"/>
  <c r="K23"/>
  <c r="K22"/>
  <c r="B15" i="39"/>
  <c r="K24" i="7"/>
  <c r="K28"/>
  <c r="F60" i="38"/>
  <c r="B46"/>
  <c r="B50" s="1"/>
  <c r="F14" i="39"/>
  <c r="F22" s="1"/>
  <c r="F25"/>
  <c r="F32" s="1"/>
  <c r="F43" i="38"/>
  <c r="B18" i="39"/>
  <c r="B23"/>
  <c r="B22" s="1"/>
  <c r="A3" i="38"/>
  <c r="K17" i="7"/>
  <c r="K25"/>
  <c r="A1" i="38"/>
  <c r="A2" i="31"/>
  <c r="A7" s="1"/>
  <c r="A63"/>
  <c r="A8"/>
  <c r="A4"/>
  <c r="E4"/>
  <c r="F44"/>
  <c r="F50"/>
  <c r="F56"/>
  <c r="E44"/>
  <c r="E50"/>
  <c r="E56"/>
  <c r="C44"/>
  <c r="C50"/>
  <c r="C56"/>
  <c r="F24"/>
  <c r="F30"/>
  <c r="F36"/>
  <c r="E24"/>
  <c r="E30"/>
  <c r="E36"/>
  <c r="C24"/>
  <c r="C30"/>
  <c r="C36"/>
  <c r="F58" i="5"/>
  <c r="F52"/>
  <c r="A64"/>
  <c r="A7"/>
  <c r="F3"/>
  <c r="E3"/>
  <c r="A3"/>
  <c r="A1"/>
  <c r="A6" s="1"/>
  <c r="F18"/>
  <c r="F24" s="1"/>
  <c r="F31" s="1"/>
  <c r="F39"/>
  <c r="F45"/>
  <c r="F46" s="1"/>
  <c r="F47" i="21" s="1"/>
  <c r="E18" i="5"/>
  <c r="E24"/>
  <c r="E31"/>
  <c r="E32" i="21" s="1"/>
  <c r="E39" i="5"/>
  <c r="E46" s="1"/>
  <c r="E47" i="21" s="1"/>
  <c r="E45" i="5"/>
  <c r="E52"/>
  <c r="E58"/>
  <c r="B66" i="17"/>
  <c r="A66" s="1"/>
  <c r="B84"/>
  <c r="A84" s="1"/>
  <c r="B88"/>
  <c r="A88" s="1"/>
  <c r="B128"/>
  <c r="A128" s="1"/>
  <c r="B36"/>
  <c r="A36" s="1"/>
  <c r="B13"/>
  <c r="A13"/>
  <c r="B12"/>
  <c r="A12" s="1"/>
  <c r="B11"/>
  <c r="A11" s="1"/>
  <c r="B10"/>
  <c r="A10" s="1"/>
  <c r="B9"/>
  <c r="A9" s="1"/>
  <c r="B3"/>
  <c r="B126"/>
  <c r="A126" s="1"/>
  <c r="B125"/>
  <c r="A125" s="1"/>
  <c r="B124"/>
  <c r="A124" s="1"/>
  <c r="B122"/>
  <c r="A122" s="1"/>
  <c r="B120"/>
  <c r="A120" s="1"/>
  <c r="B118"/>
  <c r="A118" s="1"/>
  <c r="B116"/>
  <c r="A116" s="1"/>
  <c r="B115"/>
  <c r="A115" s="1"/>
  <c r="B114"/>
  <c r="A114" s="1"/>
  <c r="B101"/>
  <c r="A101" s="1"/>
  <c r="B112"/>
  <c r="A112" s="1"/>
  <c r="B108"/>
  <c r="B107"/>
  <c r="B104"/>
  <c r="B102"/>
  <c r="A108"/>
  <c r="A107"/>
  <c r="A104"/>
  <c r="A102"/>
  <c r="B100"/>
  <c r="A100" s="1"/>
  <c r="B96"/>
  <c r="A96" s="1"/>
  <c r="B92"/>
  <c r="A92" s="1"/>
  <c r="B80"/>
  <c r="A80" s="1"/>
  <c r="B76"/>
  <c r="A76" s="1"/>
  <c r="B72"/>
  <c r="A72" s="1"/>
  <c r="B71"/>
  <c r="A71" s="1"/>
  <c r="B69"/>
  <c r="A69" s="1"/>
  <c r="B56"/>
  <c r="A56" s="1"/>
  <c r="B68"/>
  <c r="A68" s="1"/>
  <c r="B67"/>
  <c r="A67" s="1"/>
  <c r="B65"/>
  <c r="A65" s="1"/>
  <c r="B64"/>
  <c r="A64" s="1"/>
  <c r="B63"/>
  <c r="A63" s="1"/>
  <c r="B62"/>
  <c r="A62" s="1"/>
  <c r="B61"/>
  <c r="A61" s="1"/>
  <c r="B60"/>
  <c r="A60" s="1"/>
  <c r="B15"/>
  <c r="A15" s="1"/>
  <c r="B59"/>
  <c r="A59" s="1"/>
  <c r="B58"/>
  <c r="A58" s="1"/>
  <c r="B57"/>
  <c r="A57" s="1"/>
  <c r="B55"/>
  <c r="A55" s="1"/>
  <c r="B54"/>
  <c r="A54" s="1"/>
  <c r="B53"/>
  <c r="A53" s="1"/>
  <c r="B52"/>
  <c r="A52" s="1"/>
  <c r="B51"/>
  <c r="A51" s="1"/>
  <c r="B50"/>
  <c r="A50" s="1"/>
  <c r="B49"/>
  <c r="A49" s="1"/>
  <c r="B48"/>
  <c r="A48" s="1"/>
  <c r="B47"/>
  <c r="A47" s="1"/>
  <c r="B46"/>
  <c r="A46" s="1"/>
  <c r="B45"/>
  <c r="A45" s="1"/>
  <c r="B42"/>
  <c r="A42" s="1"/>
  <c r="B28"/>
  <c r="A28" s="1"/>
  <c r="B26"/>
  <c r="A26" s="1"/>
  <c r="B19"/>
  <c r="A19" s="1"/>
  <c r="B23"/>
  <c r="A23" s="1"/>
  <c r="B22"/>
  <c r="A22" s="1"/>
  <c r="B21"/>
  <c r="A21" s="1"/>
  <c r="B8"/>
  <c r="B7"/>
  <c r="B6"/>
  <c r="B5"/>
  <c r="B4"/>
  <c r="A3"/>
  <c r="A4"/>
  <c r="A8"/>
  <c r="A7"/>
  <c r="A6"/>
  <c r="A5"/>
  <c r="B14"/>
  <c r="A14" s="1"/>
  <c r="B34"/>
  <c r="A34" s="1"/>
  <c r="B35"/>
  <c r="A35" s="1"/>
  <c r="B39"/>
  <c r="A39" s="1"/>
  <c r="B33"/>
  <c r="A33" s="1"/>
  <c r="B29"/>
  <c r="A29" s="1"/>
  <c r="B27"/>
  <c r="A27" s="1"/>
  <c r="B31"/>
  <c r="A31" s="1"/>
  <c r="B25"/>
  <c r="A25" s="1"/>
  <c r="B41"/>
  <c r="A41" s="1"/>
  <c r="H29" i="23"/>
  <c r="O29"/>
  <c r="B89" i="17"/>
  <c r="A89" s="1"/>
  <c r="B90"/>
  <c r="A90" s="1"/>
  <c r="B106"/>
  <c r="A106" s="1"/>
  <c r="B119"/>
  <c r="A119" s="1"/>
  <c r="B121"/>
  <c r="A121" s="1"/>
  <c r="B30"/>
  <c r="A30" s="1"/>
  <c r="B37"/>
  <c r="A37" s="1"/>
  <c r="B105"/>
  <c r="A105" s="1"/>
  <c r="B73"/>
  <c r="A73" s="1"/>
  <c r="B74"/>
  <c r="A74" s="1"/>
  <c r="B77"/>
  <c r="A77" s="1"/>
  <c r="B78"/>
  <c r="A78" s="1"/>
  <c r="B82"/>
  <c r="A82" s="1"/>
  <c r="B109"/>
  <c r="A109" s="1"/>
  <c r="B93"/>
  <c r="A93" s="1"/>
  <c r="B110"/>
  <c r="A110" s="1"/>
  <c r="B94"/>
  <c r="A94" s="1"/>
  <c r="B117"/>
  <c r="A117" s="1"/>
  <c r="B113"/>
  <c r="A113" s="1"/>
  <c r="C32" i="23"/>
  <c r="B81" i="17"/>
  <c r="A81" s="1"/>
  <c r="B127"/>
  <c r="A127" s="1"/>
  <c r="B20"/>
  <c r="A20" s="1"/>
  <c r="B24"/>
  <c r="A24" s="1"/>
  <c r="B32"/>
  <c r="A32" s="1"/>
  <c r="B40"/>
  <c r="A40" s="1"/>
  <c r="B16"/>
  <c r="A16" s="1"/>
  <c r="B18"/>
  <c r="A18" s="1"/>
  <c r="B17"/>
  <c r="A17" s="1"/>
  <c r="B38"/>
  <c r="A38" s="1"/>
  <c r="E18" i="8"/>
  <c r="L18"/>
  <c r="B83" i="17"/>
  <c r="A83" s="1"/>
  <c r="B79"/>
  <c r="A79" s="1"/>
  <c r="C16" i="23"/>
  <c r="D16"/>
  <c r="G16"/>
  <c r="J16"/>
  <c r="K16"/>
  <c r="N16"/>
  <c r="C17"/>
  <c r="D17"/>
  <c r="G17"/>
  <c r="J17"/>
  <c r="K17"/>
  <c r="N17"/>
  <c r="C18"/>
  <c r="D18"/>
  <c r="G18"/>
  <c r="J18"/>
  <c r="K18"/>
  <c r="N18"/>
  <c r="C19"/>
  <c r="D19"/>
  <c r="G19"/>
  <c r="J19"/>
  <c r="K19"/>
  <c r="N19"/>
  <c r="C20"/>
  <c r="D20"/>
  <c r="G20"/>
  <c r="J20"/>
  <c r="K20"/>
  <c r="N20"/>
  <c r="C21"/>
  <c r="D21"/>
  <c r="G21"/>
  <c r="J21"/>
  <c r="K21"/>
  <c r="N21"/>
  <c r="C22"/>
  <c r="D22"/>
  <c r="G22"/>
  <c r="J22"/>
  <c r="K22"/>
  <c r="N22"/>
  <c r="C23"/>
  <c r="D23"/>
  <c r="G23"/>
  <c r="J23"/>
  <c r="K23"/>
  <c r="N23"/>
  <c r="C24"/>
  <c r="D24"/>
  <c r="G24"/>
  <c r="J24"/>
  <c r="K24"/>
  <c r="N24"/>
  <c r="C25"/>
  <c r="D25"/>
  <c r="E25"/>
  <c r="G25"/>
  <c r="H25"/>
  <c r="J25"/>
  <c r="K25"/>
  <c r="L25"/>
  <c r="N25"/>
  <c r="O25"/>
  <c r="C28"/>
  <c r="D28"/>
  <c r="G28"/>
  <c r="J28"/>
  <c r="K28"/>
  <c r="N28"/>
  <c r="C29"/>
  <c r="D29"/>
  <c r="G29"/>
  <c r="J29"/>
  <c r="K29"/>
  <c r="N29"/>
  <c r="C31"/>
  <c r="D31"/>
  <c r="G31"/>
  <c r="J31"/>
  <c r="K31"/>
  <c r="N31"/>
  <c r="C33"/>
  <c r="D33"/>
  <c r="E33"/>
  <c r="G33"/>
  <c r="H33"/>
  <c r="J33"/>
  <c r="K33"/>
  <c r="L33"/>
  <c r="N33"/>
  <c r="O33"/>
  <c r="C36"/>
  <c r="D36"/>
  <c r="G36"/>
  <c r="J36"/>
  <c r="K36"/>
  <c r="N36"/>
  <c r="C37"/>
  <c r="G37"/>
  <c r="J37"/>
  <c r="K37"/>
  <c r="N37"/>
  <c r="C38"/>
  <c r="D38"/>
  <c r="G38"/>
  <c r="J38"/>
  <c r="K38"/>
  <c r="N38"/>
  <c r="C39"/>
  <c r="D39"/>
  <c r="G39"/>
  <c r="J39"/>
  <c r="K39"/>
  <c r="N39"/>
  <c r="C40"/>
  <c r="D40"/>
  <c r="G40"/>
  <c r="J40"/>
  <c r="K40"/>
  <c r="N40"/>
  <c r="C42"/>
  <c r="D42"/>
  <c r="G42"/>
  <c r="J42"/>
  <c r="K42"/>
  <c r="N42"/>
  <c r="A44"/>
  <c r="A8"/>
  <c r="A2"/>
  <c r="A7" s="1"/>
  <c r="Q4"/>
  <c r="A4"/>
  <c r="P4"/>
  <c r="D37"/>
  <c r="O24"/>
  <c r="L24"/>
  <c r="E37" i="8"/>
  <c r="P37" s="1"/>
  <c r="O42" i="23"/>
  <c r="L42"/>
  <c r="H24"/>
  <c r="E24"/>
  <c r="E29"/>
  <c r="E22"/>
  <c r="H22"/>
  <c r="L23"/>
  <c r="O23"/>
  <c r="L22"/>
  <c r="O22"/>
  <c r="E20"/>
  <c r="H20"/>
  <c r="E21"/>
  <c r="E23"/>
  <c r="H23"/>
  <c r="H21"/>
  <c r="L20"/>
  <c r="O20"/>
  <c r="L21"/>
  <c r="O21"/>
  <c r="C51" i="25"/>
  <c r="D51"/>
  <c r="E51"/>
  <c r="C50"/>
  <c r="D50"/>
  <c r="E50"/>
  <c r="F14"/>
  <c r="F17"/>
  <c r="F20"/>
  <c r="F21"/>
  <c r="F22"/>
  <c r="F30"/>
  <c r="F32"/>
  <c r="F33"/>
  <c r="F34"/>
  <c r="F40"/>
  <c r="F42"/>
  <c r="E14"/>
  <c r="E20"/>
  <c r="E21"/>
  <c r="E22"/>
  <c r="E30"/>
  <c r="E32"/>
  <c r="E33"/>
  <c r="E34"/>
  <c r="E40"/>
  <c r="E42"/>
  <c r="D30"/>
  <c r="D32"/>
  <c r="D33"/>
  <c r="D40"/>
  <c r="D14"/>
  <c r="D17"/>
  <c r="D20"/>
  <c r="D21"/>
  <c r="C21" s="1"/>
  <c r="D22"/>
  <c r="F38"/>
  <c r="E38"/>
  <c r="D38"/>
  <c r="F37"/>
  <c r="E37"/>
  <c r="F36"/>
  <c r="E36"/>
  <c r="F31"/>
  <c r="E31"/>
  <c r="D31"/>
  <c r="F29"/>
  <c r="E29"/>
  <c r="D29"/>
  <c r="F28"/>
  <c r="E28"/>
  <c r="C28" s="1"/>
  <c r="F25"/>
  <c r="E25"/>
  <c r="D25"/>
  <c r="F24"/>
  <c r="E24"/>
  <c r="D24"/>
  <c r="F23"/>
  <c r="E23"/>
  <c r="D23"/>
  <c r="F19"/>
  <c r="E19"/>
  <c r="D19"/>
  <c r="F18"/>
  <c r="E18"/>
  <c r="D18"/>
  <c r="C18" s="1"/>
  <c r="F16"/>
  <c r="E16"/>
  <c r="D16"/>
  <c r="F15"/>
  <c r="E15"/>
  <c r="D15"/>
  <c r="A53"/>
  <c r="A8"/>
  <c r="A2"/>
  <c r="A7" s="1"/>
  <c r="F4"/>
  <c r="A4"/>
  <c r="E4"/>
  <c r="D34"/>
  <c r="D42"/>
  <c r="D28"/>
  <c r="D37"/>
  <c r="D36"/>
  <c r="F41"/>
  <c r="E41"/>
  <c r="D41"/>
  <c r="D52"/>
  <c r="E52"/>
  <c r="C52"/>
  <c r="F39"/>
  <c r="E39"/>
  <c r="D39"/>
  <c r="E27"/>
  <c r="E35"/>
  <c r="E17"/>
  <c r="F35"/>
  <c r="F27"/>
  <c r="D35"/>
  <c r="C35" s="1"/>
  <c r="D27"/>
  <c r="C27" s="1"/>
  <c r="F20" i="24"/>
  <c r="E20"/>
  <c r="F19"/>
  <c r="E19"/>
  <c r="F13"/>
  <c r="F15"/>
  <c r="F18"/>
  <c r="F27"/>
  <c r="F30"/>
  <c r="F31"/>
  <c r="F32"/>
  <c r="F33"/>
  <c r="F34"/>
  <c r="F40"/>
  <c r="E33"/>
  <c r="E32"/>
  <c r="E13"/>
  <c r="D13" s="1"/>
  <c r="E15"/>
  <c r="E18"/>
  <c r="D18" s="1"/>
  <c r="F44"/>
  <c r="E42"/>
  <c r="F42"/>
  <c r="E41"/>
  <c r="D41" s="1"/>
  <c r="F41"/>
  <c r="E39"/>
  <c r="F39"/>
  <c r="E38"/>
  <c r="D38" s="1"/>
  <c r="F38"/>
  <c r="E37"/>
  <c r="D37" s="1"/>
  <c r="F37"/>
  <c r="E36"/>
  <c r="D36" s="1"/>
  <c r="F36"/>
  <c r="E35"/>
  <c r="F35"/>
  <c r="E29"/>
  <c r="F29"/>
  <c r="E28"/>
  <c r="D28" s="1"/>
  <c r="F28"/>
  <c r="E26"/>
  <c r="F26"/>
  <c r="F25"/>
  <c r="E21"/>
  <c r="F21"/>
  <c r="E17"/>
  <c r="F17"/>
  <c r="E16"/>
  <c r="F16"/>
  <c r="A8"/>
  <c r="A2"/>
  <c r="A7"/>
  <c r="F4"/>
  <c r="A4"/>
  <c r="E4"/>
  <c r="F24"/>
  <c r="E27"/>
  <c r="E44"/>
  <c r="E25"/>
  <c r="E31"/>
  <c r="E30"/>
  <c r="D30" s="1"/>
  <c r="E34"/>
  <c r="E22"/>
  <c r="E24"/>
  <c r="D24" s="1"/>
  <c r="E40"/>
  <c r="F22"/>
  <c r="G23" i="26"/>
  <c r="G28" s="1"/>
  <c r="H23"/>
  <c r="H28" s="1"/>
  <c r="F24"/>
  <c r="G24"/>
  <c r="H24"/>
  <c r="F25"/>
  <c r="G25"/>
  <c r="H25"/>
  <c r="F26"/>
  <c r="I26" s="1"/>
  <c r="G26"/>
  <c r="H26"/>
  <c r="F27"/>
  <c r="G27"/>
  <c r="H27"/>
  <c r="E23"/>
  <c r="E28" s="1"/>
  <c r="E24"/>
  <c r="E25"/>
  <c r="E26"/>
  <c r="E27"/>
  <c r="D23"/>
  <c r="D28" s="1"/>
  <c r="D24"/>
  <c r="D25"/>
  <c r="D26"/>
  <c r="D27"/>
  <c r="C24"/>
  <c r="C25"/>
  <c r="C26"/>
  <c r="C27"/>
  <c r="F20"/>
  <c r="G20"/>
  <c r="H20"/>
  <c r="G16"/>
  <c r="G21" s="1"/>
  <c r="H16"/>
  <c r="H21" s="1"/>
  <c r="F17"/>
  <c r="G17"/>
  <c r="H17"/>
  <c r="F18"/>
  <c r="G18"/>
  <c r="H18"/>
  <c r="F19"/>
  <c r="I19" s="1"/>
  <c r="G19"/>
  <c r="H19"/>
  <c r="E16"/>
  <c r="E21" s="1"/>
  <c r="E17"/>
  <c r="E18"/>
  <c r="E19"/>
  <c r="E20"/>
  <c r="D16"/>
  <c r="D21" s="1"/>
  <c r="D17"/>
  <c r="D18"/>
  <c r="D19"/>
  <c r="D20"/>
  <c r="C17"/>
  <c r="C18"/>
  <c r="C19"/>
  <c r="C20"/>
  <c r="A29"/>
  <c r="A8"/>
  <c r="A2"/>
  <c r="A7" s="1"/>
  <c r="I4"/>
  <c r="A4"/>
  <c r="H4"/>
  <c r="F16"/>
  <c r="F21" s="1"/>
  <c r="C23"/>
  <c r="C28" s="1"/>
  <c r="F23"/>
  <c r="F28" s="1"/>
  <c r="C16"/>
  <c r="C21" s="1"/>
  <c r="F30" i="27"/>
  <c r="F31"/>
  <c r="F32"/>
  <c r="F33"/>
  <c r="F34"/>
  <c r="E30"/>
  <c r="E31"/>
  <c r="E32"/>
  <c r="E33"/>
  <c r="E34"/>
  <c r="F24"/>
  <c r="F25"/>
  <c r="F26"/>
  <c r="F27"/>
  <c r="E24"/>
  <c r="E25"/>
  <c r="E26"/>
  <c r="E27"/>
  <c r="F23"/>
  <c r="E23"/>
  <c r="F22"/>
  <c r="F21"/>
  <c r="E21"/>
  <c r="F20"/>
  <c r="E20"/>
  <c r="F18"/>
  <c r="E18"/>
  <c r="F16"/>
  <c r="E16"/>
  <c r="F15"/>
  <c r="E15"/>
  <c r="A35"/>
  <c r="A8"/>
  <c r="A2"/>
  <c r="A7"/>
  <c r="F4"/>
  <c r="A4"/>
  <c r="E4"/>
  <c r="E17"/>
  <c r="F17"/>
  <c r="E22"/>
  <c r="E19"/>
  <c r="F19"/>
  <c r="E14"/>
  <c r="F14"/>
  <c r="F28" i="28"/>
  <c r="F29"/>
  <c r="F30"/>
  <c r="F26"/>
  <c r="F35"/>
  <c r="F34"/>
  <c r="F33"/>
  <c r="F32"/>
  <c r="F31"/>
  <c r="F27"/>
  <c r="F23"/>
  <c r="F22"/>
  <c r="F21"/>
  <c r="F14"/>
  <c r="F15"/>
  <c r="F16"/>
  <c r="F13"/>
  <c r="F20"/>
  <c r="F19"/>
  <c r="F18"/>
  <c r="F17"/>
  <c r="A37"/>
  <c r="A8"/>
  <c r="A2"/>
  <c r="A7"/>
  <c r="F4"/>
  <c r="A4"/>
  <c r="E4"/>
  <c r="F31" i="29"/>
  <c r="F23"/>
  <c r="F28" s="1"/>
  <c r="F24"/>
  <c r="F25"/>
  <c r="F26"/>
  <c r="F27"/>
  <c r="F15"/>
  <c r="F13"/>
  <c r="F14"/>
  <c r="F16"/>
  <c r="F17"/>
  <c r="F18"/>
  <c r="F19"/>
  <c r="A32"/>
  <c r="A8"/>
  <c r="A2"/>
  <c r="A7" s="1"/>
  <c r="F4"/>
  <c r="A4"/>
  <c r="E4"/>
  <c r="F30"/>
  <c r="F20"/>
  <c r="H9" i="30"/>
  <c r="F21"/>
  <c r="H52"/>
  <c r="G52"/>
  <c r="F52"/>
  <c r="E52"/>
  <c r="D52"/>
  <c r="C52"/>
  <c r="H50"/>
  <c r="G50"/>
  <c r="F50"/>
  <c r="E50"/>
  <c r="D50"/>
  <c r="C50"/>
  <c r="H49"/>
  <c r="G49"/>
  <c r="F49"/>
  <c r="E49"/>
  <c r="D49"/>
  <c r="C49"/>
  <c r="H48"/>
  <c r="G48"/>
  <c r="F48"/>
  <c r="E48"/>
  <c r="D48"/>
  <c r="C48"/>
  <c r="H47"/>
  <c r="G47"/>
  <c r="F47"/>
  <c r="E47"/>
  <c r="D47"/>
  <c r="C47"/>
  <c r="H46"/>
  <c r="G46"/>
  <c r="F46"/>
  <c r="E46"/>
  <c r="D46"/>
  <c r="C46"/>
  <c r="H45"/>
  <c r="G45"/>
  <c r="F45"/>
  <c r="E45"/>
  <c r="D45"/>
  <c r="C45"/>
  <c r="H44"/>
  <c r="G44"/>
  <c r="F44"/>
  <c r="E44"/>
  <c r="D44"/>
  <c r="C44"/>
  <c r="H43"/>
  <c r="G43"/>
  <c r="F43"/>
  <c r="E43"/>
  <c r="D43"/>
  <c r="C43"/>
  <c r="H41"/>
  <c r="G41"/>
  <c r="F41"/>
  <c r="E41"/>
  <c r="D41"/>
  <c r="C41"/>
  <c r="H40"/>
  <c r="G40"/>
  <c r="F40"/>
  <c r="E40"/>
  <c r="D40"/>
  <c r="C40"/>
  <c r="H39"/>
  <c r="G39"/>
  <c r="F39"/>
  <c r="E39"/>
  <c r="D39"/>
  <c r="C39"/>
  <c r="H38"/>
  <c r="G38"/>
  <c r="F38"/>
  <c r="E38"/>
  <c r="D38"/>
  <c r="C38"/>
  <c r="H37"/>
  <c r="G37"/>
  <c r="F37"/>
  <c r="E37"/>
  <c r="D37"/>
  <c r="C37"/>
  <c r="H36"/>
  <c r="G36"/>
  <c r="F36"/>
  <c r="E36"/>
  <c r="D36"/>
  <c r="C36"/>
  <c r="H35"/>
  <c r="G35"/>
  <c r="F35"/>
  <c r="E35"/>
  <c r="D35"/>
  <c r="C35"/>
  <c r="H33"/>
  <c r="G33"/>
  <c r="F33"/>
  <c r="E33"/>
  <c r="D33"/>
  <c r="C33"/>
  <c r="H32"/>
  <c r="G32"/>
  <c r="F32"/>
  <c r="E32"/>
  <c r="D32"/>
  <c r="H31"/>
  <c r="G31"/>
  <c r="F31"/>
  <c r="E31"/>
  <c r="D31"/>
  <c r="C31"/>
  <c r="H30"/>
  <c r="G30"/>
  <c r="F30"/>
  <c r="E30"/>
  <c r="D30"/>
  <c r="H29"/>
  <c r="G29"/>
  <c r="F29"/>
  <c r="E29"/>
  <c r="D29"/>
  <c r="C29"/>
  <c r="H28"/>
  <c r="G28"/>
  <c r="F28"/>
  <c r="E28"/>
  <c r="D28"/>
  <c r="C28"/>
  <c r="H27"/>
  <c r="G27"/>
  <c r="F27"/>
  <c r="E27"/>
  <c r="D27"/>
  <c r="C27"/>
  <c r="H25"/>
  <c r="G25"/>
  <c r="F25"/>
  <c r="E25"/>
  <c r="D25"/>
  <c r="C25"/>
  <c r="H24"/>
  <c r="G24"/>
  <c r="F24"/>
  <c r="E24"/>
  <c r="D24"/>
  <c r="C24"/>
  <c r="H23"/>
  <c r="G23"/>
  <c r="F23"/>
  <c r="E23"/>
  <c r="D23"/>
  <c r="C23"/>
  <c r="H22"/>
  <c r="G22"/>
  <c r="F22"/>
  <c r="E22"/>
  <c r="D22"/>
  <c r="C22"/>
  <c r="H21"/>
  <c r="G21"/>
  <c r="E21"/>
  <c r="D21"/>
  <c r="C21"/>
  <c r="A1"/>
  <c r="A60"/>
  <c r="A8"/>
  <c r="H4"/>
  <c r="G4"/>
  <c r="H59"/>
  <c r="G59"/>
  <c r="F59"/>
  <c r="E59"/>
  <c r="D59"/>
  <c r="C59"/>
  <c r="C32"/>
  <c r="C53"/>
  <c r="D53"/>
  <c r="E53"/>
  <c r="F53"/>
  <c r="G53"/>
  <c r="H53"/>
  <c r="C30"/>
  <c r="H56"/>
  <c r="G56"/>
  <c r="F56"/>
  <c r="E56"/>
  <c r="D56"/>
  <c r="C56"/>
  <c r="H55"/>
  <c r="G55"/>
  <c r="F55"/>
  <c r="E55"/>
  <c r="D55"/>
  <c r="C55"/>
  <c r="G58"/>
  <c r="C57"/>
  <c r="D57"/>
  <c r="E57"/>
  <c r="F57"/>
  <c r="G57"/>
  <c r="H57"/>
  <c r="D26"/>
  <c r="G26"/>
  <c r="H34"/>
  <c r="G34"/>
  <c r="F34"/>
  <c r="G42"/>
  <c r="C51"/>
  <c r="E51"/>
  <c r="H51"/>
  <c r="G51"/>
  <c r="F51"/>
  <c r="D51"/>
  <c r="D54"/>
  <c r="E54"/>
  <c r="F54"/>
  <c r="G54"/>
  <c r="H54"/>
  <c r="C54"/>
  <c r="D34"/>
  <c r="C26"/>
  <c r="E26"/>
  <c r="F26"/>
  <c r="C34"/>
  <c r="E34"/>
  <c r="F58"/>
  <c r="F42"/>
  <c r="C58"/>
  <c r="C42"/>
  <c r="D58"/>
  <c r="D42"/>
  <c r="E58"/>
  <c r="E42"/>
  <c r="H26"/>
  <c r="H58"/>
  <c r="H42"/>
  <c r="A4" i="18"/>
  <c r="A4" i="30" s="1"/>
  <c r="A2" i="18"/>
  <c r="A7" s="1"/>
  <c r="E71"/>
  <c r="E69"/>
  <c r="E70"/>
  <c r="F70" s="1"/>
  <c r="E72"/>
  <c r="E115"/>
  <c r="E121"/>
  <c r="E123"/>
  <c r="E122"/>
  <c r="D125"/>
  <c r="D127"/>
  <c r="E125"/>
  <c r="F125" s="1"/>
  <c r="F127" s="1"/>
  <c r="D126"/>
  <c r="F126" s="1"/>
  <c r="E126"/>
  <c r="E110"/>
  <c r="E113" s="1"/>
  <c r="D111"/>
  <c r="E111"/>
  <c r="D112"/>
  <c r="E112"/>
  <c r="F112" s="1"/>
  <c r="D114"/>
  <c r="E114"/>
  <c r="E117"/>
  <c r="E119"/>
  <c r="D118"/>
  <c r="E118"/>
  <c r="C125"/>
  <c r="C127" s="1"/>
  <c r="C126"/>
  <c r="C111"/>
  <c r="C112"/>
  <c r="C114"/>
  <c r="C118"/>
  <c r="E17"/>
  <c r="E21" s="1"/>
  <c r="E18"/>
  <c r="E19"/>
  <c r="D20"/>
  <c r="E20"/>
  <c r="E25"/>
  <c r="F23"/>
  <c r="F29" s="1"/>
  <c r="F24"/>
  <c r="F26"/>
  <c r="F27"/>
  <c r="F28"/>
  <c r="E31"/>
  <c r="E36" s="1"/>
  <c r="D32"/>
  <c r="E32"/>
  <c r="E33"/>
  <c r="E34"/>
  <c r="F34" s="1"/>
  <c r="E35"/>
  <c r="D38"/>
  <c r="D41" s="1"/>
  <c r="E38"/>
  <c r="D39"/>
  <c r="E39"/>
  <c r="F39" s="1"/>
  <c r="D40"/>
  <c r="F40" s="1"/>
  <c r="E40"/>
  <c r="F42"/>
  <c r="E46"/>
  <c r="E52" s="1"/>
  <c r="E47"/>
  <c r="E48"/>
  <c r="E49"/>
  <c r="E50"/>
  <c r="E51"/>
  <c r="E54"/>
  <c r="E56"/>
  <c r="D57"/>
  <c r="F57" s="1"/>
  <c r="E57"/>
  <c r="E58"/>
  <c r="E59"/>
  <c r="E60"/>
  <c r="E61"/>
  <c r="D55"/>
  <c r="E55"/>
  <c r="E62" s="1"/>
  <c r="E66"/>
  <c r="E65"/>
  <c r="E74"/>
  <c r="E91"/>
  <c r="E101" s="1"/>
  <c r="D92"/>
  <c r="E92"/>
  <c r="E93"/>
  <c r="E94"/>
  <c r="F94" s="1"/>
  <c r="E95"/>
  <c r="E96"/>
  <c r="E97"/>
  <c r="D98"/>
  <c r="E98"/>
  <c r="D99"/>
  <c r="E99"/>
  <c r="F99" s="1"/>
  <c r="D100"/>
  <c r="E100"/>
  <c r="E104"/>
  <c r="E106" s="1"/>
  <c r="E105"/>
  <c r="E78"/>
  <c r="E83" s="1"/>
  <c r="E79"/>
  <c r="E80"/>
  <c r="E81"/>
  <c r="E82"/>
  <c r="D85"/>
  <c r="E85"/>
  <c r="E87"/>
  <c r="D86"/>
  <c r="F86" s="1"/>
  <c r="E86"/>
  <c r="D102"/>
  <c r="E102"/>
  <c r="F102" s="1"/>
  <c r="E23"/>
  <c r="E29" s="1"/>
  <c r="E24"/>
  <c r="E26"/>
  <c r="E27"/>
  <c r="E28"/>
  <c r="D26"/>
  <c r="D27"/>
  <c r="C20"/>
  <c r="C26"/>
  <c r="C27"/>
  <c r="C32"/>
  <c r="C38"/>
  <c r="C41" s="1"/>
  <c r="C39"/>
  <c r="C40"/>
  <c r="C42"/>
  <c r="C55"/>
  <c r="C57"/>
  <c r="C92"/>
  <c r="C98"/>
  <c r="C99"/>
  <c r="C100"/>
  <c r="C85"/>
  <c r="C86"/>
  <c r="C102"/>
  <c r="F4"/>
  <c r="A131"/>
  <c r="A67" i="19" s="1"/>
  <c r="A73" i="18"/>
  <c r="A119" s="1"/>
  <c r="A52"/>
  <c r="A83"/>
  <c r="A113" s="1"/>
  <c r="A94"/>
  <c r="A62"/>
  <c r="A87" s="1"/>
  <c r="A67"/>
  <c r="D9"/>
  <c r="E9"/>
  <c r="F9"/>
  <c r="A8"/>
  <c r="F131"/>
  <c r="D131"/>
  <c r="B13"/>
  <c r="A13"/>
  <c r="E12"/>
  <c r="B12"/>
  <c r="A12"/>
  <c r="B10"/>
  <c r="A10"/>
  <c r="C9"/>
  <c r="B9"/>
  <c r="E4"/>
  <c r="C25"/>
  <c r="D25"/>
  <c r="D28"/>
  <c r="C34"/>
  <c r="D33"/>
  <c r="F33" s="1"/>
  <c r="C35"/>
  <c r="D35"/>
  <c r="D47"/>
  <c r="D49"/>
  <c r="D51"/>
  <c r="C49"/>
  <c r="C51"/>
  <c r="C47"/>
  <c r="D58"/>
  <c r="F58" s="1"/>
  <c r="C58"/>
  <c r="D65"/>
  <c r="D67" s="1"/>
  <c r="D66"/>
  <c r="F66" s="1"/>
  <c r="C66"/>
  <c r="C65"/>
  <c r="C67" s="1"/>
  <c r="D72"/>
  <c r="C72"/>
  <c r="C91"/>
  <c r="D95"/>
  <c r="F95" s="1"/>
  <c r="D96"/>
  <c r="F96" s="1"/>
  <c r="C95"/>
  <c r="C96"/>
  <c r="D91"/>
  <c r="D104"/>
  <c r="F104" s="1"/>
  <c r="F106" s="1"/>
  <c r="C105"/>
  <c r="C104"/>
  <c r="C106" s="1"/>
  <c r="C115"/>
  <c r="D115"/>
  <c r="F115" s="1"/>
  <c r="C122"/>
  <c r="C23"/>
  <c r="C29" s="1"/>
  <c r="D23"/>
  <c r="D29" s="1"/>
  <c r="D122"/>
  <c r="C28"/>
  <c r="D54"/>
  <c r="F54" s="1"/>
  <c r="C71"/>
  <c r="D71"/>
  <c r="C82"/>
  <c r="D82"/>
  <c r="C17"/>
  <c r="C21" s="1"/>
  <c r="D17"/>
  <c r="D21" s="1"/>
  <c r="C18"/>
  <c r="D18"/>
  <c r="F18" s="1"/>
  <c r="D19"/>
  <c r="C24"/>
  <c r="D24"/>
  <c r="C33"/>
  <c r="C31"/>
  <c r="C36"/>
  <c r="D31"/>
  <c r="F31" s="1"/>
  <c r="D46"/>
  <c r="C50"/>
  <c r="D50"/>
  <c r="F50" s="1"/>
  <c r="D56"/>
  <c r="C59"/>
  <c r="D59"/>
  <c r="D60"/>
  <c r="F60" s="1"/>
  <c r="D61"/>
  <c r="D69"/>
  <c r="F69" s="1"/>
  <c r="D74"/>
  <c r="D117"/>
  <c r="D119" s="1"/>
  <c r="D93"/>
  <c r="D94"/>
  <c r="C97"/>
  <c r="D105"/>
  <c r="D78"/>
  <c r="D83" s="1"/>
  <c r="C79"/>
  <c r="D79"/>
  <c r="F79" s="1"/>
  <c r="C80"/>
  <c r="D80"/>
  <c r="D97"/>
  <c r="C19"/>
  <c r="C46"/>
  <c r="C52" s="1"/>
  <c r="C48"/>
  <c r="D48"/>
  <c r="C54"/>
  <c r="C56"/>
  <c r="C60"/>
  <c r="C61"/>
  <c r="C69"/>
  <c r="C70"/>
  <c r="D70"/>
  <c r="C74"/>
  <c r="C110"/>
  <c r="C113" s="1"/>
  <c r="D110"/>
  <c r="D113"/>
  <c r="C117"/>
  <c r="C119" s="1"/>
  <c r="C121"/>
  <c r="C123" s="1"/>
  <c r="D121"/>
  <c r="F121" s="1"/>
  <c r="F123" s="1"/>
  <c r="C93"/>
  <c r="C94"/>
  <c r="C78"/>
  <c r="C83"/>
  <c r="C81"/>
  <c r="D81"/>
  <c r="E32" i="20"/>
  <c r="F31"/>
  <c r="E31"/>
  <c r="A3"/>
  <c r="F14"/>
  <c r="F18"/>
  <c r="F28"/>
  <c r="F42"/>
  <c r="F39"/>
  <c r="F47"/>
  <c r="F48"/>
  <c r="F45"/>
  <c r="F49" s="1"/>
  <c r="F46"/>
  <c r="F55"/>
  <c r="F53"/>
  <c r="F56" s="1"/>
  <c r="F54"/>
  <c r="F58"/>
  <c r="F59"/>
  <c r="F60"/>
  <c r="F61"/>
  <c r="F62"/>
  <c r="F66"/>
  <c r="F65"/>
  <c r="E14"/>
  <c r="E17"/>
  <c r="E18"/>
  <c r="E19"/>
  <c r="E20"/>
  <c r="E22"/>
  <c r="E23"/>
  <c r="E26"/>
  <c r="E27"/>
  <c r="E28"/>
  <c r="E29"/>
  <c r="E30"/>
  <c r="E33"/>
  <c r="E47"/>
  <c r="E48"/>
  <c r="E45"/>
  <c r="E49" s="1"/>
  <c r="E46"/>
  <c r="E38"/>
  <c r="E39"/>
  <c r="E40"/>
  <c r="E41"/>
  <c r="E42"/>
  <c r="E55"/>
  <c r="E53"/>
  <c r="E56" s="1"/>
  <c r="E54"/>
  <c r="E58"/>
  <c r="E59"/>
  <c r="E60"/>
  <c r="E61"/>
  <c r="E62"/>
  <c r="E66"/>
  <c r="E65"/>
  <c r="A68"/>
  <c r="F4"/>
  <c r="A4"/>
  <c r="A2"/>
  <c r="A7" s="1"/>
  <c r="A8"/>
  <c r="E4"/>
  <c r="F32"/>
  <c r="F27"/>
  <c r="F29"/>
  <c r="F40"/>
  <c r="F38"/>
  <c r="F22"/>
  <c r="E21"/>
  <c r="F20"/>
  <c r="F19"/>
  <c r="F26"/>
  <c r="F41"/>
  <c r="F23"/>
  <c r="F63" i="21"/>
  <c r="E63"/>
  <c r="F62"/>
  <c r="E62"/>
  <c r="F59"/>
  <c r="E59"/>
  <c r="F58"/>
  <c r="E58"/>
  <c r="F57"/>
  <c r="E57"/>
  <c r="F56"/>
  <c r="E56"/>
  <c r="F55"/>
  <c r="E55"/>
  <c r="F54"/>
  <c r="E54"/>
  <c r="F53"/>
  <c r="E53"/>
  <c r="F52"/>
  <c r="E52"/>
  <c r="F51"/>
  <c r="E51"/>
  <c r="F50"/>
  <c r="E50"/>
  <c r="F49"/>
  <c r="E49"/>
  <c r="F48"/>
  <c r="E48"/>
  <c r="E46"/>
  <c r="F45"/>
  <c r="E45"/>
  <c r="F44"/>
  <c r="E44"/>
  <c r="F43"/>
  <c r="E43"/>
  <c r="F42"/>
  <c r="E42"/>
  <c r="F41"/>
  <c r="E41"/>
  <c r="F40"/>
  <c r="E40"/>
  <c r="F39"/>
  <c r="E39"/>
  <c r="F38"/>
  <c r="E38"/>
  <c r="F37"/>
  <c r="E37"/>
  <c r="F36"/>
  <c r="E36"/>
  <c r="F35"/>
  <c r="E35"/>
  <c r="F34"/>
  <c r="E34"/>
  <c r="F33"/>
  <c r="E33"/>
  <c r="F31"/>
  <c r="E31"/>
  <c r="F30"/>
  <c r="E30"/>
  <c r="F29"/>
  <c r="E29"/>
  <c r="F28"/>
  <c r="E28"/>
  <c r="F27"/>
  <c r="E27"/>
  <c r="F26"/>
  <c r="E26"/>
  <c r="F25"/>
  <c r="E25"/>
  <c r="F24"/>
  <c r="E24"/>
  <c r="F23"/>
  <c r="E23"/>
  <c r="F22"/>
  <c r="E22"/>
  <c r="F21"/>
  <c r="E21"/>
  <c r="F20"/>
  <c r="E20"/>
  <c r="F19"/>
  <c r="E19"/>
  <c r="F18"/>
  <c r="E18"/>
  <c r="F17"/>
  <c r="E17"/>
  <c r="F16"/>
  <c r="E16"/>
  <c r="F15"/>
  <c r="E15"/>
  <c r="F14"/>
  <c r="E14"/>
  <c r="A3"/>
  <c r="A65"/>
  <c r="A8"/>
  <c r="F4"/>
  <c r="E4"/>
  <c r="A4"/>
  <c r="A2"/>
  <c r="A7" s="1"/>
  <c r="A38" i="22"/>
  <c r="I13"/>
  <c r="I20"/>
  <c r="I34"/>
  <c r="I16"/>
  <c r="I18"/>
  <c r="I19"/>
  <c r="I23"/>
  <c r="I24"/>
  <c r="I25"/>
  <c r="I28"/>
  <c r="I33"/>
  <c r="I36"/>
  <c r="H13"/>
  <c r="H16"/>
  <c r="H18"/>
  <c r="H19"/>
  <c r="H20"/>
  <c r="H23"/>
  <c r="H24"/>
  <c r="H25"/>
  <c r="H28"/>
  <c r="G17" i="7"/>
  <c r="H33" i="22"/>
  <c r="H34"/>
  <c r="H36"/>
  <c r="G13"/>
  <c r="G16"/>
  <c r="G18"/>
  <c r="G19"/>
  <c r="G20"/>
  <c r="G23"/>
  <c r="G24"/>
  <c r="G25"/>
  <c r="G28"/>
  <c r="G33"/>
  <c r="G34"/>
  <c r="G36"/>
  <c r="F13"/>
  <c r="F16"/>
  <c r="F34"/>
  <c r="F18"/>
  <c r="F19"/>
  <c r="F20"/>
  <c r="F23"/>
  <c r="F24"/>
  <c r="F25"/>
  <c r="F28"/>
  <c r="F33"/>
  <c r="F36"/>
  <c r="E13"/>
  <c r="E16"/>
  <c r="E18"/>
  <c r="E19"/>
  <c r="E20"/>
  <c r="E23"/>
  <c r="E24"/>
  <c r="E25"/>
  <c r="E28"/>
  <c r="E33"/>
  <c r="E34"/>
  <c r="E36"/>
  <c r="D13"/>
  <c r="D16"/>
  <c r="D18"/>
  <c r="D19"/>
  <c r="D20"/>
  <c r="D23"/>
  <c r="D24"/>
  <c r="D25"/>
  <c r="D28"/>
  <c r="D33"/>
  <c r="D34"/>
  <c r="D36"/>
  <c r="C13"/>
  <c r="C35" s="1"/>
  <c r="C16"/>
  <c r="C18"/>
  <c r="C19"/>
  <c r="C20"/>
  <c r="C23"/>
  <c r="C24"/>
  <c r="C25"/>
  <c r="C28"/>
  <c r="C29"/>
  <c r="C33"/>
  <c r="C34"/>
  <c r="C36"/>
  <c r="J13"/>
  <c r="J16"/>
  <c r="J18"/>
  <c r="J19"/>
  <c r="J20"/>
  <c r="J23"/>
  <c r="J24"/>
  <c r="J25"/>
  <c r="J28"/>
  <c r="J33"/>
  <c r="J34"/>
  <c r="J36"/>
  <c r="K36"/>
  <c r="K4"/>
  <c r="A8"/>
  <c r="A4"/>
  <c r="A2"/>
  <c r="A7" s="1"/>
  <c r="J4"/>
  <c r="K33"/>
  <c r="K25"/>
  <c r="K24"/>
  <c r="K23"/>
  <c r="K19"/>
  <c r="K16"/>
  <c r="K28"/>
  <c r="K34"/>
  <c r="K13"/>
  <c r="K20"/>
  <c r="C22"/>
  <c r="C15"/>
  <c r="G30"/>
  <c r="F30"/>
  <c r="H30"/>
  <c r="J30"/>
  <c r="I30"/>
  <c r="K30"/>
  <c r="C30"/>
  <c r="E30"/>
  <c r="D30"/>
  <c r="F15" i="19"/>
  <c r="F23"/>
  <c r="F24"/>
  <c r="F25"/>
  <c r="F34"/>
  <c r="F47"/>
  <c r="F52"/>
  <c r="F56"/>
  <c r="F57"/>
  <c r="F53"/>
  <c r="F54"/>
  <c r="F55"/>
  <c r="E15"/>
  <c r="E23"/>
  <c r="E24"/>
  <c r="E25"/>
  <c r="E34"/>
  <c r="E39"/>
  <c r="E29"/>
  <c r="E47"/>
  <c r="E52"/>
  <c r="E53"/>
  <c r="E54"/>
  <c r="E55"/>
  <c r="E56"/>
  <c r="E57"/>
  <c r="A8"/>
  <c r="A2"/>
  <c r="A7" s="1"/>
  <c r="F4"/>
  <c r="A4"/>
  <c r="F29"/>
  <c r="E67"/>
  <c r="B67"/>
  <c r="F39"/>
  <c r="E4"/>
  <c r="E21"/>
  <c r="E44"/>
  <c r="E45"/>
  <c r="E46"/>
  <c r="E59"/>
  <c r="F43"/>
  <c r="F44"/>
  <c r="F45"/>
  <c r="F46"/>
  <c r="F21"/>
  <c r="E36"/>
  <c r="E40" s="1"/>
  <c r="F36"/>
  <c r="E37"/>
  <c r="F37"/>
  <c r="F40" s="1"/>
  <c r="F64"/>
  <c r="E64"/>
  <c r="F30"/>
  <c r="F32"/>
  <c r="F33"/>
  <c r="F35"/>
  <c r="F42"/>
  <c r="F59"/>
  <c r="F16"/>
  <c r="E18"/>
  <c r="F18"/>
  <c r="E43"/>
  <c r="F49"/>
  <c r="E30"/>
  <c r="E31"/>
  <c r="F31"/>
  <c r="E32"/>
  <c r="E33"/>
  <c r="E35"/>
  <c r="E42"/>
  <c r="F48"/>
  <c r="E49"/>
  <c r="E16"/>
  <c r="E17"/>
  <c r="F17"/>
  <c r="E19"/>
  <c r="F19"/>
  <c r="F60"/>
  <c r="E48"/>
  <c r="E60"/>
  <c r="E63"/>
  <c r="E65" s="1"/>
  <c r="F63"/>
  <c r="F65" s="1"/>
  <c r="K21" i="8"/>
  <c r="L21"/>
  <c r="D21"/>
  <c r="E21" s="1"/>
  <c r="E23"/>
  <c r="H23" s="1"/>
  <c r="L23"/>
  <c r="O23" s="1"/>
  <c r="O28" i="23" s="1"/>
  <c r="F27" i="8"/>
  <c r="M27"/>
  <c r="L26"/>
  <c r="L31" i="23" s="1"/>
  <c r="E29" i="8"/>
  <c r="H29" s="1"/>
  <c r="L29"/>
  <c r="O29"/>
  <c r="E16"/>
  <c r="E17" i="23" s="1"/>
  <c r="L16" i="8"/>
  <c r="L17" i="23"/>
  <c r="E15" i="8"/>
  <c r="E16" i="23" s="1"/>
  <c r="L15" i="8"/>
  <c r="C36"/>
  <c r="B123" i="17" s="1"/>
  <c r="A123" s="1"/>
  <c r="E17" i="8"/>
  <c r="E18" i="23" s="1"/>
  <c r="L17" i="8"/>
  <c r="L18" i="23" s="1"/>
  <c r="G27" i="8"/>
  <c r="N27"/>
  <c r="N32" i="23" s="1"/>
  <c r="K27" i="8"/>
  <c r="K32" i="23" s="1"/>
  <c r="L32" i="8"/>
  <c r="L37" i="23" s="1"/>
  <c r="L33" i="8"/>
  <c r="L38" i="23" s="1"/>
  <c r="L34" i="8"/>
  <c r="L39" i="23"/>
  <c r="L35" i="8"/>
  <c r="L40" i="23" s="1"/>
  <c r="L31" i="8"/>
  <c r="L36" i="23"/>
  <c r="E33" i="8"/>
  <c r="E38" i="23" s="1"/>
  <c r="E34" i="8"/>
  <c r="E39" i="23" s="1"/>
  <c r="E35" i="8"/>
  <c r="E40" i="23" s="1"/>
  <c r="E31" i="8"/>
  <c r="E36" i="23" s="1"/>
  <c r="E32" i="8"/>
  <c r="E30"/>
  <c r="H30" s="1"/>
  <c r="L30"/>
  <c r="O30" s="1"/>
  <c r="N19"/>
  <c r="N38" s="1"/>
  <c r="N36"/>
  <c r="M19"/>
  <c r="M36"/>
  <c r="M38"/>
  <c r="K19"/>
  <c r="K38" s="1"/>
  <c r="K36"/>
  <c r="J19"/>
  <c r="J36"/>
  <c r="I19"/>
  <c r="I36"/>
  <c r="G19"/>
  <c r="G36"/>
  <c r="G38" s="1"/>
  <c r="F19"/>
  <c r="F38" s="1"/>
  <c r="F36"/>
  <c r="D19"/>
  <c r="D36"/>
  <c r="C19"/>
  <c r="B19"/>
  <c r="B36"/>
  <c r="H22"/>
  <c r="L22"/>
  <c r="O22" s="1"/>
  <c r="A6"/>
  <c r="P3"/>
  <c r="A3"/>
  <c r="A1"/>
  <c r="F72" i="38"/>
  <c r="F59"/>
  <c r="F71" s="1"/>
  <c r="F51"/>
  <c r="F37"/>
  <c r="G4"/>
  <c r="B39"/>
  <c r="B66"/>
  <c r="F35"/>
  <c r="A6"/>
  <c r="A6" i="6"/>
  <c r="G3"/>
  <c r="A3"/>
  <c r="A1"/>
  <c r="A1" i="39"/>
  <c r="C50"/>
  <c r="A6"/>
  <c r="G3"/>
  <c r="A3"/>
  <c r="B18" i="7"/>
  <c r="C18"/>
  <c r="D15" i="22"/>
  <c r="D18" i="7"/>
  <c r="E15" i="22" s="1"/>
  <c r="E18" i="7"/>
  <c r="F15" i="22"/>
  <c r="F18" i="7"/>
  <c r="G15" i="22" s="1"/>
  <c r="I15"/>
  <c r="J15"/>
  <c r="K15"/>
  <c r="B25" i="7"/>
  <c r="C25"/>
  <c r="D22" i="22" s="1"/>
  <c r="D25" i="7"/>
  <c r="E22" i="22"/>
  <c r="E25" i="7"/>
  <c r="F22" i="22" s="1"/>
  <c r="F25" i="7"/>
  <c r="G22" i="22" s="1"/>
  <c r="G25" i="7"/>
  <c r="H22" i="22" s="1"/>
  <c r="H25" i="7"/>
  <c r="I22" i="22" s="1"/>
  <c r="I25" i="7"/>
  <c r="J22" i="22" s="1"/>
  <c r="J25" i="7"/>
  <c r="K22" i="22"/>
  <c r="F17" i="7"/>
  <c r="E17"/>
  <c r="E29" s="1"/>
  <c r="E31" s="1"/>
  <c r="F29" i="22" s="1"/>
  <c r="D17" i="7"/>
  <c r="C17"/>
  <c r="B17"/>
  <c r="D35"/>
  <c r="K32"/>
  <c r="K33"/>
  <c r="B35"/>
  <c r="A7"/>
  <c r="K3"/>
  <c r="A3"/>
  <c r="A1"/>
  <c r="D22" i="24"/>
  <c r="F17" i="20"/>
  <c r="B85" i="17"/>
  <c r="A85" s="1"/>
  <c r="E36" i="8"/>
  <c r="H31"/>
  <c r="H36" i="23" s="1"/>
  <c r="H34" i="8"/>
  <c r="H33"/>
  <c r="H38" i="23" s="1"/>
  <c r="O31" i="8"/>
  <c r="O36" i="23" s="1"/>
  <c r="O35" i="8"/>
  <c r="O34"/>
  <c r="O39" i="23"/>
  <c r="O33" i="8"/>
  <c r="O38" i="23" s="1"/>
  <c r="O32" i="8"/>
  <c r="O37" i="23"/>
  <c r="O16" i="8"/>
  <c r="P16" s="1"/>
  <c r="B44" i="17" s="1"/>
  <c r="A44" s="1"/>
  <c r="H16" i="8"/>
  <c r="H17" i="23" s="1"/>
  <c r="B70" i="17"/>
  <c r="A70" s="1"/>
  <c r="P31" i="8"/>
  <c r="E37" i="23"/>
  <c r="F37" s="1"/>
  <c r="H32" i="8"/>
  <c r="P32"/>
  <c r="D52" i="18"/>
  <c r="H37" i="8"/>
  <c r="H42" i="23"/>
  <c r="E42"/>
  <c r="O18" i="8"/>
  <c r="O19" i="23" s="1"/>
  <c r="L19"/>
  <c r="B22" i="38"/>
  <c r="L36" i="8"/>
  <c r="F46" i="21"/>
  <c r="L16" i="23"/>
  <c r="O15" i="8"/>
  <c r="O16" i="23" s="1"/>
  <c r="D106" i="18"/>
  <c r="H26" i="8"/>
  <c r="H31" i="23" s="1"/>
  <c r="E31"/>
  <c r="H18" i="8"/>
  <c r="H19" i="23" s="1"/>
  <c r="E19"/>
  <c r="H37"/>
  <c r="F114" i="18"/>
  <c r="D42" i="24"/>
  <c r="C22" i="25"/>
  <c r="F58" i="19"/>
  <c r="F117" i="18"/>
  <c r="F119" s="1"/>
  <c r="D87"/>
  <c r="A2" i="30"/>
  <c r="A7" s="1"/>
  <c r="D123" i="18"/>
  <c r="F49"/>
  <c r="F98"/>
  <c r="F59"/>
  <c r="F35"/>
  <c r="F100"/>
  <c r="I20" i="26"/>
  <c r="C14" i="25"/>
  <c r="H39" i="23"/>
  <c r="O40"/>
  <c r="E19" i="8"/>
  <c r="H15"/>
  <c r="P15" s="1"/>
  <c r="C57" i="31"/>
  <c r="F37"/>
  <c r="B95" i="17"/>
  <c r="A95" s="1"/>
  <c r="L29" i="23"/>
  <c r="D14" i="6"/>
  <c r="D25"/>
  <c r="G32" i="23"/>
  <c r="F43" i="25"/>
  <c r="F78" i="18"/>
  <c r="F83" s="1"/>
  <c r="F36"/>
  <c r="D31" i="24"/>
  <c r="D26"/>
  <c r="C38" i="25"/>
  <c r="D15" i="24"/>
  <c r="F17" i="18"/>
  <c r="F21" s="1"/>
  <c r="F48"/>
  <c r="F74"/>
  <c r="D101"/>
  <c r="C20" i="25"/>
  <c r="C30"/>
  <c r="M39" i="23" l="1"/>
  <c r="P39" s="1"/>
  <c r="N41"/>
  <c r="L25" i="8"/>
  <c r="O25" s="1"/>
  <c r="J41" i="23"/>
  <c r="K34"/>
  <c r="M17"/>
  <c r="M42"/>
  <c r="P42" s="1"/>
  <c r="F20"/>
  <c r="I20" s="1"/>
  <c r="F18"/>
  <c r="M16"/>
  <c r="B41" i="6"/>
  <c r="F31" i="23"/>
  <c r="I31" s="1"/>
  <c r="F29"/>
  <c r="I29" s="1"/>
  <c r="D29" i="7"/>
  <c r="D31" s="1"/>
  <c r="E29" i="22" s="1"/>
  <c r="E35" s="1"/>
  <c r="E37" s="1"/>
  <c r="C29" i="7"/>
  <c r="C31" s="1"/>
  <c r="D29" i="22" s="1"/>
  <c r="D35" s="1"/>
  <c r="D37" s="1"/>
  <c r="M40" i="23"/>
  <c r="P40" s="1"/>
  <c r="C41"/>
  <c r="G41"/>
  <c r="L27" i="8"/>
  <c r="L32" i="23" s="1"/>
  <c r="M32" s="1"/>
  <c r="M38"/>
  <c r="P38" s="1"/>
  <c r="K41"/>
  <c r="M33"/>
  <c r="P33" s="1"/>
  <c r="E50" i="19"/>
  <c r="E37" i="31"/>
  <c r="B30" i="39"/>
  <c r="B39" s="1"/>
  <c r="O36" i="8"/>
  <c r="E41" i="23"/>
  <c r="L41"/>
  <c r="F97" i="18"/>
  <c r="F19"/>
  <c r="C73"/>
  <c r="F91"/>
  <c r="C87"/>
  <c r="C88" s="1"/>
  <c r="C101"/>
  <c r="F56"/>
  <c r="F32"/>
  <c r="I18" i="26"/>
  <c r="D35" i="24"/>
  <c r="F52" i="25"/>
  <c r="C41"/>
  <c r="C33"/>
  <c r="C40"/>
  <c r="M20" i="23"/>
  <c r="P20" s="1"/>
  <c r="E59" i="5"/>
  <c r="E60" i="21" s="1"/>
  <c r="C37" i="31"/>
  <c r="H29" i="7"/>
  <c r="H31" s="1"/>
  <c r="I29" i="22" s="1"/>
  <c r="I35" s="1"/>
  <c r="I37" s="1"/>
  <c r="P34" i="8"/>
  <c r="B29" i="7"/>
  <c r="B31" s="1"/>
  <c r="B38" i="8"/>
  <c r="F40" i="23"/>
  <c r="M18"/>
  <c r="P29" i="8"/>
  <c r="E24" i="20"/>
  <c r="F43"/>
  <c r="F50" s="1"/>
  <c r="F93" i="18"/>
  <c r="F38"/>
  <c r="F41" s="1"/>
  <c r="F43" s="1"/>
  <c r="I25" i="26"/>
  <c r="C29" i="25"/>
  <c r="C32"/>
  <c r="F51"/>
  <c r="F21" i="23"/>
  <c r="I21" s="1"/>
  <c r="F59" i="5"/>
  <c r="F60" i="21" s="1"/>
  <c r="F39" i="39"/>
  <c r="B71" i="38"/>
  <c r="D40" i="6"/>
  <c r="E26" i="23"/>
  <c r="H16"/>
  <c r="I37"/>
  <c r="O41"/>
  <c r="F29" i="7"/>
  <c r="F31" s="1"/>
  <c r="G29" i="22" s="1"/>
  <c r="G35" s="1"/>
  <c r="G37" s="1"/>
  <c r="P22" i="8"/>
  <c r="C38"/>
  <c r="M31" i="23"/>
  <c r="F81" i="18"/>
  <c r="F105"/>
  <c r="E88"/>
  <c r="E28" i="27"/>
  <c r="F28"/>
  <c r="D16" i="24"/>
  <c r="D33"/>
  <c r="D19"/>
  <c r="C42" i="25"/>
  <c r="C15"/>
  <c r="C23"/>
  <c r="M23" i="23"/>
  <c r="P23" s="1"/>
  <c r="F22"/>
  <c r="I22" s="1"/>
  <c r="M21"/>
  <c r="P21" s="1"/>
  <c r="H21" i="8"/>
  <c r="H27" s="1"/>
  <c r="H32" i="23" s="1"/>
  <c r="E27" i="8"/>
  <c r="E32" i="23" s="1"/>
  <c r="D27" i="8"/>
  <c r="D32" i="23" s="1"/>
  <c r="G29" i="7"/>
  <c r="G31" s="1"/>
  <c r="H29" i="22" s="1"/>
  <c r="H35" s="1"/>
  <c r="H37" s="1"/>
  <c r="K18" i="7"/>
  <c r="D23" i="6"/>
  <c r="C41"/>
  <c r="O26" i="8"/>
  <c r="O31" i="23" s="1"/>
  <c r="L28"/>
  <c r="M28" s="1"/>
  <c r="B97" i="17"/>
  <c r="A97" s="1"/>
  <c r="P25" i="8"/>
  <c r="B43" i="17"/>
  <c r="A43" s="1"/>
  <c r="H28" i="23"/>
  <c r="P23" i="8"/>
  <c r="B91" i="17" s="1"/>
  <c r="A91" s="1"/>
  <c r="B111"/>
  <c r="A111" s="1"/>
  <c r="F32" i="21"/>
  <c r="O21" i="8"/>
  <c r="O27" s="1"/>
  <c r="E60" i="5"/>
  <c r="O17" i="23"/>
  <c r="I29" i="7"/>
  <c r="I31" s="1"/>
  <c r="J29" i="22" s="1"/>
  <c r="J35" s="1"/>
  <c r="J37" s="1"/>
  <c r="H35" i="8"/>
  <c r="F24" i="20"/>
  <c r="F34"/>
  <c r="F46" i="18"/>
  <c r="F52" s="1"/>
  <c r="F38" i="23"/>
  <c r="I38" s="1"/>
  <c r="M37"/>
  <c r="P37" s="1"/>
  <c r="F36"/>
  <c r="I36" s="1"/>
  <c r="F24"/>
  <c r="I24" s="1"/>
  <c r="F57" i="31"/>
  <c r="F57" i="38"/>
  <c r="F110" i="18"/>
  <c r="F113" s="1"/>
  <c r="O17" i="8"/>
  <c r="O18" i="23" s="1"/>
  <c r="P33" i="8"/>
  <c r="L19"/>
  <c r="B86" i="17"/>
  <c r="A86" s="1"/>
  <c r="J38" i="8"/>
  <c r="H17"/>
  <c r="F50" i="19"/>
  <c r="C37" i="22"/>
  <c r="F35"/>
  <c r="F37" s="1"/>
  <c r="E63" i="20"/>
  <c r="N26" i="23"/>
  <c r="D26"/>
  <c r="J26"/>
  <c r="E57" i="31"/>
  <c r="P16" i="23"/>
  <c r="E45" i="24"/>
  <c r="E28" i="23"/>
  <c r="L26"/>
  <c r="P30" i="8"/>
  <c r="F26" i="19"/>
  <c r="F61" s="1"/>
  <c r="F66" s="1"/>
  <c r="E58"/>
  <c r="B41" i="38"/>
  <c r="F61" i="18"/>
  <c r="F82"/>
  <c r="F25"/>
  <c r="F36" i="28"/>
  <c r="D27" i="24"/>
  <c r="D17"/>
  <c r="D39"/>
  <c r="F45"/>
  <c r="C39" i="25"/>
  <c r="C19"/>
  <c r="C24"/>
  <c r="M24" i="23"/>
  <c r="P24" s="1"/>
  <c r="M22"/>
  <c r="P22" s="1"/>
  <c r="M19"/>
  <c r="P19" s="1"/>
  <c r="F19"/>
  <c r="I19" s="1"/>
  <c r="G26"/>
  <c r="E34" i="20"/>
  <c r="F63"/>
  <c r="D128" i="18"/>
  <c r="D88"/>
  <c r="C62"/>
  <c r="C43"/>
  <c r="F80"/>
  <c r="F51"/>
  <c r="F20"/>
  <c r="E73"/>
  <c r="F24" i="28"/>
  <c r="E43" i="25"/>
  <c r="C36"/>
  <c r="F50"/>
  <c r="F33" i="23"/>
  <c r="I33" s="1"/>
  <c r="C34"/>
  <c r="G34"/>
  <c r="F25"/>
  <c r="I25" s="1"/>
  <c r="F23"/>
  <c r="I23" s="1"/>
  <c r="E26" i="19"/>
  <c r="E61" s="1"/>
  <c r="E66" s="1"/>
  <c r="E43" i="20"/>
  <c r="E50" s="1"/>
  <c r="D73" i="18"/>
  <c r="F47"/>
  <c r="F85"/>
  <c r="F87" s="1"/>
  <c r="F88" s="1"/>
  <c r="F92"/>
  <c r="F101" s="1"/>
  <c r="F65"/>
  <c r="F67" s="1"/>
  <c r="F118"/>
  <c r="F111"/>
  <c r="F122"/>
  <c r="F72"/>
  <c r="F21" i="29"/>
  <c r="I17" i="26"/>
  <c r="I27"/>
  <c r="I24"/>
  <c r="D40" i="24"/>
  <c r="D25"/>
  <c r="D21"/>
  <c r="D29"/>
  <c r="D44"/>
  <c r="D32"/>
  <c r="D45" s="1"/>
  <c r="D34"/>
  <c r="D20"/>
  <c r="C37" i="25"/>
  <c r="C34"/>
  <c r="C16"/>
  <c r="C25"/>
  <c r="C31"/>
  <c r="F42" i="23"/>
  <c r="I42" s="1"/>
  <c r="F39"/>
  <c r="I39" s="1"/>
  <c r="D41"/>
  <c r="M29"/>
  <c r="P29" s="1"/>
  <c r="Q29" s="1"/>
  <c r="N34"/>
  <c r="M25"/>
  <c r="P25" s="1"/>
  <c r="K26"/>
  <c r="F16"/>
  <c r="F128" i="18"/>
  <c r="C75"/>
  <c r="C128"/>
  <c r="D43" i="25"/>
  <c r="D36" i="18"/>
  <c r="D43" s="1"/>
  <c r="P17" i="23"/>
  <c r="I23" i="26"/>
  <c r="I28" s="1"/>
  <c r="J34" i="23"/>
  <c r="D34"/>
  <c r="F71" i="18"/>
  <c r="F73" s="1"/>
  <c r="E67"/>
  <c r="E75" s="1"/>
  <c r="F55"/>
  <c r="F62" s="1"/>
  <c r="D62"/>
  <c r="D75" s="1"/>
  <c r="I16" i="26"/>
  <c r="I21" s="1"/>
  <c r="M36" i="23"/>
  <c r="C26"/>
  <c r="E41" i="18"/>
  <c r="E43" s="1"/>
  <c r="C17" i="25"/>
  <c r="E127" i="18"/>
  <c r="E128" s="1"/>
  <c r="F17" i="23"/>
  <c r="I17" s="1"/>
  <c r="Q39" l="1"/>
  <c r="B40" i="39"/>
  <c r="Q23" i="23"/>
  <c r="D43"/>
  <c r="F40" i="39"/>
  <c r="F37" s="1"/>
  <c r="F41" i="23"/>
  <c r="Q20"/>
  <c r="Q42"/>
  <c r="Q37"/>
  <c r="Q25"/>
  <c r="M26"/>
  <c r="Q33"/>
  <c r="Q19"/>
  <c r="Q21"/>
  <c r="F35" i="20"/>
  <c r="F64" s="1"/>
  <c r="F67" s="1"/>
  <c r="Q22" i="23"/>
  <c r="P18"/>
  <c r="P26" s="1"/>
  <c r="K43"/>
  <c r="B75" i="38"/>
  <c r="Q17" i="23"/>
  <c r="N43"/>
  <c r="Q38"/>
  <c r="C43" i="25"/>
  <c r="F75" i="18"/>
  <c r="F107" s="1"/>
  <c r="F60" i="5"/>
  <c r="D41" i="6"/>
  <c r="D43" s="1"/>
  <c r="I16" i="23"/>
  <c r="Q16" s="1"/>
  <c r="C107" i="18"/>
  <c r="E35" i="20"/>
  <c r="E64" s="1"/>
  <c r="E67" s="1"/>
  <c r="O26" i="23"/>
  <c r="F32"/>
  <c r="I32" s="1"/>
  <c r="D38" i="8"/>
  <c r="P31" i="23"/>
  <c r="Q31" s="1"/>
  <c r="P26" i="8"/>
  <c r="B103" i="17" s="1"/>
  <c r="A103" s="1"/>
  <c r="O32" i="23"/>
  <c r="O34" s="1"/>
  <c r="L34"/>
  <c r="L43" s="1"/>
  <c r="H34"/>
  <c r="E34"/>
  <c r="E43" s="1"/>
  <c r="E38" i="8"/>
  <c r="E107" i="18"/>
  <c r="C43" i="23"/>
  <c r="O19" i="8"/>
  <c r="Q24" i="23"/>
  <c r="J43"/>
  <c r="D107" i="18"/>
  <c r="F28" i="23"/>
  <c r="B98" i="17"/>
  <c r="A98" s="1"/>
  <c r="I38" i="8"/>
  <c r="L38"/>
  <c r="P21"/>
  <c r="P27" s="1"/>
  <c r="G43" i="23"/>
  <c r="H18"/>
  <c r="P17" i="8"/>
  <c r="B75" i="17" s="1"/>
  <c r="A75" s="1"/>
  <c r="H19" i="8"/>
  <c r="H36"/>
  <c r="P35"/>
  <c r="P36" s="1"/>
  <c r="H40" i="23"/>
  <c r="E63" i="5"/>
  <c r="E64" i="21" s="1"/>
  <c r="E61"/>
  <c r="F61"/>
  <c r="F63" i="5"/>
  <c r="F64" i="21" s="1"/>
  <c r="P28" i="23"/>
  <c r="M34"/>
  <c r="P36"/>
  <c r="P41" s="1"/>
  <c r="M41"/>
  <c r="F26"/>
  <c r="B44" i="39" l="1"/>
  <c r="O43" i="23"/>
  <c r="M43"/>
  <c r="H38" i="8"/>
  <c r="F43" i="39"/>
  <c r="O38" i="8"/>
  <c r="P32" i="23"/>
  <c r="Q32" s="1"/>
  <c r="I40"/>
  <c r="H41"/>
  <c r="B87" i="17"/>
  <c r="A87" s="1"/>
  <c r="I18" i="23"/>
  <c r="H26"/>
  <c r="I28"/>
  <c r="I34" s="1"/>
  <c r="F34"/>
  <c r="F43" s="1"/>
  <c r="Q36"/>
  <c r="P34" l="1"/>
  <c r="P43" s="1"/>
  <c r="F70" i="38"/>
  <c r="F66"/>
  <c r="F69" s="1"/>
  <c r="B43" i="39"/>
  <c r="H43" i="23"/>
  <c r="F44" i="39"/>
  <c r="Q28" i="23"/>
  <c r="Q34" s="1"/>
  <c r="B99" i="17"/>
  <c r="A99" s="1"/>
  <c r="P38" i="8"/>
  <c r="Q18" i="23"/>
  <c r="Q26" s="1"/>
  <c r="I26"/>
  <c r="Q40"/>
  <c r="Q41" s="1"/>
  <c r="I41"/>
  <c r="F28" i="38" l="1"/>
  <c r="F29" s="1"/>
  <c r="F75" s="1"/>
  <c r="E82" s="1"/>
  <c r="J21" i="7"/>
  <c r="Q43" i="23"/>
  <c r="I43"/>
  <c r="K21" i="7" l="1"/>
  <c r="J29"/>
  <c r="K18" i="22"/>
  <c r="J31" i="7" l="1"/>
  <c r="K29"/>
  <c r="K29" i="22" l="1"/>
  <c r="K35" s="1"/>
  <c r="K37" s="1"/>
  <c r="K31" i="7"/>
</calcChain>
</file>

<file path=xl/sharedStrings.xml><?xml version="1.0" encoding="utf-8"?>
<sst xmlns="http://schemas.openxmlformats.org/spreadsheetml/2006/main" count="1491" uniqueCount="1069">
  <si>
    <t>6. Разходи от обезценка на финансови активи, вкл.инвестициите, признати като текущи_(краткосрочни активи, в т.ч.:)</t>
  </si>
  <si>
    <t>7. Разходи за лихви и други финансови разходи, в т.ч.:</t>
  </si>
  <si>
    <t>б) отрицателни разлики от операции с финансови активи</t>
  </si>
  <si>
    <t>Общо финансови разходи (6+7)</t>
  </si>
  <si>
    <t xml:space="preserve"> Общо разходи (1+2+ 3+4+5+6+7+9)</t>
  </si>
  <si>
    <t xml:space="preserve">       11. Разходи за данъци от печалбата</t>
  </si>
  <si>
    <t xml:space="preserve">   12. Други данъци, алтернативни на корпоративния данък</t>
  </si>
  <si>
    <t xml:space="preserve">      10. Счетоводна печалба  (обшо приходи-общо разходи)</t>
  </si>
  <si>
    <t xml:space="preserve">        9. Извънредни разходи</t>
  </si>
  <si>
    <t xml:space="preserve">        8. Печалба от обичайната дейност</t>
  </si>
  <si>
    <t>13. Печалба  (10-11-12)</t>
  </si>
  <si>
    <t>14. Bank loans received , including</t>
  </si>
  <si>
    <t xml:space="preserve">       - overdue up to 3 years</t>
  </si>
  <si>
    <t xml:space="preserve"> 10. Construction in progress</t>
  </si>
  <si>
    <t xml:space="preserve">       - overdue for more than 3 years</t>
  </si>
  <si>
    <t>15. Payables of commercial credits received</t>
  </si>
  <si>
    <t>16. Deffered taxation</t>
  </si>
  <si>
    <t>17. Other long-term liabilities , including:</t>
  </si>
  <si>
    <t xml:space="preserve">       - debentures </t>
  </si>
  <si>
    <t xml:space="preserve">       - advances</t>
  </si>
  <si>
    <t xml:space="preserve">       - finance lease payables</t>
  </si>
  <si>
    <t xml:space="preserve">Short term liablities </t>
  </si>
  <si>
    <t>18.Amounts payable to related parties, including:</t>
  </si>
  <si>
    <t xml:space="preserve">       - for supplies of assets and services</t>
  </si>
  <si>
    <t xml:space="preserve">       - dividends </t>
  </si>
  <si>
    <t>19. Bank loans payable, including:</t>
  </si>
  <si>
    <t xml:space="preserve">       - overdue</t>
  </si>
  <si>
    <t>20. Payables of commercial credits received</t>
  </si>
  <si>
    <t>21. Payables to suppliers</t>
  </si>
  <si>
    <t>22. Advances received</t>
  </si>
  <si>
    <t>23. State budget payables, including.:</t>
  </si>
  <si>
    <t xml:space="preserve">       - other taxes</t>
  </si>
  <si>
    <t>24. Payables to personnel</t>
  </si>
  <si>
    <t xml:space="preserve">25. Social insurance payables </t>
  </si>
  <si>
    <t>26. Other short-term liabilities</t>
  </si>
  <si>
    <t>III. PROVISIONS</t>
  </si>
  <si>
    <t>Total</t>
  </si>
  <si>
    <t xml:space="preserve">At the end of </t>
  </si>
  <si>
    <t>1. Provisions for doutful trade receivables</t>
  </si>
  <si>
    <t>2. Provisions for bad trade receivables</t>
  </si>
  <si>
    <t>3. Other provisions</t>
  </si>
  <si>
    <t>APPENDIX 3</t>
  </si>
  <si>
    <t>SECURITIES</t>
  </si>
  <si>
    <t>Type nad number of securities</t>
  </si>
  <si>
    <t>Revaluation according to</t>
  </si>
  <si>
    <t>Ravalued</t>
  </si>
  <si>
    <t>ordinary</t>
  </si>
  <si>
    <t>priviliged</t>
  </si>
  <si>
    <t>covertible</t>
  </si>
  <si>
    <t>cost</t>
  </si>
  <si>
    <t>art.25 of Accountancy Law</t>
  </si>
  <si>
    <t>amount</t>
  </si>
  <si>
    <t>I.  SHORT-TERM INVESTMENTS IN SECURITIES</t>
  </si>
  <si>
    <t xml:space="preserve">   1. Shares</t>
  </si>
  <si>
    <t xml:space="preserve">   2. Own shares purchased back</t>
  </si>
  <si>
    <t xml:space="preserve">   3. Bonds</t>
  </si>
  <si>
    <t xml:space="preserve">   4. Own debenure bonds purchased back</t>
  </si>
  <si>
    <t xml:space="preserve">   5. Government securities</t>
  </si>
  <si>
    <t>II. LONG-TERM INVESTMENTS IN SECURITIES</t>
  </si>
  <si>
    <t xml:space="preserve">   2. Bonds</t>
  </si>
  <si>
    <t xml:space="preserve">   3. Government securities</t>
  </si>
  <si>
    <t xml:space="preserve">   4. Investment bonds</t>
  </si>
  <si>
    <t xml:space="preserve">   5. Other documents and rights</t>
  </si>
  <si>
    <t>APPENDIX 5</t>
  </si>
  <si>
    <t>INTEREST INCOME AND EXPENSES</t>
  </si>
  <si>
    <t>Accrued</t>
  </si>
  <si>
    <t>Paid</t>
  </si>
  <si>
    <t>I.    INTEREST EXPENSES</t>
  </si>
  <si>
    <t xml:space="preserve">       1.  Interest expenses on short- term loans, including :</t>
  </si>
  <si>
    <t xml:space="preserve">            - regular loans in BGN</t>
  </si>
  <si>
    <t xml:space="preserve">            - overdue loans in BGN</t>
  </si>
  <si>
    <t xml:space="preserve">            - regular loans in foreign currency</t>
  </si>
  <si>
    <t xml:space="preserve">            - overdue loans in foreign currency</t>
  </si>
  <si>
    <t xml:space="preserve">       2.  Interest expenses on long- term loans, including :</t>
  </si>
  <si>
    <t xml:space="preserve">       3.  Interes expenses related to participations</t>
  </si>
  <si>
    <t xml:space="preserve">       4.  Interest expenses for late salary payments</t>
  </si>
  <si>
    <t xml:space="preserve">       5.  Interest expenses on state receivables</t>
  </si>
  <si>
    <t xml:space="preserve">       6.  Other interest expenses</t>
  </si>
  <si>
    <t xml:space="preserve">      Total I:</t>
  </si>
  <si>
    <t>II.   INTEREST INCOME</t>
  </si>
  <si>
    <t xml:space="preserve">       1.  Interest income from current and deposit bank acounts</t>
  </si>
  <si>
    <t xml:space="preserve">       2.  Interest income from long-term loans granted </t>
  </si>
  <si>
    <t xml:space="preserve">       3.  Interest income from short-term loans granted</t>
  </si>
  <si>
    <t xml:space="preserve">       4.  Other interest income</t>
  </si>
  <si>
    <t xml:space="preserve">      Total II:</t>
  </si>
  <si>
    <t>APPENDIX 6</t>
  </si>
  <si>
    <t>EXTRAORDINARY INCOME AND EXPENSES</t>
  </si>
  <si>
    <t>I.    EXTRAORDINARY INCOME</t>
  </si>
  <si>
    <t>I.  НЕМАТЕРИАЛНИ  АКТИВИ</t>
  </si>
  <si>
    <t>2. Концесии, патенти,лицензии,търговски марки,програмни продукти и др.подобни права и активи</t>
  </si>
  <si>
    <t>4. Предоставени аванси и нематериални активи в процес на изграждане</t>
  </si>
  <si>
    <t>Общо за група I</t>
  </si>
  <si>
    <t>II.  ДЪЛГОТРАЙНИ МАТЕР. АКТИВИ</t>
  </si>
  <si>
    <t>1. Земи и сгради, в т.ч.</t>
  </si>
  <si>
    <t xml:space="preserve">     земи</t>
  </si>
  <si>
    <t xml:space="preserve">     сгради</t>
  </si>
  <si>
    <t>2. Машини,произв.оборудване и апаратура</t>
  </si>
  <si>
    <t>4. Предоставени аванси и дълготрайни материални активи в процес на изграждане</t>
  </si>
  <si>
    <t>Общо за група II</t>
  </si>
  <si>
    <t xml:space="preserve">III.  ДЪЛГОСР. ФИНАНС. АКТИВИ 
</t>
  </si>
  <si>
    <t>2. Предоставени заеми на предпр. от група</t>
  </si>
  <si>
    <t>3.Акции и дялове в асоциир и смесени предпр.</t>
  </si>
  <si>
    <t>5. Дългосрочни инвестиции</t>
  </si>
  <si>
    <t>Общо за група  III</t>
  </si>
  <si>
    <t>IV.  ОТСРОЧЕНИ ДАНЪЦИ</t>
  </si>
  <si>
    <t>Общо нетекущи активи  (I + II + III + IV)</t>
  </si>
  <si>
    <t>4.Предостав.заеми,сврзани с асоциирани и смесени предприятия</t>
  </si>
  <si>
    <t xml:space="preserve">БУЛСТАТ </t>
  </si>
  <si>
    <t>Град</t>
  </si>
  <si>
    <t>Град,</t>
  </si>
  <si>
    <t>6. Други заеми</t>
  </si>
  <si>
    <t>7. Изкупени собствени акции</t>
  </si>
  <si>
    <t>Последв.оценка</t>
  </si>
  <si>
    <t>Посл.оценка</t>
  </si>
  <si>
    <t>Преоцен.аморт.в края на периода</t>
  </si>
  <si>
    <t>Бал.с/ст в края на периода</t>
  </si>
  <si>
    <t>в хил.лв.</t>
  </si>
  <si>
    <t xml:space="preserve">       1.  Liabilies written-off</t>
  </si>
  <si>
    <t xml:space="preserve">       2.  Fines and  penalties received</t>
  </si>
  <si>
    <t xml:space="preserve">       3.  Surplus of inventories and other assets</t>
  </si>
  <si>
    <t xml:space="preserve">       4.  Other extraordinary income , including .:</t>
  </si>
  <si>
    <t xml:space="preserve">            - gains on liquidation of tangible fixed assets</t>
  </si>
  <si>
    <t xml:space="preserve">            - amounts deducted from employees' salaries for low quality output </t>
  </si>
  <si>
    <t>постъпления</t>
  </si>
  <si>
    <t>плащания</t>
  </si>
  <si>
    <t>нетен поток</t>
  </si>
  <si>
    <t xml:space="preserve">             Парични потоци, свързани с търговски контрагенти</t>
  </si>
  <si>
    <t xml:space="preserve">             Парични потоци, свързани с краткосрочни финансови активи,</t>
  </si>
  <si>
    <t xml:space="preserve">                  държани за търговски цели</t>
  </si>
  <si>
    <t xml:space="preserve">             Плащания при разпределение на печалби</t>
  </si>
  <si>
    <t xml:space="preserve">             Всичко парични потоци от основна дейност (А)</t>
  </si>
  <si>
    <t xml:space="preserve">       Б.  Парични потоци от инвестиционна дейност</t>
  </si>
  <si>
    <t xml:space="preserve">             Парични потоци, свързани с дълготрайни активи</t>
  </si>
  <si>
    <t xml:space="preserve">             Парични потоци, свързани с краткосрочни финансови активи</t>
  </si>
  <si>
    <t xml:space="preserve">             Парични потоци от бизнескомбинации - придобивания</t>
  </si>
  <si>
    <t xml:space="preserve">             Други парични потоци от инвестиционна дейност</t>
  </si>
  <si>
    <t xml:space="preserve">             Други парични потоци от основната дейност</t>
  </si>
  <si>
    <t xml:space="preserve">             Всичко парични потоци от инвестиционна дейност (Б)</t>
  </si>
  <si>
    <t xml:space="preserve">       В.  Парични потоци от финансова дейност</t>
  </si>
  <si>
    <t xml:space="preserve">             Парични потоци, свързани с получени или предоставени заеми</t>
  </si>
  <si>
    <t xml:space="preserve">             Плащания на задължения по лизингови договори</t>
  </si>
  <si>
    <t xml:space="preserve">             Други парични потоци от финансова дейност</t>
  </si>
  <si>
    <t xml:space="preserve">             Всичко парични потоци от финансова дейност (В)</t>
  </si>
  <si>
    <t xml:space="preserve">       Г.  Изменение на паричните средства през периода (А + Б + В)</t>
  </si>
  <si>
    <t xml:space="preserve">       Д.  Парични средства в началото на периода</t>
  </si>
  <si>
    <t xml:space="preserve">       Е.  Парични средства в края на периода</t>
  </si>
  <si>
    <t xml:space="preserve">       А.  Парични потоци от основната дейност</t>
  </si>
  <si>
    <t>Резерви</t>
  </si>
  <si>
    <t>Общо</t>
  </si>
  <si>
    <t>собствен</t>
  </si>
  <si>
    <t>периода</t>
  </si>
  <si>
    <t xml:space="preserve">            -  mark up of the cost of shortages </t>
  </si>
  <si>
    <t xml:space="preserve">            - donated assets</t>
  </si>
  <si>
    <t xml:space="preserve">            - written-off /paid , settled/ provisioned doubtful or bad receivables from prior years sales</t>
  </si>
  <si>
    <t xml:space="preserve">            - other </t>
  </si>
  <si>
    <t>II.  EXTRAORDINARY EXPENSES</t>
  </si>
  <si>
    <t>АКТИВ</t>
  </si>
  <si>
    <t>ПАСИВ</t>
  </si>
  <si>
    <t>Общо за група I:</t>
  </si>
  <si>
    <t>Общо за група II:</t>
  </si>
  <si>
    <t>Общо за група III:</t>
  </si>
  <si>
    <t>Общо за група IV:</t>
  </si>
  <si>
    <t>I. Материални запаси</t>
  </si>
  <si>
    <t>III. Дългосрочни финансови активи</t>
  </si>
  <si>
    <t>2. Изкупени собствени акции</t>
  </si>
  <si>
    <t>А. Собствен капитал</t>
  </si>
  <si>
    <t>Общо за раздел "В":</t>
  </si>
  <si>
    <t xml:space="preserve">       1.  Receivables written-off , including:</t>
  </si>
  <si>
    <t xml:space="preserve">            -from bankrupt counterparties(enterprises)</t>
  </si>
  <si>
    <t xml:space="preserve">       2.  Fines and  penalties paid</t>
  </si>
  <si>
    <t xml:space="preserve">       3. Theft and other losses of assets</t>
  </si>
  <si>
    <t xml:space="preserve">       4.  Other extraordinary expenses, including:</t>
  </si>
  <si>
    <t xml:space="preserve">            - losses from liquidation of fixed tangible assets</t>
  </si>
  <si>
    <t xml:space="preserve">            - net book value of fixed assets written-off</t>
  </si>
  <si>
    <t xml:space="preserve">      Total  II:</t>
  </si>
  <si>
    <t>APPENDIX 7</t>
  </si>
  <si>
    <t>FINANCIAL RESULTS</t>
  </si>
  <si>
    <t>I.    DISTRIBUTION OF PRIOR YEAR PROFIT</t>
  </si>
  <si>
    <t xml:space="preserve">       1.  For covering of prior year losses</t>
  </si>
  <si>
    <t xml:space="preserve">       2.  For reserves</t>
  </si>
  <si>
    <t xml:space="preserve">       3.  For dividends, including :</t>
  </si>
  <si>
    <t xml:space="preserve">          -for the state</t>
  </si>
  <si>
    <t xml:space="preserve">       4.  Donations</t>
  </si>
  <si>
    <t xml:space="preserve">       5.  Increase of capital</t>
  </si>
  <si>
    <t xml:space="preserve">       6.  For other purposes</t>
  </si>
  <si>
    <t xml:space="preserve">       7.  Undistributed amounts</t>
  </si>
  <si>
    <t>II.   COVERING OF PRIOR YEAR LOSSES</t>
  </si>
  <si>
    <t xml:space="preserve">       1.  Undistributed prior year profit</t>
  </si>
  <si>
    <t xml:space="preserve">       2.  Reserves</t>
  </si>
  <si>
    <t xml:space="preserve">       3.  Additional equity</t>
  </si>
  <si>
    <t xml:space="preserve">       4.  Authorised share capital</t>
  </si>
  <si>
    <t xml:space="preserve">       5.  Losses not covered</t>
  </si>
  <si>
    <t>III.  CURRENT PERIOD RESULT</t>
  </si>
  <si>
    <t xml:space="preserve">       1.  Profit</t>
  </si>
  <si>
    <t xml:space="preserve">       2.  Loss</t>
  </si>
  <si>
    <t>Amount in BGN  '000</t>
  </si>
  <si>
    <t xml:space="preserve"> Unofficial translation from Bulgarian</t>
  </si>
  <si>
    <t>NET ASSETS</t>
  </si>
  <si>
    <t xml:space="preserve">   TOTAL  SHAREHOLDERS' EQUITY "G":</t>
  </si>
  <si>
    <t>Съставител (предприятие)</t>
  </si>
  <si>
    <t xml:space="preserve">Град, (село) ул. </t>
  </si>
  <si>
    <t>БУЛСТАТ</t>
  </si>
  <si>
    <t>Вид дейност</t>
  </si>
  <si>
    <t>Address</t>
  </si>
  <si>
    <t>Type of Activity</t>
  </si>
  <si>
    <t>Град, (село) ул.</t>
  </si>
  <si>
    <t>БАЛАНС</t>
  </si>
  <si>
    <t>Раздели, групи, статии</t>
  </si>
  <si>
    <t>Шифър</t>
  </si>
  <si>
    <t>предходна</t>
  </si>
  <si>
    <t>година</t>
  </si>
  <si>
    <t>стойност</t>
  </si>
  <si>
    <t>а</t>
  </si>
  <si>
    <t>б</t>
  </si>
  <si>
    <t xml:space="preserve">             3.   Получени краткосрочни заеми</t>
  </si>
  <si>
    <t xml:space="preserve">             4.   Proceeds from sales of fixed assets</t>
  </si>
  <si>
    <t>Гл.счетоводител:</t>
  </si>
  <si>
    <t>Ръководител:</t>
  </si>
  <si>
    <t>ОТЧЕТ ЗА ПРИХОДИТЕ И РАЗХОДИТЕ</t>
  </si>
  <si>
    <t>Наименование на приходите и разходите</t>
  </si>
  <si>
    <t>текуща</t>
  </si>
  <si>
    <t>ОТЧЕТ ЗА ПАРИЧНИЯ ПОТОК</t>
  </si>
  <si>
    <t>I.    НАЛИЧНОСТ НА ПАРИЧНИ СРЕДСТВА към 1 януари</t>
  </si>
  <si>
    <t>II.  ПАРИЧНИ ПОТОЦИ ОТ ОПЕРАТИВНА ДЕЙНОСТ</t>
  </si>
  <si>
    <t>Дата на отчета</t>
  </si>
  <si>
    <t>Дата на изготвяне на отчета</t>
  </si>
  <si>
    <t>III. ПАРИЧНИ ПОТОЦИ ОТ ИНВЕСТИЦИОННА ДЕЙНОСТ</t>
  </si>
  <si>
    <t xml:space="preserve">       А.  Постъпления от инвестиционна дейност</t>
  </si>
  <si>
    <t xml:space="preserve">             1.   Продажба на опционни договори</t>
  </si>
  <si>
    <t xml:space="preserve">             2.   Продажба на финансови активи</t>
  </si>
  <si>
    <t xml:space="preserve">             3.   Постъпления от дивиденти</t>
  </si>
  <si>
    <t xml:space="preserve">             Всичко постъпления от инвестиционна дейност</t>
  </si>
  <si>
    <t xml:space="preserve">       Б.  Плащания за инвестиционна дейност</t>
  </si>
  <si>
    <t xml:space="preserve">             1.   Покупка на опционни договори</t>
  </si>
  <si>
    <t xml:space="preserve">             2.   Покупка на финансови активи</t>
  </si>
  <si>
    <t xml:space="preserve">             4.   Други плащания</t>
  </si>
  <si>
    <t xml:space="preserve">             Всичко плащания за инвестиционна дейност</t>
  </si>
  <si>
    <t xml:space="preserve">       В.  Нетен паричен поток от инвестиционна дейност</t>
  </si>
  <si>
    <t>IV. ПАРИЧНИ ПОТОЦИ ОТ ФИНАНСОВА ДЕЙНОСТ</t>
  </si>
  <si>
    <t xml:space="preserve">       А.  Постъпления от финансова дейност</t>
  </si>
  <si>
    <t xml:space="preserve">             1.   Постъпления от емисия на дялов капитал</t>
  </si>
  <si>
    <t xml:space="preserve">             2.   Получени дългосрочни заеми</t>
  </si>
  <si>
    <t xml:space="preserve">             Всичко постъпления от финансова дейност</t>
  </si>
  <si>
    <t xml:space="preserve">       Б.  Плащания за финансова дейност</t>
  </si>
  <si>
    <t xml:space="preserve">             1.   Изплатени заеми</t>
  </si>
  <si>
    <t xml:space="preserve">             2.   Изплатени лихви по заеми</t>
  </si>
  <si>
    <t xml:space="preserve">             3.   Изплатени дивиденти</t>
  </si>
  <si>
    <t xml:space="preserve">             Всичко плащания за финансова дейност</t>
  </si>
  <si>
    <t xml:space="preserve">       В.  Нетен паричен поток от финансова дейност</t>
  </si>
  <si>
    <t>0011</t>
  </si>
  <si>
    <t>0012</t>
  </si>
  <si>
    <t>0013</t>
  </si>
  <si>
    <t>0014</t>
  </si>
  <si>
    <t>0010</t>
  </si>
  <si>
    <t>0021</t>
  </si>
  <si>
    <t>0022</t>
  </si>
  <si>
    <t>0023</t>
  </si>
  <si>
    <t>0024</t>
  </si>
  <si>
    <t>0025</t>
  </si>
  <si>
    <t>0020</t>
  </si>
  <si>
    <t>0031</t>
  </si>
  <si>
    <t>0032</t>
  </si>
  <si>
    <t>0033</t>
  </si>
  <si>
    <t>0034</t>
  </si>
  <si>
    <t>0035</t>
  </si>
  <si>
    <t>0030</t>
  </si>
  <si>
    <t>0041</t>
  </si>
  <si>
    <t>0042</t>
  </si>
  <si>
    <t>0043</t>
  </si>
  <si>
    <t>0040</t>
  </si>
  <si>
    <t>0050</t>
  </si>
  <si>
    <t>0150</t>
  </si>
  <si>
    <t>0061</t>
  </si>
  <si>
    <t>0062</t>
  </si>
  <si>
    <t>0063</t>
  </si>
  <si>
    <t>0064</t>
  </si>
  <si>
    <t>0065</t>
  </si>
  <si>
    <t>0066</t>
  </si>
  <si>
    <t>0060</t>
  </si>
  <si>
    <t>0071</t>
  </si>
  <si>
    <t>0072</t>
  </si>
  <si>
    <t>0073</t>
  </si>
  <si>
    <t>0074</t>
  </si>
  <si>
    <t>0075</t>
  </si>
  <si>
    <t>0076</t>
  </si>
  <si>
    <t>0077</t>
  </si>
  <si>
    <t>0078</t>
  </si>
  <si>
    <t>0070</t>
  </si>
  <si>
    <t>0081</t>
  </si>
  <si>
    <t>0082</t>
  </si>
  <si>
    <t>0083</t>
  </si>
  <si>
    <t>0080</t>
  </si>
  <si>
    <t>0091</t>
  </si>
  <si>
    <t>0092</t>
  </si>
  <si>
    <t>0093</t>
  </si>
  <si>
    <t>0090</t>
  </si>
  <si>
    <t>0105</t>
  </si>
  <si>
    <t>0200</t>
  </si>
  <si>
    <t>0511</t>
  </si>
  <si>
    <t>0512</t>
  </si>
  <si>
    <t>0513</t>
  </si>
  <si>
    <t>0514</t>
  </si>
  <si>
    <t>0515</t>
  </si>
  <si>
    <t>0510</t>
  </si>
  <si>
    <t>0521</t>
  </si>
  <si>
    <t>0522</t>
  </si>
  <si>
    <t>0520</t>
  </si>
  <si>
    <t>0500</t>
  </si>
  <si>
    <t>0611</t>
  </si>
  <si>
    <t>0605</t>
  </si>
  <si>
    <t>0612</t>
  </si>
  <si>
    <t>0613</t>
  </si>
  <si>
    <t>0614</t>
  </si>
  <si>
    <t>0615</t>
  </si>
  <si>
    <t>0616</t>
  </si>
  <si>
    <t>0617</t>
  </si>
  <si>
    <t>0618</t>
  </si>
  <si>
    <t>0619</t>
  </si>
  <si>
    <t>0610</t>
  </si>
  <si>
    <t>0630</t>
  </si>
  <si>
    <t>0710</t>
  </si>
  <si>
    <t>0720</t>
  </si>
  <si>
    <t>0700</t>
  </si>
  <si>
    <t>0411</t>
  </si>
  <si>
    <t>0412</t>
  </si>
  <si>
    <t>0410</t>
  </si>
  <si>
    <t>0402</t>
  </si>
  <si>
    <t>0430</t>
  </si>
  <si>
    <t>0100</t>
  </si>
  <si>
    <t>0441</t>
  </si>
  <si>
    <t>0442</t>
  </si>
  <si>
    <t>0440</t>
  </si>
  <si>
    <t>0451</t>
  </si>
  <si>
    <t>0452</t>
  </si>
  <si>
    <t>0450</t>
  </si>
  <si>
    <t>0461</t>
  </si>
  <si>
    <t>0462</t>
  </si>
  <si>
    <t>0460</t>
  </si>
  <si>
    <t>0400</t>
  </si>
  <si>
    <t>V.  НАЛИЧНОСТ НА ПАРИЧНИ СРЕДСТВА към 31 декември</t>
  </si>
  <si>
    <t xml:space="preserve">             В това число наличности в подотчетни лица</t>
  </si>
  <si>
    <t xml:space="preserve">             Наличности в касата и по банкови сметки</t>
  </si>
  <si>
    <t>VI. ИЗМЕНЕНИЕ НА ПАРИЧНАТА НАЛИЧНОСТ ПРЕЗ ГОДИНАТА</t>
  </si>
  <si>
    <t>ОТЧЕТ ЗА СОБСТВЕНИЯ КАПИТАЛ</t>
  </si>
  <si>
    <t>(хил.лв.)</t>
  </si>
  <si>
    <t>Показатели</t>
  </si>
  <si>
    <t>капитал</t>
  </si>
  <si>
    <t xml:space="preserve">       а. увеличение</t>
  </si>
  <si>
    <t xml:space="preserve">       б. намаление</t>
  </si>
  <si>
    <t>Преоценена</t>
  </si>
  <si>
    <t>Амортизация</t>
  </si>
  <si>
    <t>на постъпи-</t>
  </si>
  <si>
    <t>на излезли</t>
  </si>
  <si>
    <t>В началото</t>
  </si>
  <si>
    <t>Начислена</t>
  </si>
  <si>
    <t>Отписана</t>
  </si>
  <si>
    <t>В края на</t>
  </si>
  <si>
    <t>01.01.</t>
  </si>
  <si>
    <t>ли през</t>
  </si>
  <si>
    <t>през</t>
  </si>
  <si>
    <t>31.12.</t>
  </si>
  <si>
    <t>Увеличение</t>
  </si>
  <si>
    <t>Намаление</t>
  </si>
  <si>
    <t>на</t>
  </si>
  <si>
    <t>(1+2-3)</t>
  </si>
  <si>
    <t>(4+5-6)</t>
  </si>
  <si>
    <t>(8+9-10)</t>
  </si>
  <si>
    <t>(11+12-13)</t>
  </si>
  <si>
    <t>(7-14)</t>
  </si>
  <si>
    <t xml:space="preserve">             Парични потоци, свързани с лихви, комисиони, дивид. и др.подобни</t>
  </si>
  <si>
    <t xml:space="preserve">             Парични потоци от положителни и отрицателни валутни курс. р-ки</t>
  </si>
  <si>
    <t xml:space="preserve">             Парични потоци от емитиране и обратно придобив. на ценни книжа</t>
  </si>
  <si>
    <t xml:space="preserve">             Парични потоци от допълн. вноски и връщането им на собствениц</t>
  </si>
  <si>
    <t xml:space="preserve">             Парични потоци от положителни и отрицателни вал. курсови р-ки</t>
  </si>
  <si>
    <t>APPENDIX 4</t>
  </si>
  <si>
    <t>PARTICIPATIONS IN OTHER COMPANIES</t>
  </si>
  <si>
    <t>Percentage of</t>
  </si>
  <si>
    <t>Investments</t>
  </si>
  <si>
    <t>Name of the entities in which</t>
  </si>
  <si>
    <t>the ownership</t>
  </si>
  <si>
    <t>in securities</t>
  </si>
  <si>
    <t>the company has interest</t>
  </si>
  <si>
    <t xml:space="preserve">of the </t>
  </si>
  <si>
    <t>in the equity of</t>
  </si>
  <si>
    <t>traded on the</t>
  </si>
  <si>
    <t>not traded on the</t>
  </si>
  <si>
    <t>equity</t>
  </si>
  <si>
    <t>the subsidiary</t>
  </si>
  <si>
    <t>Stock</t>
  </si>
  <si>
    <t>investment</t>
  </si>
  <si>
    <t>Exchange</t>
  </si>
  <si>
    <t>А. IN THE COUNTRY</t>
  </si>
  <si>
    <t xml:space="preserve">   I.   Subsidiary companies</t>
  </si>
  <si>
    <t xml:space="preserve">   II.  Associated companies</t>
  </si>
  <si>
    <t xml:space="preserve">   III. Other companies</t>
  </si>
  <si>
    <t xml:space="preserve">   Total of А (I + II + III)</t>
  </si>
  <si>
    <t>B. ABROAD</t>
  </si>
  <si>
    <t xml:space="preserve">   Total of B (I + II + III)</t>
  </si>
  <si>
    <t>APPENDIX 8</t>
  </si>
  <si>
    <t>TAX TEMPORARY DIFFERENCES</t>
  </si>
  <si>
    <t xml:space="preserve">Taxable temporary </t>
  </si>
  <si>
    <t>Deductible temporary</t>
  </si>
  <si>
    <t>differences</t>
  </si>
  <si>
    <t>Amounts</t>
  </si>
  <si>
    <t>Amounts for the tax</t>
  </si>
  <si>
    <t>Amuounts of the</t>
  </si>
  <si>
    <t>Amuounts for the tax</t>
  </si>
  <si>
    <t xml:space="preserve">Types of </t>
  </si>
  <si>
    <t>of the</t>
  </si>
  <si>
    <t>temporary differences</t>
  </si>
  <si>
    <t>temporary</t>
  </si>
  <si>
    <t>Temporary differences</t>
  </si>
  <si>
    <t>Municipal</t>
  </si>
  <si>
    <t xml:space="preserve">Corporate </t>
  </si>
  <si>
    <t>Corporate</t>
  </si>
  <si>
    <t>tax</t>
  </si>
  <si>
    <t>I.  AT THE BEGINNING OF THE YEAR</t>
  </si>
  <si>
    <t>1. Differences between the accounting depreciation expenses</t>
  </si>
  <si>
    <t xml:space="preserve">    and the depreciation expenses, recognized for tax purposes </t>
  </si>
  <si>
    <t>2. From valuation of inventory according to art.22 of the Accountancy Law</t>
  </si>
  <si>
    <t xml:space="preserve">3. Thin capitalisation according to art.26 of Corporate Income Tax Law </t>
  </si>
  <si>
    <t>4. Provisions</t>
  </si>
  <si>
    <t>5. Other differences</t>
  </si>
  <si>
    <t xml:space="preserve">II. DIFFERENCES RECOGNIZED DURING THE YEAR </t>
  </si>
  <si>
    <t xml:space="preserve">III. DIFFERENCES RELEASED DURING THE YEAR </t>
  </si>
  <si>
    <t>IV. ADJUSTMENTS OF THE TAX</t>
  </si>
  <si>
    <t xml:space="preserve">      TEMPORARY DIFFERENCES</t>
  </si>
  <si>
    <t>V. AT THE END OF THE YEAR</t>
  </si>
  <si>
    <t xml:space="preserve">   Total V (I + II - III +/- IV):</t>
  </si>
  <si>
    <t xml:space="preserve">             Парични потоци, свързани с трудови възнаграждения</t>
  </si>
  <si>
    <t xml:space="preserve">             Платени и възстановени данъци върху печалбата</t>
  </si>
  <si>
    <t xml:space="preserve">       1. …………………………………………………..</t>
  </si>
  <si>
    <t xml:space="preserve">       2. …………………………………………………..</t>
  </si>
  <si>
    <t xml:space="preserve">       3. …………………………………………………..</t>
  </si>
  <si>
    <t xml:space="preserve">       4. …………………………………………………..</t>
  </si>
  <si>
    <t>Наименование на паричните потоци</t>
  </si>
  <si>
    <t xml:space="preserve">             1.   Финансов резултат от отчета за приходи и разходи</t>
  </si>
  <si>
    <t xml:space="preserve">             2.   Начислен данък върху печалбата</t>
  </si>
  <si>
    <t xml:space="preserve">             3.   Резултат от извънредни операции</t>
  </si>
  <si>
    <t xml:space="preserve">             Счетоводна печалба преди данъци и извънредни операции</t>
  </si>
  <si>
    <t xml:space="preserve">             4.   Безналични сделки и операции</t>
  </si>
  <si>
    <t xml:space="preserve">                  а)   амортизации</t>
  </si>
  <si>
    <t xml:space="preserve">                  б)   разлики от валутни курсове</t>
  </si>
  <si>
    <t xml:space="preserve">                  в)   начислени лихви</t>
  </si>
  <si>
    <t xml:space="preserve">                  д)   печалба от продажба на дълготрайни активи</t>
  </si>
  <si>
    <t xml:space="preserve">             Печалба от основната дейност преди промени в оборотния капитал</t>
  </si>
  <si>
    <t xml:space="preserve">             5.   Изменение в оборотния капитал</t>
  </si>
  <si>
    <t xml:space="preserve">                  а)   изменение на материалните запаси </t>
  </si>
  <si>
    <t xml:space="preserve">                  б)   изменение на вземанията</t>
  </si>
  <si>
    <t xml:space="preserve">                  в)   изменение на задълженията</t>
  </si>
  <si>
    <t xml:space="preserve">                  г)   платени данъци върху печалбата</t>
  </si>
  <si>
    <t xml:space="preserve">             6.   Парични потоци от извънредни пера</t>
  </si>
  <si>
    <t xml:space="preserve">             7.   Парични наличности от оперативна дейност</t>
  </si>
  <si>
    <t xml:space="preserve">             4.   Постъпления от лихви</t>
  </si>
  <si>
    <t xml:space="preserve">             5.   Продажба на дълготрайни активи</t>
  </si>
  <si>
    <t xml:space="preserve">             4.   Interest received</t>
  </si>
  <si>
    <t xml:space="preserve">             5.   Proceeds from sales of fixed assets</t>
  </si>
  <si>
    <t xml:space="preserve">             3.   Purchase of tangible fixed assets</t>
  </si>
  <si>
    <t xml:space="preserve">             4.   Purchase of government bonds</t>
  </si>
  <si>
    <t xml:space="preserve">             3.   Dividends paid</t>
  </si>
  <si>
    <t xml:space="preserve">       C.  Net cash flow from finical activities</t>
  </si>
  <si>
    <t xml:space="preserve">             1.   Result</t>
  </si>
  <si>
    <t xml:space="preserve">             2.   Income taxes</t>
  </si>
  <si>
    <t xml:space="preserve">             3.   Extraordinary charges</t>
  </si>
  <si>
    <t xml:space="preserve">             Result before taxation and extraordinary items</t>
  </si>
  <si>
    <t xml:space="preserve">             4.   Adjustmets for:</t>
  </si>
  <si>
    <t xml:space="preserve">                  а)   deprecatiation</t>
  </si>
  <si>
    <t xml:space="preserve">                  b)   foreign exchange loss/(gain)</t>
  </si>
  <si>
    <t xml:space="preserve">                  c)   interest expemse</t>
  </si>
  <si>
    <t xml:space="preserve">                  d)   profit from sales of fixed assets</t>
  </si>
  <si>
    <t xml:space="preserve">             Operating result before working capital changes</t>
  </si>
  <si>
    <t xml:space="preserve">             5.   Changes in working capital</t>
  </si>
  <si>
    <t xml:space="preserve">                  а)   decrease/(increase) in inventories</t>
  </si>
  <si>
    <t xml:space="preserve">                  b)   decrease/(increase) in trade and other receivables</t>
  </si>
  <si>
    <t xml:space="preserve">                  c)   increase/(decrease) in trade and other payables</t>
  </si>
  <si>
    <t xml:space="preserve">                  d)   income tax paid</t>
  </si>
  <si>
    <t xml:space="preserve">             6.   Cash flows from extraordinary items</t>
  </si>
  <si>
    <t xml:space="preserve">             7.   Net cash from operating activities</t>
  </si>
  <si>
    <t>THIS FORMAT DENOTES AN ERROR - NO</t>
  </si>
  <si>
    <t>THIS FORMAT DENOTES A POTENTIAL ERROR - YES</t>
  </si>
  <si>
    <t>Unofficial translation from Bulgarian</t>
  </si>
  <si>
    <t>Prepared by</t>
  </si>
  <si>
    <t>BULSTAT</t>
  </si>
  <si>
    <t>BALANCE SHEET</t>
  </si>
  <si>
    <t>Sections, Groups, Items</t>
  </si>
  <si>
    <t>Code</t>
  </si>
  <si>
    <t>Current year</t>
  </si>
  <si>
    <t>Prior year</t>
  </si>
  <si>
    <t>Book</t>
  </si>
  <si>
    <t>Net Book</t>
  </si>
  <si>
    <t>Value</t>
  </si>
  <si>
    <t>Adjustment</t>
  </si>
  <si>
    <t>b</t>
  </si>
  <si>
    <t>А. FIXED ASSETS</t>
  </si>
  <si>
    <t xml:space="preserve">   I. Tangible</t>
  </si>
  <si>
    <t xml:space="preserve">       1. Land, Buildings, Forests and Perennials</t>
  </si>
  <si>
    <t xml:space="preserve">       2. Plant and Equipment</t>
  </si>
  <si>
    <t xml:space="preserve">       3. Other Tangible Fixed Assets</t>
  </si>
  <si>
    <t xml:space="preserve">       4. Assets under Construction</t>
  </si>
  <si>
    <t xml:space="preserve">   Total I:</t>
  </si>
  <si>
    <t xml:space="preserve">   II. Intangible</t>
  </si>
  <si>
    <t xml:space="preserve">       1. Incorporation and Expansion Costs</t>
  </si>
  <si>
    <t xml:space="preserve">           incl. Deposit related parties</t>
  </si>
  <si>
    <t>IV. CASH FLOW FROM FINANCIAL ACTIVITIES</t>
  </si>
  <si>
    <t xml:space="preserve">             2.   Short-term and long-term loans received </t>
  </si>
  <si>
    <t xml:space="preserve">             8.   Payments to creditors</t>
  </si>
  <si>
    <t xml:space="preserve">       2. Products from Development Activities</t>
  </si>
  <si>
    <t xml:space="preserve">       3. Software</t>
  </si>
  <si>
    <t xml:space="preserve">       4. Patents, Licenses, Concession Rights, Know-How</t>
  </si>
  <si>
    <t xml:space="preserve">           Corporate and Trade Marks</t>
  </si>
  <si>
    <t xml:space="preserve">       5. Other Intangible Fixed Assets</t>
  </si>
  <si>
    <t xml:space="preserve">   Total II:</t>
  </si>
  <si>
    <t xml:space="preserve">   III. Long-Term Investments</t>
  </si>
  <si>
    <t xml:space="preserve">       1. Controlling Interest</t>
  </si>
  <si>
    <t xml:space="preserve">       2. Significant Interest</t>
  </si>
  <si>
    <t xml:space="preserve">       3. Minority Interest</t>
  </si>
  <si>
    <t xml:space="preserve">       4. Investment Property</t>
  </si>
  <si>
    <t xml:space="preserve">       5. Other</t>
  </si>
  <si>
    <t xml:space="preserve">   Total III:</t>
  </si>
  <si>
    <t xml:space="preserve">   IV. Long-Term Amounts Receivable</t>
  </si>
  <si>
    <t xml:space="preserve">       1. Amounts Receivable from Related Parties</t>
  </si>
  <si>
    <t xml:space="preserve">       2. Trade Credits Granted</t>
  </si>
  <si>
    <t xml:space="preserve">       3. Other Long-Term Amounts Receivable</t>
  </si>
  <si>
    <t xml:space="preserve">   Total IV:</t>
  </si>
  <si>
    <t xml:space="preserve">   V. Positive Goodwill</t>
  </si>
  <si>
    <t xml:space="preserve">   TOTAL FOR SECTION "А":</t>
  </si>
  <si>
    <t>B. CURRENT ASSETS</t>
  </si>
  <si>
    <t xml:space="preserve">   I. Inventory</t>
  </si>
  <si>
    <t xml:space="preserve">       1. Raw Materials</t>
  </si>
  <si>
    <t xml:space="preserve">       2. Finished Products</t>
  </si>
  <si>
    <t xml:space="preserve">       3. Goods for Resale</t>
  </si>
  <si>
    <t xml:space="preserve">       4. Young and Fattening Livestock</t>
  </si>
  <si>
    <t xml:space="preserve">       5. Work in Progress</t>
  </si>
  <si>
    <t xml:space="preserve">       6. Other Inventory</t>
  </si>
  <si>
    <t xml:space="preserve">   II. Amounts Receivable</t>
  </si>
  <si>
    <t>Съставител</t>
  </si>
  <si>
    <t>Ръководител</t>
  </si>
  <si>
    <t>Съставител:</t>
  </si>
  <si>
    <t>ЕЛЕМЕНТ №7.2</t>
  </si>
  <si>
    <t>Текущ период</t>
  </si>
  <si>
    <t>Предходен период</t>
  </si>
  <si>
    <t xml:space="preserve">       1. Amounts Receivable from Related Parties,</t>
  </si>
  <si>
    <t xml:space="preserve">           incl. Dividends</t>
  </si>
  <si>
    <t xml:space="preserve">       2. Customers</t>
  </si>
  <si>
    <t xml:space="preserve">       3. Advances Given</t>
  </si>
  <si>
    <t xml:space="preserve">       4. Trade Credits Granted</t>
  </si>
  <si>
    <t xml:space="preserve">       5. Litigations and Writs</t>
  </si>
  <si>
    <t xml:space="preserve">       6. Refundable Taxes</t>
  </si>
  <si>
    <t xml:space="preserve">       7. Other Amounts Receivable</t>
  </si>
  <si>
    <t xml:space="preserve">   III. Short-Term Investments</t>
  </si>
  <si>
    <t xml:space="preserve">       1. Investments in Related Enterprises, incl.</t>
  </si>
  <si>
    <t xml:space="preserve">           Purchased Own Shares and Debentures</t>
  </si>
  <si>
    <t xml:space="preserve">       2. Other Short-Term Investments</t>
  </si>
  <si>
    <t xml:space="preserve">   IV. Cash</t>
  </si>
  <si>
    <t xml:space="preserve">       1. Cash in Hand</t>
  </si>
  <si>
    <t xml:space="preserve">       2. Cash at Banks</t>
  </si>
  <si>
    <t xml:space="preserve">       3. Restricted Cash</t>
  </si>
  <si>
    <t xml:space="preserve">   V. Deferred Expenses</t>
  </si>
  <si>
    <t xml:space="preserve">   TOTAL FOR SECTION "B":</t>
  </si>
  <si>
    <t>C. LONG-TERM LIABILITIES</t>
  </si>
  <si>
    <t xml:space="preserve">   I. Long-Term Liabilities</t>
  </si>
  <si>
    <t xml:space="preserve">            - expenses related to prior reporting periods</t>
  </si>
  <si>
    <t xml:space="preserve">       1. Amounts Payable to Related Parties</t>
  </si>
  <si>
    <t xml:space="preserve">       2. Bank Loans</t>
  </si>
  <si>
    <t xml:space="preserve">       3. Trade Credits Received</t>
  </si>
  <si>
    <t xml:space="preserve">       4. Deferred Loans</t>
  </si>
  <si>
    <t xml:space="preserve">       5. Other Long-Term Liabilities</t>
  </si>
  <si>
    <t xml:space="preserve">  II. Deferred Income</t>
  </si>
  <si>
    <t xml:space="preserve">       1. Negative Goodwill</t>
  </si>
  <si>
    <t xml:space="preserve">       2. Other Deferred Income</t>
  </si>
  <si>
    <t xml:space="preserve">   TOTAL FOR SECTION "C":</t>
  </si>
  <si>
    <t>D. SHORT-TERM LIABILITIES</t>
  </si>
  <si>
    <t xml:space="preserve">   I. Current liabilities</t>
  </si>
  <si>
    <t xml:space="preserve">       4. Suppliers</t>
  </si>
  <si>
    <t xml:space="preserve">       5. Advances Received</t>
  </si>
  <si>
    <t xml:space="preserve">       6. Amounts Payable to the State Budget</t>
  </si>
  <si>
    <t xml:space="preserve">       7. Salaries and Wages</t>
  </si>
  <si>
    <t xml:space="preserve">       8. Amounts Payable to the Social Security</t>
  </si>
  <si>
    <t xml:space="preserve">       9. Other Current Liabilities</t>
  </si>
  <si>
    <t xml:space="preserve">   TOTAL FOR SECTION "D":</t>
  </si>
  <si>
    <t>E. DEFERRED INCOME</t>
  </si>
  <si>
    <t>F. GOVERNMENT GRANTS</t>
  </si>
  <si>
    <t xml:space="preserve">       1. Grants Related to Fixed Assets</t>
  </si>
  <si>
    <t xml:space="preserve">       2. Grants for the Current Operations</t>
  </si>
  <si>
    <t xml:space="preserve">   TOTAL FOR SECTION "F":</t>
  </si>
  <si>
    <t>G. SHAREHOLDERS' EQUITY</t>
  </si>
  <si>
    <t xml:space="preserve">   I. Capital</t>
  </si>
  <si>
    <t xml:space="preserve">       1. Authorized Share Capital</t>
  </si>
  <si>
    <t xml:space="preserve">       2. Additional Capital</t>
  </si>
  <si>
    <t xml:space="preserve">       3. Capital not Paid in</t>
  </si>
  <si>
    <t xml:space="preserve">  II. Issue Premiums</t>
  </si>
  <si>
    <t xml:space="preserve">  III. Revaluation Reserve</t>
  </si>
  <si>
    <t xml:space="preserve">  IV. Reserves</t>
  </si>
  <si>
    <t xml:space="preserve">       1. Legal Reserves</t>
  </si>
  <si>
    <t xml:space="preserve">       2. Additional Reserves</t>
  </si>
  <si>
    <t xml:space="preserve">  V. Prior Period Results</t>
  </si>
  <si>
    <t xml:space="preserve">       1. Unappropriated Profit</t>
  </si>
  <si>
    <t xml:space="preserve">       2. Loss not Covered</t>
  </si>
  <si>
    <t xml:space="preserve">   Total V:</t>
  </si>
  <si>
    <t xml:space="preserve">  VI. Current Period Result</t>
  </si>
  <si>
    <t xml:space="preserve">       1. Profit</t>
  </si>
  <si>
    <t xml:space="preserve">       2. Loss</t>
  </si>
  <si>
    <t xml:space="preserve">   Total VI:</t>
  </si>
  <si>
    <t>Chief Accountant:</t>
  </si>
  <si>
    <t>Executive Director:</t>
  </si>
  <si>
    <t>INCOME AND EXPENSES STATEMENT</t>
  </si>
  <si>
    <t>Description of income and expenses</t>
  </si>
  <si>
    <t>prior</t>
  </si>
  <si>
    <t>current</t>
  </si>
  <si>
    <t>year</t>
  </si>
  <si>
    <t>I.    OPERATING INCOME</t>
  </si>
  <si>
    <t xml:space="preserve">       1.  Net Sales Revenue</t>
  </si>
  <si>
    <t xml:space="preserve">            incl. Sales to Entities in Which There Is Controlling Interest</t>
  </si>
  <si>
    <t xml:space="preserve">       2.  Financing and Grants</t>
  </si>
  <si>
    <t xml:space="preserve">            incl. Form the State</t>
  </si>
  <si>
    <t xml:space="preserve">       3.  Cost of Self-Constructed or Liquidated Fixed Assets </t>
  </si>
  <si>
    <t xml:space="preserve">       4.  Increase of Finished Products, Work in Progress and </t>
  </si>
  <si>
    <t xml:space="preserve">            Deferred Expenses</t>
  </si>
  <si>
    <t xml:space="preserve">       5.  Other Income:</t>
  </si>
  <si>
    <t xml:space="preserve">            а)  Offspring and Growth of Animals</t>
  </si>
  <si>
    <t xml:space="preserve">            b)  Self-Produced Materials</t>
  </si>
  <si>
    <t xml:space="preserve">            c)  Other</t>
  </si>
  <si>
    <t xml:space="preserve">       Total for Group I:</t>
  </si>
  <si>
    <t>II.   OPERATING EXPENSES</t>
  </si>
  <si>
    <t xml:space="preserve">       6.   Decrease of Finished Products, Work in Progress and </t>
  </si>
  <si>
    <t xml:space="preserve">       7.  Materials Expenses</t>
  </si>
  <si>
    <t xml:space="preserve">       8.  Hired Services</t>
  </si>
  <si>
    <t xml:space="preserve">       9.  Salaries, Wages and Other Remuneration</t>
  </si>
  <si>
    <t xml:space="preserve">       10.Social Security and Welfare</t>
  </si>
  <si>
    <t xml:space="preserve">       11.Depreciation and Amortization</t>
  </si>
  <si>
    <t xml:space="preserve">       12.Other, incl.:</t>
  </si>
  <si>
    <t xml:space="preserve">           а)  Write-down of Inventory</t>
  </si>
  <si>
    <t xml:space="preserve">           b)  Provisions</t>
  </si>
  <si>
    <t xml:space="preserve">       13.Cost of Materials, Goods for Resale, Young and Fattening Livestock and</t>
  </si>
  <si>
    <t xml:space="preserve">            Tangible and Intangible Fixed Assets Sold</t>
  </si>
  <si>
    <t xml:space="preserve">       Total for Group II:</t>
  </si>
  <si>
    <t>III.  FINANCIAL INCOME</t>
  </si>
  <si>
    <t xml:space="preserve">       14.Interest Income,</t>
  </si>
  <si>
    <t xml:space="preserve">            incl. from Related Parties</t>
  </si>
  <si>
    <t xml:space="preserve">       15.Income from Participation,</t>
  </si>
  <si>
    <t xml:space="preserve">            incl. Dividends from Related Parties</t>
  </si>
  <si>
    <t xml:space="preserve">           -   осигуровки свързани с пенсии</t>
  </si>
  <si>
    <t xml:space="preserve">                - разходи за амортизации</t>
  </si>
  <si>
    <t xml:space="preserve">           -  разходи от обезценка</t>
  </si>
  <si>
    <t xml:space="preserve">               а)разходи за амортиз. и обезценка на дълготрайни материални и нематериални активи, в т.ч:</t>
  </si>
  <si>
    <t>- отрицателни разлики от промяна на валутни курсове</t>
  </si>
  <si>
    <t>а) разходи, свързани с предприятия от група</t>
  </si>
  <si>
    <t>Б. Приходи от обичайната дейност</t>
  </si>
  <si>
    <t>а) Продукция</t>
  </si>
  <si>
    <t>б) Стоки</t>
  </si>
  <si>
    <t>в) Услуги</t>
  </si>
  <si>
    <t>1.. Нетни приходи от продажби, в т.ч.:</t>
  </si>
  <si>
    <t>3. Разходи за придобиване на активи по стопански начин</t>
  </si>
  <si>
    <t>4.Други приходи, в т.ч.</t>
  </si>
  <si>
    <t>- приходи от финансирания</t>
  </si>
  <si>
    <t>Общо приходи от оперативна дейност(1+2+3+4)</t>
  </si>
  <si>
    <t>- приходи от участия в предприятия от група</t>
  </si>
  <si>
    <t>- приходи от предприятия в група</t>
  </si>
  <si>
    <t>7. Други лихви и финансови приходи, в т.ч.:</t>
  </si>
  <si>
    <t>б) положителни разлики от операции с финансови активи</t>
  </si>
  <si>
    <t xml:space="preserve">    а) приходи от предприятия от група</t>
  </si>
  <si>
    <t xml:space="preserve">   в) положителни разлики от промяна на валутни курсове</t>
  </si>
  <si>
    <t>Общо финансови приходи (5+6+7)</t>
  </si>
  <si>
    <t>8. Загуба от обичайна дейност</t>
  </si>
  <si>
    <t>9. Извънредни приходи</t>
  </si>
  <si>
    <t>Общо приходи (1+2+3+4+5+6+7+9)</t>
  </si>
  <si>
    <t>10. Счетоводна загуба (общо приходи-общо разходи)</t>
  </si>
  <si>
    <t>Всичко (Общо приходи +11)</t>
  </si>
  <si>
    <t>11. Загуба (10+ред 11 и 12 от Раздел А)</t>
  </si>
  <si>
    <t xml:space="preserve">   2. Промени в счетоводната политика</t>
  </si>
  <si>
    <t xml:space="preserve">   3. Грешки</t>
  </si>
  <si>
    <t xml:space="preserve">   1. Салдо в началото на отчетния период</t>
  </si>
  <si>
    <t xml:space="preserve">   5. Изменения за сметка на собствениците, в т.ч.</t>
  </si>
  <si>
    <t xml:space="preserve">   4. Салдо след промени в счетоводната политика и грешки</t>
  </si>
  <si>
    <t xml:space="preserve">   6. Финансов резултат от текущия период</t>
  </si>
  <si>
    <t xml:space="preserve">   7. Разпределение на печалбата, в т.ч.: </t>
  </si>
  <si>
    <t xml:space="preserve">       -  за дивиденти</t>
  </si>
  <si>
    <t xml:space="preserve">   8. Покриване на загуба</t>
  </si>
  <si>
    <t xml:space="preserve">   9. Последващи оценки на активи и пасиви</t>
  </si>
  <si>
    <t xml:space="preserve">  10. Други изменения в собствения капитал</t>
  </si>
  <si>
    <t xml:space="preserve">  11. Сладо към края на отчетния период</t>
  </si>
  <si>
    <t xml:space="preserve">  12. Промени от преводи на ГФО на предпр-я в чужбина</t>
  </si>
  <si>
    <t>13.Собствен капитал към края на отчет. период  (11+или-12)</t>
  </si>
  <si>
    <t xml:space="preserve">Записан </t>
  </si>
  <si>
    <t>Резерв от последващи оценки</t>
  </si>
  <si>
    <t>Премии от емисии</t>
  </si>
  <si>
    <t>Резерв,свързан с изкупени собствени акции</t>
  </si>
  <si>
    <t>Резерв съгласно учредителен акт</t>
  </si>
  <si>
    <t>Други резерви</t>
  </si>
  <si>
    <t>Финансов резултат от минали години</t>
  </si>
  <si>
    <t>Неразпределена печалба</t>
  </si>
  <si>
    <t>Непокрита загуба</t>
  </si>
  <si>
    <t>Текуща печалба/ загуба</t>
  </si>
  <si>
    <t xml:space="preserve">    6. Приходи от други инвестиции и заеми, признати като нетекущи (дългосрочни) активи, в т.ч.</t>
  </si>
  <si>
    <t xml:space="preserve">   5. Приходи от участия в дъщерни, асоциирани и смесени предприятия</t>
  </si>
  <si>
    <t xml:space="preserve">    2. Увеличение на запасите от прод.и незавършено производство</t>
  </si>
  <si>
    <t>Всичко (Общо разходи +11 +12 +13)</t>
  </si>
  <si>
    <t>Справка за нетекущите (дълготрайните) активи</t>
  </si>
  <si>
    <t>Отчетна стойност на нетекущите активи</t>
  </si>
  <si>
    <t xml:space="preserve">       16.Gains from Dealing with Investments,</t>
  </si>
  <si>
    <t xml:space="preserve">            incl. from Investments in Related Parties</t>
  </si>
  <si>
    <t xml:space="preserve">       17.Exchange Rate Gains</t>
  </si>
  <si>
    <t xml:space="preserve">       18.Other Financial Income</t>
  </si>
  <si>
    <t xml:space="preserve">       Total for Group III:</t>
  </si>
  <si>
    <t>IV.  FINANCIAL EXPENSES</t>
  </si>
  <si>
    <t xml:space="preserve">       19.Interest Expenses,</t>
  </si>
  <si>
    <t xml:space="preserve">            incl. to Related Parties</t>
  </si>
  <si>
    <t xml:space="preserve">       20.Losses from Dealing with Investments,</t>
  </si>
  <si>
    <t xml:space="preserve">       21.Exchange Rate Losses</t>
  </si>
  <si>
    <t xml:space="preserve">       22.Other Financial Expenses</t>
  </si>
  <si>
    <t xml:space="preserve">      Total for Group IV:</t>
  </si>
  <si>
    <t>V.   EXTRAORDINARY INCOME</t>
  </si>
  <si>
    <t>VI.  EXTRAORDINARY EXPENSES</t>
  </si>
  <si>
    <t>VII. ACCOUNTING PROFIT (LOSS)</t>
  </si>
  <si>
    <t>VIII.TAXATION</t>
  </si>
  <si>
    <t xml:space="preserve">       23.Profit Tax</t>
  </si>
  <si>
    <t xml:space="preserve">       24.Other Taxes</t>
  </si>
  <si>
    <t xml:space="preserve">      Total for Group VIII:</t>
  </si>
  <si>
    <t>IX. PROFIT (LOSS)  VII -VIII</t>
  </si>
  <si>
    <r>
      <t xml:space="preserve">Сума </t>
    </r>
    <r>
      <rPr>
        <i/>
        <sz val="9"/>
        <rFont val="Times New Roman Cyr"/>
        <family val="1"/>
        <charset val="204"/>
      </rPr>
      <t>(хил.лв.)</t>
    </r>
  </si>
  <si>
    <t xml:space="preserve">             4.   Покупка на ДЦК</t>
  </si>
  <si>
    <r>
      <t xml:space="preserve">Сума </t>
    </r>
    <r>
      <rPr>
        <i/>
        <sz val="9"/>
        <rFont val="Times New Roman"/>
        <family val="1"/>
        <charset val="204"/>
      </rPr>
      <t>(хил.лв.)</t>
    </r>
  </si>
  <si>
    <t xml:space="preserve">             3.   Покупка на дълготрайни материални активи</t>
  </si>
  <si>
    <t>CASH FLOW STATEMENT</t>
  </si>
  <si>
    <t xml:space="preserve">Amount in BGN '000 </t>
  </si>
  <si>
    <t>Description of cash flows</t>
  </si>
  <si>
    <t xml:space="preserve">prior </t>
  </si>
  <si>
    <t xml:space="preserve">current </t>
  </si>
  <si>
    <t>I.    CASH AVAILABLE AS OF JANUARY 1</t>
  </si>
  <si>
    <t>2200</t>
  </si>
  <si>
    <t>II.  CASH FLOWS FROM OPERATING ACTIVITIES</t>
  </si>
  <si>
    <t xml:space="preserve">       А.  Cash receipts</t>
  </si>
  <si>
    <t xml:space="preserve">             1.   Cash receipts from customers</t>
  </si>
  <si>
    <t>2221</t>
  </si>
  <si>
    <t xml:space="preserve">             2.   Cash receipts from other debtrors</t>
  </si>
  <si>
    <t>2222</t>
  </si>
  <si>
    <t xml:space="preserve">             3.   Government grants and financial aid received in cash</t>
  </si>
  <si>
    <t>2223</t>
  </si>
  <si>
    <t xml:space="preserve">             4.   Cash receipts from insurance indemnities</t>
  </si>
  <si>
    <t>2224</t>
  </si>
  <si>
    <t xml:space="preserve">             5.   Cash receipts from social insurance </t>
  </si>
  <si>
    <t>2225</t>
  </si>
  <si>
    <t xml:space="preserve">             6.   Foreign exchange rate gains</t>
  </si>
  <si>
    <t>2226</t>
  </si>
  <si>
    <t xml:space="preserve">             7.   Other receipts</t>
  </si>
  <si>
    <t>2227</t>
  </si>
  <si>
    <t xml:space="preserve">             Total receipts</t>
  </si>
  <si>
    <t>2230</t>
  </si>
  <si>
    <t xml:space="preserve">       B.  Payments</t>
  </si>
  <si>
    <t xml:space="preserve">             1.   Payments to suppliers  </t>
  </si>
  <si>
    <t>2241</t>
  </si>
  <si>
    <t xml:space="preserve">             2.   Salaries paid</t>
  </si>
  <si>
    <t>2242</t>
  </si>
  <si>
    <t xml:space="preserve">             3.   Social insurance paid</t>
  </si>
  <si>
    <t>2243</t>
  </si>
  <si>
    <t xml:space="preserve">             4.   Taxes paid</t>
  </si>
  <si>
    <t>2244</t>
  </si>
  <si>
    <t xml:space="preserve">             5.   Foreign exchange rate losses</t>
  </si>
  <si>
    <t>2245</t>
  </si>
  <si>
    <t xml:space="preserve">             6.   Payments for services and acquisition of assets </t>
  </si>
  <si>
    <t>2246</t>
  </si>
  <si>
    <t xml:space="preserve">             7.   Other payments</t>
  </si>
  <si>
    <t>2247</t>
  </si>
  <si>
    <t xml:space="preserve">             Total payments</t>
  </si>
  <si>
    <t>2248</t>
  </si>
  <si>
    <t xml:space="preserve">       C. Net cash flow from operations </t>
  </si>
  <si>
    <t>2250</t>
  </si>
  <si>
    <t>III. CASH FLOW FROM INVESTING ACTIVITIES</t>
  </si>
  <si>
    <t xml:space="preserve">       А.  Cash receipts from investing activities</t>
  </si>
  <si>
    <t xml:space="preserve">             1.   Proceeds from sales of option contracts</t>
  </si>
  <si>
    <t>2351</t>
  </si>
  <si>
    <t xml:space="preserve">             2.   Proceeds from sales of financial assets</t>
  </si>
  <si>
    <t>2352</t>
  </si>
  <si>
    <t xml:space="preserve">             3.   Dividents received</t>
  </si>
  <si>
    <t>2353</t>
  </si>
  <si>
    <t>2354</t>
  </si>
  <si>
    <t xml:space="preserve">             5.   Other receipts</t>
  </si>
  <si>
    <t>2355</t>
  </si>
  <si>
    <t>2350</t>
  </si>
  <si>
    <t xml:space="preserve">       B.  Payments for investing activities</t>
  </si>
  <si>
    <t xml:space="preserve">             1.   Purchase of option contracts </t>
  </si>
  <si>
    <t>2401</t>
  </si>
  <si>
    <t xml:space="preserve">             2.   Purchase of financial asstes </t>
  </si>
  <si>
    <t>2402</t>
  </si>
  <si>
    <t xml:space="preserve">             3.   Payments of finance lease liabilities</t>
  </si>
  <si>
    <t>2403</t>
  </si>
  <si>
    <t xml:space="preserve">             4.   Other payments</t>
  </si>
  <si>
    <t>2404</t>
  </si>
  <si>
    <t>2400</t>
  </si>
  <si>
    <t xml:space="preserve">       C.  Net cash flow from investing activities</t>
  </si>
  <si>
    <t>2450</t>
  </si>
  <si>
    <t>III. CASH FLOW FROM FINANCIAL ACTIVITIES</t>
  </si>
  <si>
    <t xml:space="preserve">             1.   Proceeds from issuance of share capital</t>
  </si>
  <si>
    <t>2551</t>
  </si>
  <si>
    <t xml:space="preserve">             2.   Long-term loans received </t>
  </si>
  <si>
    <t>2552</t>
  </si>
  <si>
    <t xml:space="preserve">             3.   Other receipts</t>
  </si>
  <si>
    <t>2553</t>
  </si>
  <si>
    <t>2550</t>
  </si>
  <si>
    <t xml:space="preserve">             1.   Loans paid </t>
  </si>
  <si>
    <t>2601</t>
  </si>
  <si>
    <t xml:space="preserve">             2.   Loan interest paid</t>
  </si>
  <si>
    <t>2602</t>
  </si>
  <si>
    <t xml:space="preserve">             3.   Dividents paid</t>
  </si>
  <si>
    <t>2603</t>
  </si>
  <si>
    <t>2604</t>
  </si>
  <si>
    <t>2600</t>
  </si>
  <si>
    <t xml:space="preserve">       C.  Net cash flow from finacial activities</t>
  </si>
  <si>
    <t>2700</t>
  </si>
  <si>
    <t>V.  CASH AVAILABLE AS AT DECEMBER 31</t>
  </si>
  <si>
    <t>2800</t>
  </si>
  <si>
    <t xml:space="preserve">             Including petty cash advances</t>
  </si>
  <si>
    <t>2810</t>
  </si>
  <si>
    <t xml:space="preserve">             Cash on hand and in banks</t>
  </si>
  <si>
    <t>2820</t>
  </si>
  <si>
    <t>VI. CHANGE IN CASH</t>
  </si>
  <si>
    <t>2900</t>
  </si>
  <si>
    <t>EQUITY STATEMENT</t>
  </si>
  <si>
    <t>BGN'000</t>
  </si>
  <si>
    <t>Items</t>
  </si>
  <si>
    <t xml:space="preserve">Authorised share </t>
  </si>
  <si>
    <t xml:space="preserve">Additional </t>
  </si>
  <si>
    <t xml:space="preserve">Premium </t>
  </si>
  <si>
    <t>Revaluations</t>
  </si>
  <si>
    <t xml:space="preserve">General </t>
  </si>
  <si>
    <t xml:space="preserve">Addrtional </t>
  </si>
  <si>
    <t>Result</t>
  </si>
  <si>
    <t>capital</t>
  </si>
  <si>
    <t>reserves</t>
  </si>
  <si>
    <t>Reserves</t>
  </si>
  <si>
    <t>Profit</t>
  </si>
  <si>
    <t>Loss</t>
  </si>
  <si>
    <t xml:space="preserve">Balance at January 1 </t>
  </si>
  <si>
    <t xml:space="preserve">   1. Revaluation of tangible fixed asstet, including</t>
  </si>
  <si>
    <t xml:space="preserve">       а. Increase</t>
  </si>
  <si>
    <t xml:space="preserve">       b. Decrease</t>
  </si>
  <si>
    <t xml:space="preserve">   2. Reavaluation of long-term investments, including</t>
  </si>
  <si>
    <t xml:space="preserve">   3. Profit (loss) for the period </t>
  </si>
  <si>
    <t xml:space="preserve">   4. Distributions during the year for:</t>
  </si>
  <si>
    <t xml:space="preserve">       а. Dividends</t>
  </si>
  <si>
    <t xml:space="preserve">       b. Registered capital, additional equity and reserves</t>
  </si>
  <si>
    <t xml:space="preserve">       c. Other purposes</t>
  </si>
  <si>
    <t xml:space="preserve">   5. Losses covered during the year</t>
  </si>
  <si>
    <t xml:space="preserve">   6. Change in capital on account of</t>
  </si>
  <si>
    <t xml:space="preserve">        the owners, including  </t>
  </si>
  <si>
    <t xml:space="preserve">   7. Changes in the accounting policy</t>
  </si>
  <si>
    <t xml:space="preserve">   8. Exchange differences on translation of the </t>
  </si>
  <si>
    <t xml:space="preserve">       financial statements of  foreign entities</t>
  </si>
  <si>
    <t xml:space="preserve">   9. Hyperinflation reserve</t>
  </si>
  <si>
    <t xml:space="preserve">   10.Other changes in equity</t>
  </si>
  <si>
    <t xml:space="preserve">   11.Equity as of December 31 of the current year</t>
  </si>
  <si>
    <t xml:space="preserve">   12.Elimination of the amounts in item 7 and 8</t>
  </si>
  <si>
    <t>Balance as of December 31 of the current year</t>
  </si>
  <si>
    <t xml:space="preserve">Chief Acountant: </t>
  </si>
  <si>
    <t>APPENDIX 1</t>
  </si>
  <si>
    <t>FIXED ASSETS</t>
  </si>
  <si>
    <t xml:space="preserve">Carrying amount of tangible fixed assets </t>
  </si>
  <si>
    <t>Revaluation</t>
  </si>
  <si>
    <t>Revalued amounts</t>
  </si>
  <si>
    <t xml:space="preserve">Depreciation </t>
  </si>
  <si>
    <t>as  of</t>
  </si>
  <si>
    <t xml:space="preserve">additions </t>
  </si>
  <si>
    <t>disposals</t>
  </si>
  <si>
    <t xml:space="preserve">as of </t>
  </si>
  <si>
    <t>at 31.12.</t>
  </si>
  <si>
    <t xml:space="preserve">In the beginning </t>
  </si>
  <si>
    <t xml:space="preserve">Charged during </t>
  </si>
  <si>
    <t>Disposed</t>
  </si>
  <si>
    <t>At the end of</t>
  </si>
  <si>
    <t>Revalued</t>
  </si>
  <si>
    <t>Net book</t>
  </si>
  <si>
    <t xml:space="preserve">during </t>
  </si>
  <si>
    <t>Increse</t>
  </si>
  <si>
    <t>Decrease</t>
  </si>
  <si>
    <t xml:space="preserve">of </t>
  </si>
  <si>
    <t>the year</t>
  </si>
  <si>
    <t>Increase</t>
  </si>
  <si>
    <t>depreciation</t>
  </si>
  <si>
    <t>value</t>
  </si>
  <si>
    <t xml:space="preserve">I.  TANGIBLE FIXED ASSETS </t>
  </si>
  <si>
    <t xml:space="preserve">   1.  Land </t>
  </si>
  <si>
    <t xml:space="preserve">   2.  Forests</t>
  </si>
  <si>
    <t xml:space="preserve">   3.  Perennails</t>
  </si>
  <si>
    <t xml:space="preserve">   4.  Productive and draught animals</t>
  </si>
  <si>
    <t xml:space="preserve">   5.  Buildings</t>
  </si>
  <si>
    <t xml:space="preserve">   6.  Plant and equipment</t>
  </si>
  <si>
    <t xml:space="preserve">   7.  Vehicles </t>
  </si>
  <si>
    <t xml:space="preserve">   8.  Office equipment </t>
  </si>
  <si>
    <t xml:space="preserve">   9.  Other tangible fixed assets</t>
  </si>
  <si>
    <t>Total I</t>
  </si>
  <si>
    <t>II. INTANGIBLE FIXED ASSETS</t>
  </si>
  <si>
    <t xml:space="preserve">   10. Incoropration and expansion costs</t>
  </si>
  <si>
    <t xml:space="preserve">   11. Products from development activities</t>
  </si>
  <si>
    <t xml:space="preserve">   12. Patents, licenses, concession rights, </t>
  </si>
  <si>
    <t xml:space="preserve">         know-how, and trade marks</t>
  </si>
  <si>
    <t xml:space="preserve">   13. Software</t>
  </si>
  <si>
    <t xml:space="preserve">   14. Other intAngible fixed assets</t>
  </si>
  <si>
    <t>Total II</t>
  </si>
  <si>
    <t>III. LONG-TERM INVESTMENTS</t>
  </si>
  <si>
    <t xml:space="preserve">   15. Controling Interest</t>
  </si>
  <si>
    <t xml:space="preserve">   16. Significant Interest</t>
  </si>
  <si>
    <t xml:space="preserve">   17. Minority Interest</t>
  </si>
  <si>
    <t xml:space="preserve">   18. Investment Property</t>
  </si>
  <si>
    <t xml:space="preserve">   19. Other long-tern investments</t>
  </si>
  <si>
    <t>Total III</t>
  </si>
  <si>
    <t>IV.  GOOWILL</t>
  </si>
  <si>
    <t>Total ( I + II + III + IV )</t>
  </si>
  <si>
    <t>Chief accountant</t>
  </si>
  <si>
    <t>APPENDIX 2</t>
  </si>
  <si>
    <t>RECEIVABLES, PAYABLES AND SECURED LOANS</t>
  </si>
  <si>
    <t>I. RECEIVABLES</t>
  </si>
  <si>
    <t xml:space="preserve">Total </t>
  </si>
  <si>
    <t>Level of liquidity</t>
  </si>
  <si>
    <t>Amount</t>
  </si>
  <si>
    <t>upto 1 year</t>
  </si>
  <si>
    <t>above 1 year</t>
  </si>
  <si>
    <t xml:space="preserve">1.   Capital not paid in </t>
  </si>
  <si>
    <t>Long-term receivables</t>
  </si>
  <si>
    <t>2.  Amount receivable from related parties including:</t>
  </si>
  <si>
    <t xml:space="preserve">       - loans received</t>
  </si>
  <si>
    <t xml:space="preserve">       - other </t>
  </si>
  <si>
    <t>3. Receivables from commercial credits granted</t>
  </si>
  <si>
    <t>4. Other Amounts Receivable, including:</t>
  </si>
  <si>
    <t xml:space="preserve">       - long tern advances given </t>
  </si>
  <si>
    <t xml:space="preserve">        -finance lease receivables</t>
  </si>
  <si>
    <t xml:space="preserve">       - other</t>
  </si>
  <si>
    <t>Amounts Receivable</t>
  </si>
  <si>
    <t>5. Amounts Receivable from Related Parties,</t>
  </si>
  <si>
    <t xml:space="preserve">       - trade credits granted</t>
  </si>
  <si>
    <t>6.   Trade receivables, including :</t>
  </si>
  <si>
    <t xml:space="preserve">       - doubtful trade receivables</t>
  </si>
  <si>
    <t xml:space="preserve">       1. Petrol AD</t>
  </si>
  <si>
    <t xml:space="preserve">       - bad trade receivables </t>
  </si>
  <si>
    <t>7. Advances Given</t>
  </si>
  <si>
    <t>8. Receivables from commercial credits granted</t>
  </si>
  <si>
    <t>9. Litigations</t>
  </si>
  <si>
    <t>10. Writs</t>
  </si>
  <si>
    <t>11. Refundable Taxes</t>
  </si>
  <si>
    <t xml:space="preserve">       - municipal tax</t>
  </si>
  <si>
    <t xml:space="preserve">       - corporate tax</t>
  </si>
  <si>
    <t xml:space="preserve">       - value added tax</t>
  </si>
  <si>
    <t xml:space="preserve">       - deferred tax asset</t>
  </si>
  <si>
    <t xml:space="preserve">       - other taxes </t>
  </si>
  <si>
    <t>12. Other short - term receivables, incluiding:</t>
  </si>
  <si>
    <t xml:space="preserve">       - claims against suppliers </t>
  </si>
  <si>
    <t xml:space="preserve">       - claims against emploeed for shortage</t>
  </si>
  <si>
    <t xml:space="preserve">       - receivables from the social insurance</t>
  </si>
  <si>
    <t>Total:</t>
  </si>
  <si>
    <t>II. LIABILITIES</t>
  </si>
  <si>
    <t>Total amount</t>
  </si>
  <si>
    <t>Due</t>
  </si>
  <si>
    <t>Amount of</t>
  </si>
  <si>
    <t>within 1 year</t>
  </si>
  <si>
    <t>after 1 year</t>
  </si>
  <si>
    <t>security</t>
  </si>
  <si>
    <t>Long-terms liabilities</t>
  </si>
  <si>
    <t>13. Amount payable to related parties, including:</t>
  </si>
  <si>
    <t xml:space="preserve">       - assets and services supplied</t>
  </si>
  <si>
    <t>Б.  Нетекущи (дълготрайни активи)</t>
  </si>
  <si>
    <t xml:space="preserve">    А. Записан, но невнесен капитал</t>
  </si>
  <si>
    <t>І. Нематериални активи</t>
  </si>
  <si>
    <t>1. Продукти от развойна дейност</t>
  </si>
  <si>
    <t>2. Концесии, патенти, лицензии, търговски марки, програмни продукти и други подобни права и активи</t>
  </si>
  <si>
    <t>3. Търговска репутация</t>
  </si>
  <si>
    <t>II. Дълготрайни материални активи</t>
  </si>
  <si>
    <t xml:space="preserve">            1. Земи и сгради, в т.ч.</t>
  </si>
  <si>
    <t>- земи</t>
  </si>
  <si>
    <t>- сгради</t>
  </si>
  <si>
    <t>2. Машини, производствено оборудване и апаратура</t>
  </si>
  <si>
    <t>3. Съоръжения и други</t>
  </si>
  <si>
    <t>4. Предост.аванси и дълготр.матер.активи в процес на изграждане</t>
  </si>
  <si>
    <t>4. Предост. аванси и нематериални активи в процес на изграждане</t>
  </si>
  <si>
    <t>1. Акции и дялове в предприятия от група</t>
  </si>
  <si>
    <t>2. Предоставени заеми на предприятия от група</t>
  </si>
  <si>
    <t>4. Предостав.заеми, свързани с асоциир.и смесени предприят.</t>
  </si>
  <si>
    <t>5. Дългосрочни инвестиции.</t>
  </si>
  <si>
    <t xml:space="preserve">    1. Акции и дялове в предприятия от група</t>
  </si>
  <si>
    <t>3. Акции и дялове в асоциирани и смесени предприятия</t>
  </si>
  <si>
    <t xml:space="preserve">    6. Други заеми</t>
  </si>
  <si>
    <t xml:space="preserve">    7. Изкупени собствени акции</t>
  </si>
  <si>
    <t>номинална стойност...........................хил.лв.</t>
  </si>
  <si>
    <t>IV. Отсрочени данъци</t>
  </si>
  <si>
    <t xml:space="preserve">   В. Текущи  (краткосрочни) активи</t>
  </si>
  <si>
    <t>1. Суровини и материали</t>
  </si>
  <si>
    <t>2. Незавършено производство</t>
  </si>
  <si>
    <t>3. Продукция и стоки, в т.ч.:</t>
  </si>
  <si>
    <t>- продукция</t>
  </si>
  <si>
    <t>- стоки</t>
  </si>
  <si>
    <t>4. Предоставени аванси</t>
  </si>
  <si>
    <t>II. Вземания</t>
  </si>
  <si>
    <t>1.Вземания от клиенти и доставчици, в т.ч.:</t>
  </si>
  <si>
    <t>- над 1 година</t>
  </si>
  <si>
    <t>2. Вземания от предприятия от група, вт.ч.:</t>
  </si>
  <si>
    <t>3. Вземания, свързани с асоциир.и смесени предприятия, в т.ч.:</t>
  </si>
  <si>
    <t>4. Други вземания, в т.ч.:</t>
  </si>
  <si>
    <t>III. Инвестиции</t>
  </si>
  <si>
    <t>3. Други инвестиции</t>
  </si>
  <si>
    <t>IV. Парични средства, в т.ч.:</t>
  </si>
  <si>
    <t xml:space="preserve"> в брой</t>
  </si>
  <si>
    <t xml:space="preserve"> в безсрочни сметки (депозити)</t>
  </si>
  <si>
    <t xml:space="preserve">   Г. Разходи за бъдещи периоди</t>
  </si>
  <si>
    <t>СУМА НА АКТИВА  (А+Б+В+Г)</t>
  </si>
  <si>
    <t>ІІІ. Резерв от последващи оценки</t>
  </si>
  <si>
    <t xml:space="preserve">            I. Записан капитал</t>
  </si>
  <si>
    <t xml:space="preserve">    ІІ. Премии от емисии</t>
  </si>
  <si>
    <t xml:space="preserve">    ІV. Резерви</t>
  </si>
  <si>
    <t>3. Резерв съгласно учредителен акт</t>
  </si>
  <si>
    <t>4. Други резерви</t>
  </si>
  <si>
    <t xml:space="preserve">    1. Законови резерви</t>
  </si>
  <si>
    <t xml:space="preserve">    2. Резерв, свързан с изкупени собствени акции</t>
  </si>
  <si>
    <t>Общо за група ІV:</t>
  </si>
  <si>
    <t>- нерапределена печалба</t>
  </si>
  <si>
    <t>- непокрита загуба</t>
  </si>
  <si>
    <t>Общо за група V:</t>
  </si>
  <si>
    <t>VІ. Текуща печалба (загуба)</t>
  </si>
  <si>
    <t>3. Други нематериални активи</t>
  </si>
  <si>
    <t>V. Натрупана печалба (загуба)от мин.год.,в т.ч.</t>
  </si>
  <si>
    <t>Б. Провизии и сходни задължения</t>
  </si>
  <si>
    <t>- отсрочени данъци</t>
  </si>
  <si>
    <t>3. Други провизии и сходни задължения</t>
  </si>
  <si>
    <t xml:space="preserve">    2. Провизии за данъци, в.т.ч.:</t>
  </si>
  <si>
    <t xml:space="preserve">         1. Провизии за пенсии и др.подобни задължения</t>
  </si>
  <si>
    <t>Общо за раздел Б:</t>
  </si>
  <si>
    <t>Общо за раздел  A :</t>
  </si>
  <si>
    <t>Общо за раздел  Б:</t>
  </si>
  <si>
    <t>В. Задължения</t>
  </si>
  <si>
    <t>1. Облигационни заеми с отделно посочване на конвертируемите, в т.ч.:</t>
  </si>
  <si>
    <t>4. Задължения към доставчици, в т.ч.:</t>
  </si>
  <si>
    <t xml:space="preserve">        3. Получени аванси, в т.ч.:</t>
  </si>
  <si>
    <t xml:space="preserve">    2. Задължения към финансови предприятия, в т.ч.:</t>
  </si>
  <si>
    <t>5. Задължения по полици, в т.ч.:</t>
  </si>
  <si>
    <t>6. Задължения към предприятия от група, в т.ч.:</t>
  </si>
  <si>
    <t>7. Задължения, свързани с асоц.и смесени предпр.в т.ч</t>
  </si>
  <si>
    <t>8. Други задължения, в т.ч.</t>
  </si>
  <si>
    <t>- към персонала</t>
  </si>
  <si>
    <t xml:space="preserve">     до 1 година</t>
  </si>
  <si>
    <t xml:space="preserve">     над 1 година</t>
  </si>
  <si>
    <t xml:space="preserve">      до 1 година</t>
  </si>
  <si>
    <t xml:space="preserve">      над 1 година</t>
  </si>
  <si>
    <t xml:space="preserve"> над 1 год.</t>
  </si>
  <si>
    <t xml:space="preserve">           над 1 год.</t>
  </si>
  <si>
    <t xml:space="preserve"> данъчни задължения, в т.ч.:</t>
  </si>
  <si>
    <t xml:space="preserve">  осигурителни задължения, в т.ч.:</t>
  </si>
  <si>
    <t>Общо за раздел В, в т.ч.:</t>
  </si>
  <si>
    <t>Г. Финансирания и приходи за бъдещи периоди, в т.ч.</t>
  </si>
  <si>
    <t>финансирания</t>
  </si>
  <si>
    <t>приходи за бъдещи периоди</t>
  </si>
  <si>
    <t>СУМА НА ПАСИВА (А+Б+В+Г)</t>
  </si>
  <si>
    <t xml:space="preserve">A. Разходи </t>
  </si>
  <si>
    <t>2. Разходи за суровини, материали и външни услуги, в т.ч.</t>
  </si>
  <si>
    <t xml:space="preserve">    1. Намаление на запасите от продукция и незавършено производство</t>
  </si>
  <si>
    <t xml:space="preserve">          а) суровини и материали</t>
  </si>
  <si>
    <t xml:space="preserve">          б) външни услуги</t>
  </si>
  <si>
    <t>3. Разходи за персонала, в т.ч.:</t>
  </si>
  <si>
    <t xml:space="preserve">         а) разходи за възнаграждения</t>
  </si>
  <si>
    <t xml:space="preserve">         б) разходи за осигуровки, в т.ч.:</t>
  </si>
  <si>
    <t xml:space="preserve">        4. Разходи за амортизации и обезценка, в т.ч.:</t>
  </si>
  <si>
    <t xml:space="preserve">       б) разходи от обезценка на текущи (краткотрайни) активи</t>
  </si>
  <si>
    <t>5. Други разходи, в т.ч.:</t>
  </si>
  <si>
    <t xml:space="preserve">         а) балансова стойнос на продадените активи</t>
  </si>
  <si>
    <t xml:space="preserve">             б) провизии</t>
  </si>
  <si>
    <t>Общо разходи за оперативна дейност(1+2+3+4+5)</t>
  </si>
  <si>
    <t>София, ж.к.Младост 1, бл.90А, ет.4, ап.19</t>
  </si>
  <si>
    <t>Владимир Гълъбов</t>
  </si>
  <si>
    <t>СОЛАР БГ ЕООД</t>
  </si>
  <si>
    <t>147232298</t>
  </si>
  <si>
    <t>Сиска Йозеф Ирене Дидейн</t>
  </si>
  <si>
    <t>към 31.12.2016</t>
  </si>
  <si>
    <t xml:space="preserve">                                                                                                                                             31.12.2016</t>
  </si>
</sst>
</file>

<file path=xl/styles.xml><?xml version="1.0" encoding="utf-8"?>
<styleSheet xmlns="http://schemas.openxmlformats.org/spreadsheetml/2006/main">
  <numFmts count="7">
    <numFmt numFmtId="43" formatCode="_-* #,##0.00\ _л_в_-;\-* #,##0.00\ _л_в_-;_-* &quot;-&quot;??\ _л_в_-;_-@_-"/>
    <numFmt numFmtId="164" formatCode="_(* #,##0_);_(* \(#,##0\);_(* &quot;-&quot;_);_(@_)"/>
    <numFmt numFmtId="165" formatCode="_(* #,##0.00_);_(* \(#,##0.00\);_(* &quot;-&quot;??_);_(@_)"/>
    <numFmt numFmtId="166" formatCode="0000000000"/>
    <numFmt numFmtId="167" formatCode="mmmm&quot; &quot;dd\,&quot; &quot;yyyy"/>
    <numFmt numFmtId="168" formatCode="_(* #,##0_);_(* \(#,##0\);_(* &quot; &quot;??_);_(@_)"/>
    <numFmt numFmtId="169" formatCode="[$-402]dd\ mmmm\ yyyy\ &quot;г.&quot;;@"/>
  </numFmts>
  <fonts count="40">
    <font>
      <sz val="10"/>
      <name val="Timok"/>
      <charset val="204"/>
    </font>
    <font>
      <sz val="10"/>
      <name val="Timok"/>
      <charset val="204"/>
    </font>
    <font>
      <sz val="11"/>
      <name val="Times New Roman"/>
      <family val="1"/>
      <charset val="204"/>
    </font>
    <font>
      <b/>
      <i/>
      <sz val="11"/>
      <name val="Times New Roman"/>
      <family val="1"/>
      <charset val="204"/>
    </font>
    <font>
      <b/>
      <sz val="11"/>
      <name val="Times New Roman"/>
      <family val="1"/>
      <charset val="204"/>
    </font>
    <font>
      <sz val="9"/>
      <name val="Times New Roman"/>
      <family val="1"/>
      <charset val="204"/>
    </font>
    <font>
      <sz val="8"/>
      <name val="Times New Roman"/>
      <family val="1"/>
      <charset val="204"/>
    </font>
    <font>
      <b/>
      <sz val="8"/>
      <name val="Times New Roman"/>
      <family val="1"/>
      <charset val="204"/>
    </font>
    <font>
      <i/>
      <sz val="8"/>
      <name val="Times New Roman"/>
      <family val="1"/>
      <charset val="204"/>
    </font>
    <font>
      <b/>
      <sz val="9"/>
      <name val="Times New Roman"/>
      <family val="1"/>
      <charset val="204"/>
    </font>
    <font>
      <b/>
      <sz val="8"/>
      <name val="Times New Roman Cyr"/>
      <family val="1"/>
      <charset val="204"/>
    </font>
    <font>
      <sz val="11"/>
      <name val="Times New Roman CYR"/>
      <family val="1"/>
      <charset val="204"/>
    </font>
    <font>
      <i/>
      <sz val="8"/>
      <name val="Times New Roman Cyr"/>
      <family val="1"/>
      <charset val="204"/>
    </font>
    <font>
      <sz val="8"/>
      <name val="Times New Roman Cyr"/>
      <family val="1"/>
      <charset val="204"/>
    </font>
    <font>
      <b/>
      <sz val="11"/>
      <name val="Times New Roman CYR"/>
      <family val="1"/>
      <charset val="204"/>
    </font>
    <font>
      <sz val="9"/>
      <name val="Times New Roman Cyr"/>
      <family val="1"/>
      <charset val="204"/>
    </font>
    <font>
      <i/>
      <sz val="9"/>
      <name val="Times New Roman Cyr"/>
      <family val="1"/>
      <charset val="204"/>
    </font>
    <font>
      <b/>
      <sz val="9"/>
      <name val="Times New Roman Cyr"/>
      <family val="1"/>
      <charset val="204"/>
    </font>
    <font>
      <b/>
      <sz val="10"/>
      <color indexed="10"/>
      <name val="Times New Roman Cyr"/>
      <family val="1"/>
      <charset val="204"/>
    </font>
    <font>
      <b/>
      <sz val="10"/>
      <color indexed="12"/>
      <name val="Times New Roman Cyr"/>
      <family val="1"/>
      <charset val="204"/>
    </font>
    <font>
      <sz val="10"/>
      <name val="Times New Roman Cyr"/>
      <family val="1"/>
      <charset val="204"/>
    </font>
    <font>
      <b/>
      <i/>
      <sz val="11"/>
      <name val="Times New Roman Cyr"/>
      <family val="1"/>
      <charset val="204"/>
    </font>
    <font>
      <b/>
      <sz val="10"/>
      <name val="Times New Roman"/>
      <family val="1"/>
      <charset val="204"/>
    </font>
    <font>
      <i/>
      <sz val="9"/>
      <name val="Times New Roman"/>
      <family val="1"/>
      <charset val="204"/>
    </font>
    <font>
      <sz val="9"/>
      <name val="Times New Roman"/>
      <family val="1"/>
    </font>
    <font>
      <b/>
      <sz val="9"/>
      <name val="Times New Roman"/>
      <family val="1"/>
    </font>
    <font>
      <sz val="11"/>
      <name val="Times New Roman"/>
    </font>
    <font>
      <b/>
      <i/>
      <sz val="9"/>
      <name val="Times New Roman"/>
      <family val="1"/>
      <charset val="204"/>
    </font>
    <font>
      <b/>
      <sz val="8"/>
      <name val="Times New Roman"/>
      <family val="1"/>
    </font>
    <font>
      <sz val="10"/>
      <name val="Arial"/>
      <family val="2"/>
      <charset val="204"/>
    </font>
    <font>
      <b/>
      <i/>
      <sz val="11"/>
      <color indexed="10"/>
      <name val="Times New Roman"/>
      <family val="1"/>
      <charset val="204"/>
    </font>
    <font>
      <sz val="10"/>
      <name val="Times New Roman"/>
      <family val="1"/>
      <charset val="204"/>
    </font>
    <font>
      <b/>
      <sz val="10"/>
      <name val="Times New Roman"/>
      <family val="1"/>
    </font>
    <font>
      <b/>
      <sz val="11"/>
      <name val="Times New Roman"/>
      <family val="1"/>
    </font>
    <font>
      <i/>
      <sz val="9"/>
      <name val="Times New Roman"/>
      <family val="1"/>
    </font>
    <font>
      <b/>
      <sz val="12"/>
      <name val="Times New Roman"/>
      <family val="1"/>
      <charset val="204"/>
    </font>
    <font>
      <sz val="12"/>
      <name val="Times New Roman"/>
      <family val="1"/>
      <charset val="204"/>
    </font>
    <font>
      <b/>
      <sz val="12"/>
      <name val="Times New Roman"/>
      <family val="1"/>
    </font>
    <font>
      <sz val="8"/>
      <name val="Times New Roman"/>
      <family val="1"/>
    </font>
    <font>
      <i/>
      <sz val="10"/>
      <name val="Times New Roman"/>
      <family val="1"/>
      <charset val="204"/>
    </font>
  </fonts>
  <fills count="5">
    <fill>
      <patternFill patternType="none"/>
    </fill>
    <fill>
      <patternFill patternType="gray125"/>
    </fill>
    <fill>
      <patternFill patternType="solid">
        <fgColor indexed="13"/>
        <bgColor indexed="64"/>
      </patternFill>
    </fill>
    <fill>
      <patternFill patternType="solid">
        <fgColor indexed="11"/>
        <bgColor indexed="64"/>
      </patternFill>
    </fill>
    <fill>
      <patternFill patternType="solid">
        <fgColor theme="0"/>
        <bgColor indexed="64"/>
      </patternFill>
    </fill>
  </fills>
  <borders count="75">
    <border>
      <left/>
      <right/>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bottom style="dotted">
        <color indexed="64"/>
      </bottom>
      <diagonal/>
    </border>
    <border>
      <left style="thin">
        <color indexed="64"/>
      </left>
      <right style="hair">
        <color indexed="64"/>
      </right>
      <top style="thin">
        <color indexed="64"/>
      </top>
      <bottom/>
      <diagonal/>
    </border>
    <border>
      <left/>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diagonal/>
    </border>
    <border>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right style="hair">
        <color indexed="64"/>
      </right>
      <top style="hair">
        <color indexed="64"/>
      </top>
      <bottom style="thin">
        <color indexed="64"/>
      </bottom>
      <diagonal/>
    </border>
    <border>
      <left style="thin">
        <color indexed="64"/>
      </left>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style="thin">
        <color indexed="64"/>
      </left>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top style="hair">
        <color indexed="64"/>
      </top>
      <bottom style="thin">
        <color indexed="64"/>
      </bottom>
      <diagonal/>
    </border>
    <border>
      <left style="hair">
        <color indexed="64"/>
      </left>
      <right/>
      <top/>
      <bottom/>
      <diagonal/>
    </border>
    <border>
      <left style="hair">
        <color indexed="64"/>
      </left>
      <right/>
      <top/>
      <bottom style="hair">
        <color indexed="64"/>
      </bottom>
      <diagonal/>
    </border>
    <border>
      <left style="hair">
        <color indexed="64"/>
      </left>
      <right/>
      <top style="thin">
        <color indexed="64"/>
      </top>
      <bottom/>
      <diagonal/>
    </border>
    <border>
      <left style="thin">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hair">
        <color indexed="64"/>
      </top>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right style="thin">
        <color indexed="64"/>
      </right>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bottom style="thin">
        <color indexed="64"/>
      </bottom>
      <diagonal/>
    </border>
  </borders>
  <cellStyleXfs count="5">
    <xf numFmtId="0" fontId="0" fillId="0" borderId="0"/>
    <xf numFmtId="165" fontId="1" fillId="0" borderId="0" applyFont="0" applyFill="0" applyBorder="0" applyAlignment="0" applyProtection="0"/>
    <xf numFmtId="0" fontId="26" fillId="0" borderId="0"/>
    <xf numFmtId="0" fontId="26" fillId="0" borderId="0"/>
    <xf numFmtId="0" fontId="29" fillId="0" borderId="0"/>
  </cellStyleXfs>
  <cellXfs count="881">
    <xf numFmtId="0" fontId="0" fillId="0" borderId="0" xfId="0"/>
    <xf numFmtId="37" fontId="5" fillId="0" borderId="1" xfId="0" applyNumberFormat="1" applyFont="1" applyBorder="1" applyAlignment="1" applyProtection="1"/>
    <xf numFmtId="37" fontId="5" fillId="0" borderId="2" xfId="0" applyNumberFormat="1" applyFont="1" applyBorder="1" applyAlignment="1" applyProtection="1"/>
    <xf numFmtId="37" fontId="5" fillId="0" borderId="3" xfId="0" applyNumberFormat="1" applyFont="1" applyBorder="1" applyAlignment="1" applyProtection="1"/>
    <xf numFmtId="37" fontId="5" fillId="0" borderId="4" xfId="0" applyNumberFormat="1" applyFont="1" applyBorder="1" applyAlignment="1" applyProtection="1"/>
    <xf numFmtId="37" fontId="5" fillId="0" borderId="5" xfId="0" applyNumberFormat="1" applyFont="1" applyBorder="1" applyAlignment="1" applyProtection="1"/>
    <xf numFmtId="37" fontId="5" fillId="0" borderId="6" xfId="0" applyNumberFormat="1" applyFont="1" applyBorder="1" applyAlignment="1" applyProtection="1"/>
    <xf numFmtId="37" fontId="9" fillId="0" borderId="7" xfId="0" applyNumberFormat="1" applyFont="1" applyBorder="1" applyAlignment="1" applyProtection="1"/>
    <xf numFmtId="37" fontId="9" fillId="0" borderId="6" xfId="0" applyNumberFormat="1" applyFont="1" applyBorder="1" applyAlignment="1" applyProtection="1"/>
    <xf numFmtId="0" fontId="7" fillId="0" borderId="8" xfId="0" applyFont="1" applyBorder="1" applyAlignment="1" applyProtection="1"/>
    <xf numFmtId="0" fontId="2" fillId="0" borderId="0" xfId="0" applyFont="1" applyAlignment="1" applyProtection="1">
      <alignment vertical="center"/>
    </xf>
    <xf numFmtId="0" fontId="2" fillId="0" borderId="0" xfId="0" applyFont="1" applyAlignment="1" applyProtection="1"/>
    <xf numFmtId="0" fontId="8" fillId="0" borderId="0" xfId="0" applyFont="1" applyAlignment="1" applyProtection="1">
      <alignment horizontal="center" vertical="center"/>
    </xf>
    <xf numFmtId="0" fontId="8" fillId="0" borderId="0" xfId="0" applyFont="1" applyAlignment="1" applyProtection="1">
      <alignment horizontal="center"/>
    </xf>
    <xf numFmtId="0" fontId="8" fillId="0" borderId="0" xfId="0" applyFont="1" applyAlignment="1" applyProtection="1">
      <alignment vertical="top"/>
    </xf>
    <xf numFmtId="0" fontId="6" fillId="0" borderId="0" xfId="0" applyFont="1" applyAlignment="1" applyProtection="1">
      <alignment horizontal="center" vertical="center"/>
    </xf>
    <xf numFmtId="0" fontId="4" fillId="0" borderId="0" xfId="0" applyFont="1" applyAlignment="1" applyProtection="1">
      <alignment horizontal="left"/>
    </xf>
    <xf numFmtId="0" fontId="7" fillId="0" borderId="0" xfId="0" applyFont="1" applyAlignment="1" applyProtection="1">
      <alignment horizontal="left"/>
    </xf>
    <xf numFmtId="0" fontId="2" fillId="0" borderId="0" xfId="0" applyFont="1" applyAlignment="1" applyProtection="1">
      <alignment horizontal="center"/>
    </xf>
    <xf numFmtId="0" fontId="5" fillId="0" borderId="9" xfId="0" applyFont="1" applyBorder="1" applyAlignment="1" applyProtection="1">
      <alignment vertical="center"/>
    </xf>
    <xf numFmtId="0" fontId="6" fillId="0" borderId="10" xfId="0" applyFont="1" applyBorder="1" applyAlignment="1" applyProtection="1">
      <alignment vertical="center"/>
    </xf>
    <xf numFmtId="0" fontId="5" fillId="0" borderId="11" xfId="0" applyFont="1" applyBorder="1" applyAlignment="1" applyProtection="1">
      <alignment horizontal="centerContinuous" vertical="center"/>
    </xf>
    <xf numFmtId="0" fontId="5" fillId="0" borderId="12" xfId="0" applyFont="1" applyBorder="1" applyAlignment="1" applyProtection="1">
      <alignment horizontal="centerContinuous" vertical="center"/>
    </xf>
    <xf numFmtId="0" fontId="5" fillId="0" borderId="13" xfId="0" applyFont="1" applyBorder="1" applyAlignment="1" applyProtection="1">
      <alignment horizontal="centerContinuous" vertical="center"/>
    </xf>
    <xf numFmtId="0" fontId="5" fillId="0" borderId="0" xfId="0" applyFont="1" applyAlignment="1" applyProtection="1">
      <alignment vertical="center"/>
    </xf>
    <xf numFmtId="0" fontId="5" fillId="0" borderId="14" xfId="0" applyFont="1" applyBorder="1" applyAlignment="1" applyProtection="1">
      <alignment horizontal="center" vertical="center"/>
    </xf>
    <xf numFmtId="0" fontId="6" fillId="0" borderId="15" xfId="0" applyFont="1" applyBorder="1" applyAlignment="1" applyProtection="1">
      <alignment horizontal="center" vertical="center"/>
    </xf>
    <xf numFmtId="0" fontId="5" fillId="0" borderId="1" xfId="0" applyFont="1" applyBorder="1" applyAlignment="1" applyProtection="1">
      <alignment horizontal="center" vertical="center"/>
    </xf>
    <xf numFmtId="0" fontId="5" fillId="0" borderId="16" xfId="0" applyFont="1" applyBorder="1" applyAlignment="1" applyProtection="1">
      <alignment horizontal="centerContinuous" vertical="center"/>
    </xf>
    <xf numFmtId="0" fontId="5" fillId="0" borderId="17" xfId="0" applyFont="1" applyBorder="1" applyAlignment="1" applyProtection="1">
      <alignment horizontal="centerContinuous" vertical="center"/>
    </xf>
    <xf numFmtId="0" fontId="5" fillId="0" borderId="18" xfId="0" applyFont="1" applyBorder="1" applyAlignment="1" applyProtection="1">
      <alignment horizontal="centerContinuous" vertical="center"/>
    </xf>
    <xf numFmtId="0" fontId="5" fillId="0" borderId="3" xfId="0" applyFont="1" applyBorder="1" applyAlignment="1" applyProtection="1">
      <alignment horizontal="center" vertical="center"/>
    </xf>
    <xf numFmtId="0" fontId="5" fillId="0" borderId="1" xfId="0" applyFont="1" applyBorder="1" applyAlignment="1" applyProtection="1">
      <alignment horizontal="centerContinuous" vertical="center"/>
    </xf>
    <xf numFmtId="0" fontId="5" fillId="0" borderId="2" xfId="0" applyFont="1" applyBorder="1" applyAlignment="1" applyProtection="1">
      <alignment horizontal="center" vertical="center"/>
    </xf>
    <xf numFmtId="0" fontId="5" fillId="0" borderId="19" xfId="0" applyFont="1" applyBorder="1" applyAlignment="1" applyProtection="1">
      <alignment vertical="center"/>
    </xf>
    <xf numFmtId="0" fontId="6" fillId="0" borderId="20" xfId="0" applyFont="1" applyBorder="1" applyAlignment="1" applyProtection="1">
      <alignment vertical="center"/>
    </xf>
    <xf numFmtId="0" fontId="5" fillId="0" borderId="21" xfId="0" applyFont="1" applyBorder="1" applyAlignment="1" applyProtection="1">
      <alignment horizontal="center" vertical="center"/>
    </xf>
    <xf numFmtId="0" fontId="5" fillId="0" borderId="5" xfId="0" applyFont="1" applyBorder="1" applyAlignment="1" applyProtection="1">
      <alignment horizontal="center" vertical="center"/>
    </xf>
    <xf numFmtId="0" fontId="5" fillId="0" borderId="22" xfId="0" applyFont="1" applyBorder="1" applyAlignment="1" applyProtection="1">
      <alignment horizontal="center" vertical="center"/>
    </xf>
    <xf numFmtId="0" fontId="5" fillId="0" borderId="23" xfId="0" applyFont="1" applyBorder="1" applyAlignment="1" applyProtection="1">
      <alignment horizontal="center" vertical="center"/>
    </xf>
    <xf numFmtId="0" fontId="5" fillId="0" borderId="24" xfId="0" applyFont="1" applyBorder="1" applyAlignment="1" applyProtection="1">
      <alignment horizontal="center" vertical="center"/>
    </xf>
    <xf numFmtId="0" fontId="9" fillId="0" borderId="25" xfId="0" applyFont="1" applyBorder="1" applyAlignment="1" applyProtection="1"/>
    <xf numFmtId="0" fontId="7" fillId="0" borderId="26" xfId="0" applyFont="1" applyBorder="1" applyAlignment="1" applyProtection="1"/>
    <xf numFmtId="0" fontId="5" fillId="0" borderId="0" xfId="0" applyFont="1" applyAlignment="1" applyProtection="1"/>
    <xf numFmtId="0" fontId="9" fillId="0" borderId="14" xfId="0" applyFont="1" applyBorder="1" applyAlignment="1" applyProtection="1"/>
    <xf numFmtId="0" fontId="7" fillId="0" borderId="15" xfId="0" applyFont="1" applyBorder="1" applyAlignment="1" applyProtection="1"/>
    <xf numFmtId="0" fontId="5" fillId="0" borderId="14" xfId="0" applyFont="1" applyBorder="1" applyAlignment="1" applyProtection="1"/>
    <xf numFmtId="0" fontId="6" fillId="0" borderId="20" xfId="0" applyFont="1" applyBorder="1" applyAlignment="1" applyProtection="1"/>
    <xf numFmtId="0" fontId="5" fillId="0" borderId="27" xfId="0" applyFont="1" applyBorder="1" applyAlignment="1" applyProtection="1"/>
    <xf numFmtId="0" fontId="6" fillId="0" borderId="28" xfId="0" applyFont="1" applyBorder="1" applyAlignment="1" applyProtection="1"/>
    <xf numFmtId="0" fontId="6" fillId="0" borderId="15" xfId="0" applyFont="1" applyBorder="1" applyAlignment="1" applyProtection="1"/>
    <xf numFmtId="0" fontId="5" fillId="0" borderId="0" xfId="0" applyFont="1" applyProtection="1"/>
    <xf numFmtId="0" fontId="5" fillId="0" borderId="25" xfId="0" applyFont="1" applyBorder="1" applyAlignment="1" applyProtection="1"/>
    <xf numFmtId="0" fontId="5" fillId="0" borderId="19" xfId="0" applyFont="1" applyBorder="1" applyAlignment="1" applyProtection="1"/>
    <xf numFmtId="0" fontId="9" fillId="0" borderId="27" xfId="0" applyFont="1" applyBorder="1" applyAlignment="1" applyProtection="1"/>
    <xf numFmtId="0" fontId="7" fillId="0" borderId="28" xfId="0" applyFont="1" applyBorder="1" applyAlignment="1" applyProtection="1"/>
    <xf numFmtId="0" fontId="9" fillId="0" borderId="22" xfId="0" applyFont="1" applyBorder="1" applyAlignment="1" applyProtection="1"/>
    <xf numFmtId="37" fontId="9" fillId="0" borderId="23" xfId="0" applyNumberFormat="1" applyFont="1" applyBorder="1" applyAlignment="1" applyProtection="1"/>
    <xf numFmtId="37" fontId="9" fillId="0" borderId="24" xfId="0" applyNumberFormat="1" applyFont="1" applyBorder="1" applyAlignment="1" applyProtection="1"/>
    <xf numFmtId="0" fontId="9" fillId="0" borderId="9" xfId="0" applyFont="1" applyBorder="1" applyAlignment="1" applyProtection="1">
      <alignment vertical="center"/>
    </xf>
    <xf numFmtId="37" fontId="5" fillId="0" borderId="29" xfId="0" applyNumberFormat="1" applyFont="1" applyBorder="1" applyAlignment="1" applyProtection="1"/>
    <xf numFmtId="37" fontId="5" fillId="0" borderId="30" xfId="0" applyNumberFormat="1" applyFont="1" applyBorder="1" applyAlignment="1" applyProtection="1"/>
    <xf numFmtId="37" fontId="9" fillId="0" borderId="21" xfId="0" applyNumberFormat="1" applyFont="1" applyBorder="1" applyAlignment="1" applyProtection="1"/>
    <xf numFmtId="37" fontId="9" fillId="0" borderId="5" xfId="0" applyNumberFormat="1" applyFont="1" applyBorder="1" applyAlignment="1" applyProtection="1"/>
    <xf numFmtId="0" fontId="9" fillId="0" borderId="14" xfId="0" applyFont="1" applyBorder="1" applyAlignment="1" applyProtection="1">
      <alignment vertical="center"/>
    </xf>
    <xf numFmtId="0" fontId="7" fillId="0" borderId="31" xfId="0" applyFont="1" applyBorder="1" applyAlignment="1" applyProtection="1"/>
    <xf numFmtId="37" fontId="9" fillId="0" borderId="32" xfId="0" applyNumberFormat="1" applyFont="1" applyBorder="1" applyAlignment="1" applyProtection="1"/>
    <xf numFmtId="37" fontId="5" fillId="0" borderId="0" xfId="0" applyNumberFormat="1" applyFont="1" applyAlignment="1" applyProtection="1"/>
    <xf numFmtId="0" fontId="6" fillId="0" borderId="0" xfId="0" applyFont="1" applyAlignment="1" applyProtection="1"/>
    <xf numFmtId="37" fontId="2" fillId="0" borderId="0" xfId="0" applyNumberFormat="1" applyFont="1" applyAlignment="1" applyProtection="1"/>
    <xf numFmtId="0" fontId="5" fillId="0" borderId="33" xfId="0" applyFont="1" applyBorder="1" applyAlignment="1" applyProtection="1">
      <alignment horizontal="center" vertical="center"/>
    </xf>
    <xf numFmtId="37" fontId="6" fillId="0" borderId="3" xfId="0" applyNumberFormat="1" applyFont="1" applyBorder="1" applyAlignment="1" applyProtection="1"/>
    <xf numFmtId="37" fontId="6" fillId="0" borderId="21" xfId="0" applyNumberFormat="1" applyFont="1" applyBorder="1" applyAlignment="1" applyProtection="1"/>
    <xf numFmtId="37" fontId="6" fillId="0" borderId="29" xfId="0" applyNumberFormat="1" applyFont="1" applyBorder="1" applyAlignment="1" applyProtection="1"/>
    <xf numFmtId="0" fontId="5" fillId="0" borderId="29" xfId="0" applyFont="1" applyBorder="1" applyAlignment="1" applyProtection="1">
      <alignment horizontal="centerContinuous" vertical="center"/>
    </xf>
    <xf numFmtId="0" fontId="5" fillId="0" borderId="10" xfId="0" applyFont="1" applyBorder="1" applyAlignment="1" applyProtection="1">
      <alignment horizontal="centerContinuous" vertical="center"/>
    </xf>
    <xf numFmtId="0" fontId="5" fillId="0" borderId="34" xfId="0" applyFont="1" applyBorder="1" applyAlignment="1" applyProtection="1">
      <alignment vertical="center"/>
    </xf>
    <xf numFmtId="0" fontId="5" fillId="0" borderId="35" xfId="0" applyFont="1" applyBorder="1" applyAlignment="1" applyProtection="1">
      <alignment vertical="center"/>
    </xf>
    <xf numFmtId="0" fontId="6" fillId="0" borderId="36" xfId="0" applyFont="1" applyBorder="1" applyAlignment="1" applyProtection="1">
      <alignment vertical="center"/>
    </xf>
    <xf numFmtId="0" fontId="5" fillId="0" borderId="20" xfId="0" applyFont="1" applyBorder="1" applyAlignment="1" applyProtection="1">
      <alignment horizontal="center" vertical="center"/>
    </xf>
    <xf numFmtId="0" fontId="9" fillId="0" borderId="37" xfId="0" applyFont="1" applyBorder="1" applyAlignment="1" applyProtection="1"/>
    <xf numFmtId="0" fontId="5" fillId="0" borderId="38" xfId="0" applyFont="1" applyBorder="1" applyAlignment="1" applyProtection="1"/>
    <xf numFmtId="0" fontId="5" fillId="0" borderId="39" xfId="0" applyFont="1" applyBorder="1" applyAlignment="1" applyProtection="1"/>
    <xf numFmtId="0" fontId="5" fillId="0" borderId="37" xfId="0" applyFont="1" applyBorder="1" applyAlignment="1" applyProtection="1"/>
    <xf numFmtId="0" fontId="5" fillId="0" borderId="35" xfId="0" applyFont="1" applyBorder="1" applyAlignment="1" applyProtection="1"/>
    <xf numFmtId="0" fontId="9" fillId="0" borderId="39" xfId="0" applyFont="1" applyBorder="1" applyAlignment="1" applyProtection="1"/>
    <xf numFmtId="0" fontId="9" fillId="0" borderId="40" xfId="0" applyFont="1" applyBorder="1" applyAlignment="1" applyProtection="1"/>
    <xf numFmtId="0" fontId="7" fillId="0" borderId="10" xfId="0" applyFont="1" applyBorder="1" applyAlignment="1" applyProtection="1"/>
    <xf numFmtId="37" fontId="5" fillId="0" borderId="10" xfId="0" applyNumberFormat="1" applyFont="1" applyBorder="1" applyAlignment="1" applyProtection="1"/>
    <xf numFmtId="0" fontId="7" fillId="0" borderId="0" xfId="0" applyFont="1" applyBorder="1" applyAlignment="1" applyProtection="1"/>
    <xf numFmtId="37" fontId="5" fillId="0" borderId="0" xfId="0" applyNumberFormat="1" applyFont="1" applyBorder="1" applyAlignment="1" applyProtection="1"/>
    <xf numFmtId="0" fontId="6" fillId="0" borderId="0" xfId="0" applyFont="1" applyBorder="1" applyAlignment="1" applyProtection="1"/>
    <xf numFmtId="0" fontId="6" fillId="0" borderId="36" xfId="0" applyFont="1" applyBorder="1" applyAlignment="1" applyProtection="1"/>
    <xf numFmtId="37" fontId="5" fillId="0" borderId="20" xfId="0" applyNumberFormat="1" applyFont="1" applyBorder="1" applyAlignment="1" applyProtection="1"/>
    <xf numFmtId="0" fontId="6" fillId="0" borderId="17" xfId="0" applyFont="1" applyBorder="1" applyAlignment="1" applyProtection="1"/>
    <xf numFmtId="37" fontId="5" fillId="0" borderId="17" xfId="0" applyNumberFormat="1" applyFont="1" applyBorder="1" applyAlignment="1" applyProtection="1"/>
    <xf numFmtId="37" fontId="5" fillId="0" borderId="36" xfId="0" applyNumberFormat="1" applyFont="1" applyBorder="1" applyAlignment="1" applyProtection="1"/>
    <xf numFmtId="0" fontId="6" fillId="0" borderId="41" xfId="0" applyFont="1" applyBorder="1" applyAlignment="1" applyProtection="1"/>
    <xf numFmtId="37" fontId="5" fillId="0" borderId="41" xfId="0" applyNumberFormat="1" applyFont="1" applyBorder="1" applyAlignment="1" applyProtection="1"/>
    <xf numFmtId="0" fontId="7" fillId="0" borderId="41" xfId="0" applyFont="1" applyBorder="1" applyAlignment="1" applyProtection="1"/>
    <xf numFmtId="37" fontId="5" fillId="0" borderId="15" xfId="0" applyNumberFormat="1" applyFont="1" applyBorder="1" applyAlignment="1" applyProtection="1"/>
    <xf numFmtId="0" fontId="7" fillId="0" borderId="17" xfId="0" applyFont="1" applyBorder="1" applyAlignment="1" applyProtection="1"/>
    <xf numFmtId="37" fontId="9" fillId="0" borderId="17" xfId="0" applyNumberFormat="1" applyFont="1" applyBorder="1" applyAlignment="1" applyProtection="1"/>
    <xf numFmtId="0" fontId="7" fillId="0" borderId="42" xfId="0" applyFont="1" applyBorder="1" applyAlignment="1" applyProtection="1"/>
    <xf numFmtId="37" fontId="9" fillId="0" borderId="42" xfId="0" applyNumberFormat="1" applyFont="1" applyBorder="1" applyAlignment="1" applyProtection="1"/>
    <xf numFmtId="0" fontId="9" fillId="0" borderId="35" xfId="0" applyFont="1" applyBorder="1" applyAlignment="1" applyProtection="1"/>
    <xf numFmtId="0" fontId="7" fillId="0" borderId="36" xfId="0" applyFont="1" applyBorder="1" applyAlignment="1" applyProtection="1"/>
    <xf numFmtId="37" fontId="9" fillId="0" borderId="36" xfId="0" applyNumberFormat="1" applyFont="1" applyBorder="1" applyAlignment="1" applyProtection="1"/>
    <xf numFmtId="37" fontId="7" fillId="0" borderId="21" xfId="0" applyNumberFormat="1" applyFont="1" applyBorder="1" applyAlignment="1" applyProtection="1"/>
    <xf numFmtId="0" fontId="6" fillId="0" borderId="42" xfId="0" applyFont="1" applyBorder="1" applyAlignment="1" applyProtection="1"/>
    <xf numFmtId="37" fontId="5" fillId="0" borderId="42" xfId="0" applyNumberFormat="1" applyFont="1" applyBorder="1" applyAlignment="1" applyProtection="1"/>
    <xf numFmtId="37" fontId="5" fillId="0" borderId="21" xfId="0" applyNumberFormat="1" applyFont="1" applyBorder="1" applyAlignment="1" applyProtection="1"/>
    <xf numFmtId="37" fontId="9" fillId="0" borderId="1" xfId="0" applyNumberFormat="1" applyFont="1" applyBorder="1" applyAlignment="1" applyProtection="1"/>
    <xf numFmtId="37" fontId="5" fillId="0" borderId="7" xfId="0" applyNumberFormat="1" applyFont="1" applyBorder="1" applyAlignment="1" applyProtection="1"/>
    <xf numFmtId="0" fontId="4" fillId="0" borderId="0" xfId="0" applyFont="1" applyAlignment="1" applyProtection="1">
      <alignment horizontal="centerContinuous" vertical="center"/>
    </xf>
    <xf numFmtId="0" fontId="7" fillId="0" borderId="0" xfId="0" applyFont="1" applyAlignment="1" applyProtection="1">
      <alignment horizontal="centerContinuous" vertical="center"/>
    </xf>
    <xf numFmtId="0" fontId="5" fillId="0" borderId="40" xfId="0" applyFont="1" applyBorder="1" applyAlignment="1" applyProtection="1">
      <alignment horizontal="centerContinuous" vertical="center"/>
    </xf>
    <xf numFmtId="0" fontId="5" fillId="0" borderId="42" xfId="0" applyFont="1" applyBorder="1" applyAlignment="1" applyProtection="1">
      <alignment horizontal="centerContinuous" vertical="center"/>
    </xf>
    <xf numFmtId="0" fontId="5" fillId="0" borderId="33" xfId="0" applyFont="1" applyBorder="1" applyAlignment="1" applyProtection="1">
      <alignment horizontal="centerContinuous" vertical="center"/>
    </xf>
    <xf numFmtId="0" fontId="5" fillId="0" borderId="38" xfId="0" applyFont="1" applyBorder="1" applyAlignment="1" applyProtection="1">
      <alignment horizontal="centerContinuous" vertical="center"/>
    </xf>
    <xf numFmtId="0" fontId="5" fillId="0" borderId="0" xfId="0" applyFont="1" applyBorder="1" applyAlignment="1" applyProtection="1">
      <alignment horizontal="centerContinuous" vertical="center"/>
    </xf>
    <xf numFmtId="0" fontId="5" fillId="0" borderId="15" xfId="0" applyFont="1" applyBorder="1" applyAlignment="1" applyProtection="1">
      <alignment horizontal="centerContinuous" vertical="center"/>
    </xf>
    <xf numFmtId="0" fontId="3" fillId="0" borderId="0" xfId="0" applyFont="1" applyAlignment="1" applyProtection="1">
      <alignment horizontal="centerContinuous"/>
    </xf>
    <xf numFmtId="0" fontId="10" fillId="0" borderId="8" xfId="0" applyFont="1" applyBorder="1" applyAlignment="1" applyProtection="1"/>
    <xf numFmtId="0" fontId="11" fillId="0" borderId="0" xfId="0" applyFont="1" applyAlignment="1" applyProtection="1">
      <alignment vertical="center"/>
    </xf>
    <xf numFmtId="0" fontId="11" fillId="0" borderId="0" xfId="0" applyFont="1" applyAlignment="1" applyProtection="1"/>
    <xf numFmtId="0" fontId="12" fillId="0" borderId="0" xfId="0" applyFont="1" applyAlignment="1" applyProtection="1">
      <alignment vertical="top"/>
    </xf>
    <xf numFmtId="0" fontId="12" fillId="0" borderId="0" xfId="0" applyFont="1" applyAlignment="1" applyProtection="1">
      <alignment horizontal="center" vertical="center"/>
    </xf>
    <xf numFmtId="0" fontId="12" fillId="0" borderId="0" xfId="0" applyFont="1" applyAlignment="1" applyProtection="1">
      <alignment horizontal="center"/>
    </xf>
    <xf numFmtId="0" fontId="13" fillId="0" borderId="0" xfId="0" applyFont="1" applyAlignment="1" applyProtection="1">
      <alignment horizontal="center" vertical="center"/>
    </xf>
    <xf numFmtId="0" fontId="14" fillId="0" borderId="0" xfId="0" applyFont="1" applyAlignment="1" applyProtection="1">
      <alignment horizontal="centerContinuous" vertical="center"/>
    </xf>
    <xf numFmtId="0" fontId="10" fillId="0" borderId="0" xfId="0" applyFont="1" applyAlignment="1" applyProtection="1">
      <alignment horizontal="centerContinuous" vertical="center"/>
    </xf>
    <xf numFmtId="0" fontId="14" fillId="0" borderId="0" xfId="0" applyFont="1" applyAlignment="1" applyProtection="1">
      <alignment horizontal="left"/>
    </xf>
    <xf numFmtId="0" fontId="10" fillId="0" borderId="0" xfId="0" applyFont="1" applyAlignment="1" applyProtection="1">
      <alignment horizontal="left"/>
    </xf>
    <xf numFmtId="0" fontId="11" fillId="0" borderId="0" xfId="0" applyFont="1" applyAlignment="1" applyProtection="1">
      <alignment horizontal="center"/>
    </xf>
    <xf numFmtId="0" fontId="15" fillId="0" borderId="9" xfId="0" applyFont="1" applyBorder="1" applyAlignment="1" applyProtection="1">
      <alignment vertical="center"/>
    </xf>
    <xf numFmtId="0" fontId="13" fillId="0" borderId="10" xfId="0" applyFont="1" applyBorder="1" applyAlignment="1" applyProtection="1">
      <alignment vertical="center"/>
    </xf>
    <xf numFmtId="0" fontId="15" fillId="0" borderId="11" xfId="0" applyFont="1" applyBorder="1" applyAlignment="1" applyProtection="1">
      <alignment horizontal="centerContinuous" vertical="center"/>
    </xf>
    <xf numFmtId="0" fontId="15" fillId="0" borderId="13" xfId="0" applyFont="1" applyBorder="1" applyAlignment="1" applyProtection="1">
      <alignment horizontal="centerContinuous" vertical="center"/>
    </xf>
    <xf numFmtId="0" fontId="15" fillId="0" borderId="0" xfId="0" applyFont="1" applyAlignment="1" applyProtection="1">
      <alignment vertical="center"/>
    </xf>
    <xf numFmtId="0" fontId="15" fillId="0" borderId="14" xfId="0" applyFont="1" applyBorder="1" applyAlignment="1" applyProtection="1">
      <alignment horizontal="center" vertical="center"/>
    </xf>
    <xf numFmtId="0" fontId="13" fillId="0" borderId="15" xfId="0" applyFont="1" applyBorder="1" applyAlignment="1" applyProtection="1">
      <alignment horizontal="center" vertical="center"/>
    </xf>
    <xf numFmtId="0" fontId="15" fillId="0" borderId="1" xfId="0" applyFont="1" applyBorder="1" applyAlignment="1" applyProtection="1">
      <alignment horizontal="center" vertical="center"/>
    </xf>
    <xf numFmtId="0" fontId="15" fillId="0" borderId="3" xfId="0" applyFont="1" applyBorder="1" applyAlignment="1" applyProtection="1">
      <alignment horizontal="center" vertical="center"/>
    </xf>
    <xf numFmtId="0" fontId="15" fillId="0" borderId="2" xfId="0" applyFont="1" applyBorder="1" applyAlignment="1" applyProtection="1">
      <alignment horizontal="center" vertical="center"/>
    </xf>
    <xf numFmtId="0" fontId="15" fillId="0" borderId="19" xfId="0" applyFont="1" applyBorder="1" applyAlignment="1" applyProtection="1">
      <alignment vertical="center"/>
    </xf>
    <xf numFmtId="0" fontId="13" fillId="0" borderId="20" xfId="0" applyFont="1" applyBorder="1" applyAlignment="1" applyProtection="1">
      <alignment vertical="center"/>
    </xf>
    <xf numFmtId="0" fontId="15" fillId="0" borderId="21" xfId="0" applyFont="1" applyBorder="1" applyAlignment="1" applyProtection="1">
      <alignment horizontal="center" vertical="center"/>
    </xf>
    <xf numFmtId="0" fontId="15" fillId="0" borderId="5" xfId="0" applyFont="1" applyBorder="1" applyAlignment="1" applyProtection="1">
      <alignment horizontal="center" vertical="center"/>
    </xf>
    <xf numFmtId="0" fontId="15" fillId="0" borderId="22" xfId="0" applyFont="1" applyBorder="1" applyAlignment="1" applyProtection="1">
      <alignment horizontal="center" vertical="center"/>
    </xf>
    <xf numFmtId="0" fontId="15" fillId="0" borderId="33" xfId="0" applyFont="1" applyBorder="1" applyAlignment="1" applyProtection="1">
      <alignment horizontal="center" vertical="center"/>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7" fillId="0" borderId="25" xfId="0" applyFont="1" applyBorder="1" applyAlignment="1" applyProtection="1"/>
    <xf numFmtId="0" fontId="10" fillId="0" borderId="26" xfId="0" applyFont="1" applyBorder="1" applyAlignment="1" applyProtection="1"/>
    <xf numFmtId="37" fontId="15" fillId="0" borderId="1" xfId="0" applyNumberFormat="1" applyFont="1" applyBorder="1" applyAlignment="1" applyProtection="1"/>
    <xf numFmtId="37" fontId="15" fillId="0" borderId="2" xfId="0" applyNumberFormat="1" applyFont="1" applyBorder="1" applyAlignment="1" applyProtection="1"/>
    <xf numFmtId="0" fontId="15" fillId="0" borderId="0" xfId="0" applyFont="1" applyAlignment="1" applyProtection="1"/>
    <xf numFmtId="0" fontId="17" fillId="0" borderId="14" xfId="0" applyFont="1" applyBorder="1" applyAlignment="1" applyProtection="1"/>
    <xf numFmtId="0" fontId="10" fillId="0" borderId="15" xfId="0" applyFont="1" applyBorder="1" applyAlignment="1" applyProtection="1"/>
    <xf numFmtId="37" fontId="15" fillId="0" borderId="3" xfId="0" applyNumberFormat="1" applyFont="1" applyBorder="1" applyAlignment="1" applyProtection="1"/>
    <xf numFmtId="37" fontId="15" fillId="0" borderId="4" xfId="0" applyNumberFormat="1" applyFont="1" applyBorder="1" applyAlignment="1" applyProtection="1"/>
    <xf numFmtId="0" fontId="15" fillId="0" borderId="14" xfId="0" applyFont="1" applyBorder="1" applyAlignment="1" applyProtection="1"/>
    <xf numFmtId="0" fontId="13" fillId="0" borderId="20" xfId="0" applyFont="1" applyBorder="1" applyAlignment="1" applyProtection="1"/>
    <xf numFmtId="37" fontId="15" fillId="0" borderId="21" xfId="0" applyNumberFormat="1" applyFont="1" applyBorder="1" applyAlignment="1" applyProtection="1">
      <protection locked="0"/>
    </xf>
    <xf numFmtId="0" fontId="15" fillId="0" borderId="27" xfId="0" applyFont="1" applyBorder="1" applyAlignment="1" applyProtection="1"/>
    <xf numFmtId="0" fontId="15" fillId="0" borderId="0" xfId="0" applyFont="1" applyProtection="1"/>
    <xf numFmtId="0" fontId="17" fillId="0" borderId="27" xfId="0" applyFont="1" applyBorder="1" applyAlignment="1" applyProtection="1"/>
    <xf numFmtId="0" fontId="10" fillId="0" borderId="28" xfId="0" applyFont="1" applyBorder="1" applyAlignment="1" applyProtection="1"/>
    <xf numFmtId="37" fontId="17" fillId="0" borderId="7" xfId="0" applyNumberFormat="1" applyFont="1" applyBorder="1" applyAlignment="1" applyProtection="1"/>
    <xf numFmtId="37" fontId="17" fillId="0" borderId="6" xfId="0" applyNumberFormat="1" applyFont="1" applyBorder="1" applyAlignment="1" applyProtection="1"/>
    <xf numFmtId="0" fontId="17" fillId="0" borderId="22" xfId="0" applyFont="1" applyBorder="1" applyAlignment="1" applyProtection="1"/>
    <xf numFmtId="0" fontId="10" fillId="0" borderId="33" xfId="0" applyFont="1" applyBorder="1" applyAlignment="1" applyProtection="1"/>
    <xf numFmtId="37" fontId="17" fillId="0" borderId="23" xfId="0" applyNumberFormat="1" applyFont="1" applyBorder="1" applyAlignment="1" applyProtection="1"/>
    <xf numFmtId="37" fontId="17" fillId="0" borderId="24" xfId="0" applyNumberFormat="1" applyFont="1" applyBorder="1" applyAlignment="1" applyProtection="1"/>
    <xf numFmtId="37" fontId="17" fillId="0" borderId="1" xfId="0" applyNumberFormat="1" applyFont="1" applyBorder="1" applyAlignment="1" applyProtection="1">
      <protection locked="0"/>
    </xf>
    <xf numFmtId="37" fontId="17" fillId="0" borderId="21" xfId="0" applyNumberFormat="1" applyFont="1" applyBorder="1" applyAlignment="1" applyProtection="1"/>
    <xf numFmtId="37" fontId="17" fillId="0" borderId="21" xfId="0" applyNumberFormat="1" applyFont="1" applyBorder="1" applyAlignment="1" applyProtection="1">
      <protection locked="0"/>
    </xf>
    <xf numFmtId="37" fontId="15" fillId="0" borderId="0" xfId="0" applyNumberFormat="1" applyFont="1" applyAlignment="1" applyProtection="1"/>
    <xf numFmtId="0" fontId="13" fillId="0" borderId="0" xfId="0" applyFont="1" applyAlignment="1" applyProtection="1"/>
    <xf numFmtId="37" fontId="11" fillId="0" borderId="0" xfId="0" applyNumberFormat="1" applyFont="1" applyAlignment="1" applyProtection="1"/>
    <xf numFmtId="0" fontId="15" fillId="0" borderId="34" xfId="0" applyFont="1" applyBorder="1" applyAlignment="1" applyProtection="1">
      <alignment vertical="center"/>
    </xf>
    <xf numFmtId="0" fontId="15" fillId="0" borderId="10" xfId="0" applyFont="1" applyBorder="1" applyAlignment="1" applyProtection="1">
      <alignment horizontal="centerContinuous" vertical="center"/>
    </xf>
    <xf numFmtId="0" fontId="15" fillId="0" borderId="29" xfId="0" applyFont="1" applyBorder="1" applyAlignment="1" applyProtection="1">
      <alignment horizontal="centerContinuous" vertical="center"/>
    </xf>
    <xf numFmtId="0" fontId="15" fillId="0" borderId="38" xfId="0" applyFont="1" applyBorder="1" applyAlignment="1" applyProtection="1">
      <alignment horizontal="centerContinuous" vertical="center"/>
    </xf>
    <xf numFmtId="0" fontId="15" fillId="0" borderId="0" xfId="0" applyFont="1" applyBorder="1" applyAlignment="1" applyProtection="1">
      <alignment horizontal="centerContinuous" vertical="center"/>
    </xf>
    <xf numFmtId="0" fontId="15" fillId="0" borderId="15" xfId="0" applyFont="1" applyBorder="1" applyAlignment="1" applyProtection="1">
      <alignment horizontal="centerContinuous" vertical="center"/>
    </xf>
    <xf numFmtId="0" fontId="15" fillId="0" borderId="35" xfId="0" applyFont="1" applyBorder="1" applyAlignment="1" applyProtection="1">
      <alignment vertical="center"/>
    </xf>
    <xf numFmtId="0" fontId="13" fillId="0" borderId="36" xfId="0" applyFont="1" applyBorder="1" applyAlignment="1" applyProtection="1">
      <alignment vertical="center"/>
    </xf>
    <xf numFmtId="0" fontId="15" fillId="0" borderId="20" xfId="0" applyFont="1" applyBorder="1" applyAlignment="1" applyProtection="1">
      <alignment horizontal="center" vertical="center"/>
    </xf>
    <xf numFmtId="0" fontId="15" fillId="0" borderId="40" xfId="0" applyFont="1" applyBorder="1" applyAlignment="1" applyProtection="1">
      <alignment horizontal="centerContinuous" vertical="center"/>
    </xf>
    <xf numFmtId="0" fontId="15" fillId="0" borderId="42" xfId="0" applyFont="1" applyBorder="1" applyAlignment="1" applyProtection="1">
      <alignment horizontal="centerContinuous" vertical="center"/>
    </xf>
    <xf numFmtId="0" fontId="15" fillId="0" borderId="33" xfId="0" applyFont="1" applyBorder="1" applyAlignment="1" applyProtection="1">
      <alignment horizontal="centerContinuous" vertical="center"/>
    </xf>
    <xf numFmtId="0" fontId="17" fillId="0" borderId="37" xfId="0" applyFont="1" applyBorder="1" applyAlignment="1" applyProtection="1"/>
    <xf numFmtId="37" fontId="15" fillId="0" borderId="0" xfId="0" applyNumberFormat="1" applyFont="1" applyBorder="1" applyAlignment="1" applyProtection="1"/>
    <xf numFmtId="0" fontId="15" fillId="0" borderId="35" xfId="0" applyFont="1" applyBorder="1" applyAlignment="1" applyProtection="1"/>
    <xf numFmtId="37" fontId="15" fillId="0" borderId="20" xfId="0" applyNumberFormat="1" applyFont="1" applyBorder="1" applyAlignment="1" applyProtection="1"/>
    <xf numFmtId="37" fontId="15" fillId="0" borderId="5" xfId="0" applyNumberFormat="1" applyFont="1" applyBorder="1" applyAlignment="1" applyProtection="1">
      <protection locked="0"/>
    </xf>
    <xf numFmtId="0" fontId="15" fillId="0" borderId="37" xfId="0" applyFont="1" applyBorder="1" applyAlignment="1" applyProtection="1"/>
    <xf numFmtId="37" fontId="15" fillId="0" borderId="17" xfId="0" applyNumberFormat="1" applyFont="1" applyBorder="1" applyAlignment="1" applyProtection="1"/>
    <xf numFmtId="37" fontId="15" fillId="0" borderId="41" xfId="0" applyNumberFormat="1" applyFont="1" applyBorder="1" applyAlignment="1" applyProtection="1"/>
    <xf numFmtId="0" fontId="17" fillId="0" borderId="39" xfId="0" applyFont="1" applyBorder="1" applyAlignment="1" applyProtection="1"/>
    <xf numFmtId="0" fontId="10" fillId="0" borderId="41" xfId="0" applyFont="1" applyBorder="1" applyAlignment="1" applyProtection="1"/>
    <xf numFmtId="0" fontId="17" fillId="0" borderId="40" xfId="0" applyFont="1" applyBorder="1" applyAlignment="1" applyProtection="1"/>
    <xf numFmtId="37" fontId="15" fillId="0" borderId="42" xfId="0" applyNumberFormat="1" applyFont="1" applyBorder="1" applyAlignment="1" applyProtection="1"/>
    <xf numFmtId="0" fontId="17" fillId="0" borderId="35" xfId="0" applyFont="1" applyBorder="1" applyAlignment="1" applyProtection="1"/>
    <xf numFmtId="37" fontId="17" fillId="0" borderId="2" xfId="0" applyNumberFormat="1" applyFont="1" applyBorder="1" applyAlignment="1" applyProtection="1">
      <protection locked="0"/>
    </xf>
    <xf numFmtId="0" fontId="17" fillId="0" borderId="38" xfId="0" applyFont="1" applyBorder="1" applyAlignment="1" applyProtection="1"/>
    <xf numFmtId="37" fontId="17" fillId="0" borderId="20" xfId="0" applyNumberFormat="1" applyFont="1" applyBorder="1" applyAlignment="1" applyProtection="1"/>
    <xf numFmtId="37" fontId="17" fillId="0" borderId="3" xfId="0" applyNumberFormat="1" applyFont="1" applyBorder="1" applyAlignment="1" applyProtection="1"/>
    <xf numFmtId="37" fontId="17" fillId="0" borderId="4" xfId="0" applyNumberFormat="1" applyFont="1" applyBorder="1" applyAlignment="1" applyProtection="1"/>
    <xf numFmtId="37" fontId="17" fillId="0" borderId="29" xfId="0" applyNumberFormat="1" applyFont="1" applyBorder="1" applyAlignment="1" applyProtection="1"/>
    <xf numFmtId="0" fontId="15" fillId="0" borderId="29" xfId="0" applyFont="1" applyBorder="1" applyAlignment="1" applyProtection="1">
      <alignment horizontal="center" vertical="center"/>
    </xf>
    <xf numFmtId="0" fontId="17" fillId="0" borderId="0" xfId="0" applyFont="1" applyBorder="1" applyAlignment="1" applyProtection="1"/>
    <xf numFmtId="37" fontId="10" fillId="0" borderId="0" xfId="0" applyNumberFormat="1" applyFont="1" applyBorder="1" applyAlignment="1" applyProtection="1"/>
    <xf numFmtId="0" fontId="15" fillId="0" borderId="30" xfId="0" applyFont="1" applyBorder="1" applyAlignment="1" applyProtection="1">
      <alignment horizontal="center" vertical="center"/>
    </xf>
    <xf numFmtId="0" fontId="15" fillId="0" borderId="43" xfId="0" applyFont="1" applyBorder="1" applyAlignment="1" applyProtection="1">
      <alignment horizontal="center" vertical="center"/>
    </xf>
    <xf numFmtId="0" fontId="15" fillId="0" borderId="4" xfId="0" applyFont="1" applyBorder="1" applyAlignment="1" applyProtection="1">
      <alignment horizontal="center" vertical="center"/>
    </xf>
    <xf numFmtId="0" fontId="15" fillId="0" borderId="44" xfId="0" applyFont="1" applyBorder="1" applyAlignment="1" applyProtection="1">
      <alignment horizontal="center" vertical="center"/>
    </xf>
    <xf numFmtId="10" fontId="15" fillId="0" borderId="21" xfId="0" applyNumberFormat="1" applyFont="1" applyBorder="1" applyAlignment="1" applyProtection="1">
      <protection locked="0"/>
    </xf>
    <xf numFmtId="0" fontId="18" fillId="2" borderId="0" xfId="0" applyFont="1" applyFill="1" applyAlignment="1">
      <alignment horizontal="center"/>
    </xf>
    <xf numFmtId="0" fontId="11" fillId="0" borderId="0" xfId="0" applyFont="1"/>
    <xf numFmtId="0" fontId="19" fillId="3" borderId="0" xfId="0" applyFont="1" applyFill="1" applyAlignment="1">
      <alignment horizontal="center"/>
    </xf>
    <xf numFmtId="0" fontId="20" fillId="0" borderId="0" xfId="0" applyFont="1" applyAlignment="1">
      <alignment wrapText="1"/>
    </xf>
    <xf numFmtId="0" fontId="11" fillId="0" borderId="0" xfId="0" applyFont="1" applyAlignment="1">
      <alignment wrapText="1"/>
    </xf>
    <xf numFmtId="0" fontId="20" fillId="0" borderId="0" xfId="0" applyFont="1"/>
    <xf numFmtId="49" fontId="7" fillId="0" borderId="1" xfId="0" applyNumberFormat="1" applyFont="1" applyBorder="1" applyAlignment="1" applyProtection="1">
      <alignment horizontal="center"/>
    </xf>
    <xf numFmtId="37" fontId="9" fillId="0" borderId="2" xfId="0" applyNumberFormat="1" applyFont="1" applyBorder="1" applyAlignment="1" applyProtection="1">
      <protection locked="0"/>
    </xf>
    <xf numFmtId="49" fontId="6" fillId="0" borderId="1" xfId="0" applyNumberFormat="1" applyFont="1" applyBorder="1" applyAlignment="1" applyProtection="1">
      <alignment horizontal="center"/>
    </xf>
    <xf numFmtId="0" fontId="9" fillId="0" borderId="38" xfId="0" applyFont="1" applyBorder="1" applyAlignment="1" applyProtection="1"/>
    <xf numFmtId="49" fontId="6" fillId="0" borderId="3" xfId="0" applyNumberFormat="1" applyFont="1" applyBorder="1" applyAlignment="1" applyProtection="1">
      <alignment horizontal="center"/>
    </xf>
    <xf numFmtId="49" fontId="6" fillId="0" borderId="21" xfId="0" applyNumberFormat="1" applyFont="1" applyBorder="1" applyAlignment="1" applyProtection="1">
      <alignment horizontal="center"/>
    </xf>
    <xf numFmtId="37" fontId="5" fillId="0" borderId="5" xfId="0" applyNumberFormat="1" applyFont="1" applyBorder="1" applyAlignment="1" applyProtection="1">
      <protection locked="0"/>
    </xf>
    <xf numFmtId="37" fontId="9" fillId="0" borderId="20" xfId="0" applyNumberFormat="1" applyFont="1" applyBorder="1" applyAlignment="1" applyProtection="1"/>
    <xf numFmtId="49" fontId="7" fillId="0" borderId="21" xfId="0" applyNumberFormat="1" applyFont="1" applyBorder="1" applyAlignment="1" applyProtection="1">
      <alignment horizontal="center"/>
    </xf>
    <xf numFmtId="49" fontId="7" fillId="0" borderId="3" xfId="0" applyNumberFormat="1" applyFont="1" applyBorder="1" applyAlignment="1" applyProtection="1">
      <alignment horizontal="center"/>
    </xf>
    <xf numFmtId="49" fontId="7" fillId="0" borderId="7" xfId="0" applyNumberFormat="1" applyFont="1" applyBorder="1" applyAlignment="1" applyProtection="1">
      <alignment horizontal="center"/>
    </xf>
    <xf numFmtId="49" fontId="7" fillId="0" borderId="23" xfId="0" applyNumberFormat="1" applyFont="1" applyBorder="1" applyAlignment="1" applyProtection="1">
      <alignment horizontal="center"/>
    </xf>
    <xf numFmtId="0" fontId="5" fillId="0" borderId="0" xfId="0" applyFont="1" applyAlignment="1" applyProtection="1">
      <alignment horizontal="left"/>
    </xf>
    <xf numFmtId="1" fontId="6" fillId="0" borderId="0" xfId="0" applyNumberFormat="1" applyFont="1" applyAlignment="1" applyProtection="1"/>
    <xf numFmtId="1" fontId="6" fillId="0" borderId="0" xfId="0" applyNumberFormat="1" applyFont="1" applyAlignment="1" applyProtection="1">
      <alignment vertical="center"/>
    </xf>
    <xf numFmtId="1" fontId="7" fillId="0" borderId="0" xfId="0" applyNumberFormat="1" applyFont="1" applyAlignment="1" applyProtection="1">
      <alignment horizontal="centerContinuous" vertical="center"/>
    </xf>
    <xf numFmtId="1" fontId="6" fillId="0" borderId="0" xfId="0" applyNumberFormat="1" applyFont="1" applyAlignment="1" applyProtection="1">
      <alignment horizontal="center"/>
    </xf>
    <xf numFmtId="0" fontId="23" fillId="0" borderId="0" xfId="0" applyFont="1" applyBorder="1" applyAlignment="1" applyProtection="1">
      <alignment horizontal="centerContinuous" vertical="center"/>
    </xf>
    <xf numFmtId="0" fontId="5" fillId="0" borderId="34" xfId="0" applyFont="1" applyBorder="1" applyAlignment="1" applyProtection="1">
      <alignment horizontal="center" vertical="center"/>
    </xf>
    <xf numFmtId="1" fontId="6" fillId="0" borderId="29" xfId="0" applyNumberFormat="1" applyFont="1" applyBorder="1" applyAlignment="1" applyProtection="1">
      <alignment horizontal="center" vertical="center"/>
    </xf>
    <xf numFmtId="0" fontId="5" fillId="0" borderId="45" xfId="0" applyFont="1" applyBorder="1" applyAlignment="1" applyProtection="1">
      <alignment horizontal="center" vertical="center"/>
    </xf>
    <xf numFmtId="0" fontId="5" fillId="0" borderId="45" xfId="0" applyFont="1" applyBorder="1" applyAlignment="1" applyProtection="1">
      <alignment horizontal="centerContinuous" vertical="center"/>
    </xf>
    <xf numFmtId="0" fontId="5" fillId="0" borderId="38" xfId="0" applyFont="1" applyBorder="1" applyAlignment="1" applyProtection="1">
      <alignment horizontal="center" vertical="center"/>
    </xf>
    <xf numFmtId="1" fontId="6" fillId="0" borderId="3" xfId="0" applyNumberFormat="1" applyFont="1" applyBorder="1" applyAlignment="1" applyProtection="1">
      <alignment horizontal="center" vertical="center"/>
    </xf>
    <xf numFmtId="0" fontId="5" fillId="0" borderId="15" xfId="0" applyFont="1" applyBorder="1" applyAlignment="1" applyProtection="1">
      <alignment horizontal="center" vertical="center"/>
    </xf>
    <xf numFmtId="0" fontId="5" fillId="0" borderId="40" xfId="0" applyFont="1" applyBorder="1" applyAlignment="1" applyProtection="1">
      <alignment horizontal="center" vertical="center"/>
    </xf>
    <xf numFmtId="1" fontId="6" fillId="0" borderId="23" xfId="0" applyNumberFormat="1" applyFont="1" applyBorder="1" applyAlignment="1" applyProtection="1">
      <alignment horizontal="center" vertical="center"/>
    </xf>
    <xf numFmtId="0" fontId="9" fillId="0" borderId="46" xfId="0" applyFont="1" applyBorder="1" applyAlignment="1" applyProtection="1"/>
    <xf numFmtId="1" fontId="7" fillId="0" borderId="47" xfId="0" applyNumberFormat="1" applyFont="1" applyBorder="1" applyAlignment="1" applyProtection="1">
      <alignment horizontal="center"/>
    </xf>
    <xf numFmtId="37" fontId="7" fillId="0" borderId="47" xfId="0" applyNumberFormat="1" applyFont="1" applyBorder="1" applyAlignment="1" applyProtection="1">
      <protection locked="0"/>
    </xf>
    <xf numFmtId="1" fontId="6" fillId="0" borderId="3" xfId="0" applyNumberFormat="1" applyFont="1" applyBorder="1" applyAlignment="1" applyProtection="1">
      <alignment horizontal="center"/>
    </xf>
    <xf numFmtId="1" fontId="6" fillId="0" borderId="21" xfId="0" applyNumberFormat="1" applyFont="1" applyBorder="1" applyAlignment="1" applyProtection="1">
      <alignment horizontal="center"/>
    </xf>
    <xf numFmtId="37" fontId="6" fillId="0" borderId="21" xfId="0" applyNumberFormat="1" applyFont="1" applyBorder="1" applyAlignment="1" applyProtection="1">
      <protection locked="0"/>
    </xf>
    <xf numFmtId="37" fontId="5" fillId="0" borderId="21" xfId="0" applyNumberFormat="1" applyFont="1" applyBorder="1" applyAlignment="1" applyProtection="1">
      <protection locked="0"/>
    </xf>
    <xf numFmtId="37" fontId="6" fillId="0" borderId="5" xfId="0" applyNumberFormat="1" applyFont="1" applyBorder="1" applyAlignment="1" applyProtection="1">
      <protection locked="0"/>
    </xf>
    <xf numFmtId="1" fontId="6" fillId="0" borderId="1" xfId="0" applyNumberFormat="1" applyFont="1" applyBorder="1" applyAlignment="1" applyProtection="1">
      <alignment horizontal="center"/>
    </xf>
    <xf numFmtId="37" fontId="7" fillId="0" borderId="5" xfId="0" applyNumberFormat="1" applyFont="1" applyBorder="1" applyAlignment="1" applyProtection="1"/>
    <xf numFmtId="1" fontId="7" fillId="0" borderId="23" xfId="0" applyNumberFormat="1" applyFont="1" applyBorder="1" applyAlignment="1" applyProtection="1">
      <alignment horizontal="center"/>
    </xf>
    <xf numFmtId="37" fontId="7" fillId="0" borderId="23" xfId="0" applyNumberFormat="1" applyFont="1" applyBorder="1" applyAlignment="1" applyProtection="1"/>
    <xf numFmtId="37" fontId="7" fillId="0" borderId="24" xfId="0" applyNumberFormat="1" applyFont="1" applyBorder="1" applyAlignment="1" applyProtection="1"/>
    <xf numFmtId="1" fontId="6" fillId="0" borderId="0" xfId="0" applyNumberFormat="1" applyFont="1" applyProtection="1"/>
    <xf numFmtId="0" fontId="22" fillId="0" borderId="0" xfId="0" applyFont="1" applyAlignment="1" applyProtection="1"/>
    <xf numFmtId="0" fontId="22" fillId="0" borderId="0" xfId="0" applyFont="1" applyAlignment="1" applyProtection="1">
      <alignment horizontal="right"/>
    </xf>
    <xf numFmtId="0" fontId="6" fillId="0" borderId="29" xfId="0" applyFont="1" applyBorder="1" applyAlignment="1" applyProtection="1">
      <alignment horizontal="center" vertical="center"/>
    </xf>
    <xf numFmtId="0" fontId="5" fillId="0" borderId="48" xfId="0" applyFont="1" applyBorder="1" applyAlignment="1" applyProtection="1">
      <alignment horizontal="centerContinuous" vertical="center"/>
    </xf>
    <xf numFmtId="0" fontId="5" fillId="0" borderId="30" xfId="0" applyFont="1" applyBorder="1" applyAlignment="1" applyProtection="1">
      <alignment horizontal="centerContinuous" vertical="center"/>
    </xf>
    <xf numFmtId="0" fontId="6" fillId="0" borderId="3" xfId="0" applyFont="1" applyBorder="1" applyAlignment="1" applyProtection="1">
      <alignment horizontal="center" vertical="center"/>
    </xf>
    <xf numFmtId="0" fontId="6" fillId="0" borderId="1" xfId="0" applyFont="1" applyBorder="1" applyAlignment="1" applyProtection="1">
      <alignment horizontal="center" vertical="center"/>
    </xf>
    <xf numFmtId="0" fontId="6" fillId="0" borderId="36" xfId="0" applyFont="1" applyBorder="1" applyAlignment="1" applyProtection="1">
      <alignment horizontal="centerContinuous" vertical="center"/>
    </xf>
    <xf numFmtId="0" fontId="6" fillId="0" borderId="20" xfId="0" applyFont="1" applyBorder="1" applyAlignment="1" applyProtection="1">
      <alignment horizontal="centerContinuous" vertical="center"/>
    </xf>
    <xf numFmtId="0" fontId="5" fillId="0" borderId="49" xfId="0" applyFont="1" applyBorder="1" applyAlignment="1" applyProtection="1">
      <alignment horizontal="centerContinuous" vertical="center"/>
    </xf>
    <xf numFmtId="0" fontId="6" fillId="0" borderId="3" xfId="0" quotePrefix="1" applyFont="1" applyBorder="1" applyAlignment="1" applyProtection="1">
      <alignment horizontal="center" vertical="center"/>
    </xf>
    <xf numFmtId="0" fontId="6" fillId="0" borderId="21" xfId="0" quotePrefix="1" applyFont="1" applyBorder="1" applyAlignment="1" applyProtection="1">
      <alignment horizontal="center" vertical="center"/>
    </xf>
    <xf numFmtId="0" fontId="6" fillId="0" borderId="21" xfId="0" applyFont="1" applyBorder="1" applyAlignment="1" applyProtection="1">
      <alignment horizontal="center" vertical="center"/>
    </xf>
    <xf numFmtId="0" fontId="8" fillId="0" borderId="21" xfId="0" applyFont="1" applyBorder="1" applyAlignment="1" applyProtection="1">
      <alignment horizontal="center" vertical="center"/>
    </xf>
    <xf numFmtId="0" fontId="8" fillId="0" borderId="20" xfId="0" applyFont="1" applyBorder="1" applyAlignment="1" applyProtection="1">
      <alignment horizontal="center" vertical="center"/>
    </xf>
    <xf numFmtId="0" fontId="23" fillId="0" borderId="5" xfId="0" applyFont="1" applyBorder="1" applyAlignment="1" applyProtection="1">
      <alignment horizontal="center" vertical="center"/>
    </xf>
    <xf numFmtId="0" fontId="9" fillId="0" borderId="34" xfId="0" applyFont="1" applyBorder="1" applyAlignment="1" applyProtection="1"/>
    <xf numFmtId="37" fontId="7" fillId="0" borderId="29" xfId="0" applyNumberFormat="1" applyFont="1" applyBorder="1" applyAlignment="1" applyProtection="1"/>
    <xf numFmtId="37" fontId="9" fillId="0" borderId="29" xfId="0" applyNumberFormat="1" applyFont="1" applyBorder="1" applyAlignment="1" applyProtection="1"/>
    <xf numFmtId="37" fontId="9" fillId="0" borderId="30" xfId="0" applyNumberFormat="1" applyFont="1" applyBorder="1" applyAlignment="1" applyProtection="1"/>
    <xf numFmtId="1" fontId="7" fillId="0" borderId="3" xfId="0" applyNumberFormat="1" applyFont="1" applyBorder="1" applyAlignment="1" applyProtection="1">
      <alignment horizontal="center"/>
    </xf>
    <xf numFmtId="37" fontId="7" fillId="0" borderId="1" xfId="0" applyNumberFormat="1" applyFont="1" applyBorder="1" applyAlignment="1" applyProtection="1"/>
    <xf numFmtId="37" fontId="9" fillId="0" borderId="2" xfId="0" applyNumberFormat="1" applyFont="1" applyBorder="1" applyAlignment="1" applyProtection="1"/>
    <xf numFmtId="1" fontId="7" fillId="0" borderId="21" xfId="0" applyNumberFormat="1" applyFont="1" applyBorder="1" applyAlignment="1" applyProtection="1">
      <alignment horizontal="center"/>
    </xf>
    <xf numFmtId="37" fontId="7" fillId="0" borderId="6" xfId="0" applyNumberFormat="1" applyFont="1" applyBorder="1" applyAlignment="1" applyProtection="1"/>
    <xf numFmtId="37" fontId="7" fillId="0" borderId="21" xfId="0" applyNumberFormat="1" applyFont="1" applyBorder="1" applyAlignment="1" applyProtection="1">
      <protection locked="0"/>
    </xf>
    <xf numFmtId="0" fontId="6" fillId="0" borderId="0" xfId="0" applyFont="1" applyAlignment="1" applyProtection="1">
      <alignment vertical="center"/>
    </xf>
    <xf numFmtId="0" fontId="22" fillId="0" borderId="0" xfId="0" applyFont="1" applyAlignment="1" applyProtection="1">
      <alignment horizontal="left"/>
    </xf>
    <xf numFmtId="0" fontId="5" fillId="0" borderId="10" xfId="0" applyFont="1" applyBorder="1" applyAlignment="1" applyProtection="1">
      <alignment vertical="center"/>
    </xf>
    <xf numFmtId="0" fontId="6" fillId="0" borderId="29" xfId="0" applyFont="1" applyBorder="1" applyAlignment="1" applyProtection="1">
      <alignment vertical="center"/>
    </xf>
    <xf numFmtId="0" fontId="5" fillId="0" borderId="20" xfId="0" applyFont="1" applyBorder="1" applyAlignment="1" applyProtection="1">
      <alignment vertical="center"/>
    </xf>
    <xf numFmtId="0" fontId="6" fillId="0" borderId="33" xfId="0" applyFont="1" applyBorder="1" applyAlignment="1" applyProtection="1">
      <alignment horizontal="center" vertical="center"/>
    </xf>
    <xf numFmtId="0" fontId="5" fillId="0" borderId="46" xfId="0" applyFont="1" applyBorder="1" applyAlignment="1" applyProtection="1"/>
    <xf numFmtId="0" fontId="5" fillId="0" borderId="15" xfId="0" applyFont="1" applyBorder="1" applyAlignment="1" applyProtection="1"/>
    <xf numFmtId="0" fontId="9" fillId="0" borderId="26" xfId="0" applyFont="1" applyBorder="1" applyAlignment="1" applyProtection="1"/>
    <xf numFmtId="37" fontId="5" fillId="0" borderId="3" xfId="0" applyNumberFormat="1" applyFont="1" applyBorder="1" applyAlignment="1" applyProtection="1">
      <protection locked="0"/>
    </xf>
    <xf numFmtId="37" fontId="5" fillId="0" borderId="4" xfId="0" applyNumberFormat="1" applyFont="1" applyBorder="1" applyAlignment="1" applyProtection="1">
      <protection locked="0"/>
    </xf>
    <xf numFmtId="0" fontId="5" fillId="0" borderId="20" xfId="0" applyFont="1" applyBorder="1" applyAlignment="1" applyProtection="1"/>
    <xf numFmtId="0" fontId="5" fillId="0" borderId="28" xfId="0" applyFont="1" applyBorder="1" applyAlignment="1" applyProtection="1"/>
    <xf numFmtId="37" fontId="5" fillId="0" borderId="7" xfId="0" applyNumberFormat="1" applyFont="1" applyBorder="1" applyAlignment="1" applyProtection="1">
      <protection locked="0"/>
    </xf>
    <xf numFmtId="37" fontId="5" fillId="0" borderId="6" xfId="0" applyNumberFormat="1" applyFont="1" applyBorder="1" applyAlignment="1" applyProtection="1">
      <protection locked="0"/>
    </xf>
    <xf numFmtId="0" fontId="5" fillId="0" borderId="26" xfId="0" applyFont="1" applyBorder="1" applyAlignment="1" applyProtection="1"/>
    <xf numFmtId="0" fontId="9" fillId="0" borderId="31" xfId="0" applyFont="1" applyBorder="1" applyAlignment="1" applyProtection="1"/>
    <xf numFmtId="0" fontId="5" fillId="0" borderId="50" xfId="0" applyFont="1" applyBorder="1" applyAlignment="1" applyProtection="1">
      <alignment horizontal="centerContinuous" vertical="center"/>
    </xf>
    <xf numFmtId="0" fontId="6" fillId="0" borderId="21" xfId="0" applyFont="1" applyBorder="1" applyAlignment="1" applyProtection="1">
      <alignment vertical="center"/>
    </xf>
    <xf numFmtId="0" fontId="5" fillId="0" borderId="7" xfId="0" applyFont="1" applyBorder="1" applyAlignment="1" applyProtection="1">
      <alignment horizontal="center" vertical="center"/>
    </xf>
    <xf numFmtId="0" fontId="6" fillId="0" borderId="23" xfId="0" applyFont="1" applyBorder="1" applyAlignment="1" applyProtection="1">
      <alignment horizontal="center" vertical="center"/>
    </xf>
    <xf numFmtId="0" fontId="7" fillId="0" borderId="29" xfId="0" applyFont="1" applyBorder="1" applyAlignment="1" applyProtection="1"/>
    <xf numFmtId="0" fontId="6" fillId="0" borderId="3" xfId="0" applyFont="1" applyBorder="1" applyAlignment="1" applyProtection="1"/>
    <xf numFmtId="0" fontId="6" fillId="0" borderId="21" xfId="0" applyFont="1" applyBorder="1" applyAlignment="1" applyProtection="1"/>
    <xf numFmtId="0" fontId="6" fillId="0" borderId="7" xfId="0" applyFont="1" applyBorder="1" applyAlignment="1" applyProtection="1"/>
    <xf numFmtId="0" fontId="7" fillId="0" borderId="3" xfId="0" applyFont="1" applyBorder="1" applyAlignment="1" applyProtection="1"/>
    <xf numFmtId="0" fontId="7" fillId="0" borderId="32" xfId="0" applyFont="1" applyBorder="1" applyAlignment="1" applyProtection="1"/>
    <xf numFmtId="0" fontId="5" fillId="0" borderId="10" xfId="0" applyFont="1" applyBorder="1" applyAlignment="1" applyProtection="1"/>
    <xf numFmtId="0" fontId="6" fillId="0" borderId="10" xfId="0" applyFont="1" applyBorder="1" applyAlignment="1" applyProtection="1"/>
    <xf numFmtId="0" fontId="5" fillId="0" borderId="0" xfId="0" applyFont="1" applyBorder="1" applyAlignment="1" applyProtection="1"/>
    <xf numFmtId="0" fontId="5" fillId="0" borderId="29" xfId="0" applyFont="1" applyBorder="1" applyAlignment="1" applyProtection="1">
      <alignment horizontal="center" vertical="center"/>
    </xf>
    <xf numFmtId="0" fontId="5" fillId="0" borderId="51" xfId="0" applyFont="1" applyBorder="1" applyAlignment="1" applyProtection="1">
      <alignment horizontal="center" vertical="center"/>
    </xf>
    <xf numFmtId="37" fontId="9" fillId="0" borderId="7" xfId="0" applyNumberFormat="1" applyFont="1" applyBorder="1" applyAlignment="1" applyProtection="1">
      <protection locked="0"/>
    </xf>
    <xf numFmtId="0" fontId="5" fillId="0" borderId="40" xfId="0" applyFont="1" applyBorder="1" applyAlignment="1" applyProtection="1"/>
    <xf numFmtId="0" fontId="6" fillId="0" borderId="23" xfId="0" applyFont="1" applyBorder="1" applyAlignment="1" applyProtection="1"/>
    <xf numFmtId="37" fontId="5" fillId="0" borderId="23" xfId="0" applyNumberFormat="1" applyFont="1" applyBorder="1" applyAlignment="1" applyProtection="1">
      <protection locked="0"/>
    </xf>
    <xf numFmtId="0" fontId="5" fillId="0" borderId="52" xfId="0" applyFont="1" applyBorder="1" applyAlignment="1" applyProtection="1">
      <alignment horizontal="centerContinuous" vertical="center"/>
    </xf>
    <xf numFmtId="0" fontId="5" fillId="0" borderId="26" xfId="0" applyFont="1" applyBorder="1" applyAlignment="1" applyProtection="1">
      <alignment horizontal="centerContinuous" vertical="center"/>
    </xf>
    <xf numFmtId="0" fontId="5" fillId="0" borderId="2" xfId="0" applyFont="1" applyBorder="1" applyAlignment="1" applyProtection="1">
      <alignment horizontal="centerContinuous" vertical="center"/>
    </xf>
    <xf numFmtId="0" fontId="5" fillId="0" borderId="44" xfId="0" applyFont="1" applyBorder="1" applyAlignment="1" applyProtection="1">
      <alignment horizontal="centerContinuous" vertical="center"/>
    </xf>
    <xf numFmtId="0" fontId="5" fillId="0" borderId="20" xfId="0" applyFont="1" applyBorder="1" applyAlignment="1" applyProtection="1">
      <alignment horizontal="centerContinuous" vertical="center"/>
    </xf>
    <xf numFmtId="1" fontId="2" fillId="0" borderId="0" xfId="0" applyNumberFormat="1" applyFont="1" applyAlignment="1" applyProtection="1">
      <alignment horizontal="center"/>
    </xf>
    <xf numFmtId="0" fontId="5" fillId="0" borderId="34" xfId="0" applyFont="1" applyBorder="1" applyAlignment="1" applyProtection="1">
      <alignment horizontal="centerContinuous" vertical="center"/>
    </xf>
    <xf numFmtId="0" fontId="5" fillId="0" borderId="51" xfId="0" applyFont="1" applyBorder="1" applyAlignment="1" applyProtection="1">
      <alignment horizontal="centerContinuous" vertical="center"/>
    </xf>
    <xf numFmtId="1" fontId="5" fillId="0" borderId="21" xfId="0" applyNumberFormat="1" applyFont="1" applyBorder="1" applyAlignment="1" applyProtection="1">
      <alignment horizontal="center" vertical="center"/>
    </xf>
    <xf numFmtId="1" fontId="5" fillId="0" borderId="23" xfId="0" applyNumberFormat="1" applyFont="1" applyBorder="1" applyAlignment="1" applyProtection="1">
      <alignment horizontal="center" vertical="center"/>
    </xf>
    <xf numFmtId="1" fontId="6" fillId="0" borderId="29" xfId="0" applyNumberFormat="1" applyFont="1" applyBorder="1" applyAlignment="1" applyProtection="1">
      <alignment horizontal="center"/>
    </xf>
    <xf numFmtId="1" fontId="6" fillId="0" borderId="7" xfId="0" applyNumberFormat="1" applyFont="1" applyBorder="1" applyAlignment="1" applyProtection="1">
      <alignment horizontal="center"/>
    </xf>
    <xf numFmtId="37" fontId="5" fillId="0" borderId="2" xfId="0" applyNumberFormat="1" applyFont="1" applyBorder="1" applyAlignment="1" applyProtection="1">
      <protection locked="0"/>
    </xf>
    <xf numFmtId="1" fontId="5" fillId="0" borderId="0" xfId="0" applyNumberFormat="1" applyFont="1" applyAlignment="1" applyProtection="1">
      <alignment horizontal="center"/>
    </xf>
    <xf numFmtId="0" fontId="5" fillId="0" borderId="46" xfId="0" applyFont="1" applyBorder="1" applyAlignment="1" applyProtection="1">
      <alignment horizontal="centerContinuous" vertical="center"/>
    </xf>
    <xf numFmtId="0" fontId="6" fillId="0" borderId="48" xfId="0" applyFont="1" applyBorder="1" applyAlignment="1" applyProtection="1">
      <alignment horizontal="centerContinuous" vertical="center"/>
    </xf>
    <xf numFmtId="0" fontId="5" fillId="0" borderId="47" xfId="0" applyFont="1" applyBorder="1" applyAlignment="1" applyProtection="1">
      <alignment horizontal="center" vertical="center"/>
    </xf>
    <xf numFmtId="37" fontId="6" fillId="0" borderId="51" xfId="0" applyNumberFormat="1" applyFont="1" applyBorder="1" applyAlignment="1" applyProtection="1"/>
    <xf numFmtId="37" fontId="6" fillId="0" borderId="15" xfId="0" applyNumberFormat="1" applyFont="1" applyBorder="1" applyAlignment="1" applyProtection="1"/>
    <xf numFmtId="37" fontId="6" fillId="0" borderId="28" xfId="0" applyNumberFormat="1" applyFont="1" applyBorder="1" applyAlignment="1" applyProtection="1"/>
    <xf numFmtId="37" fontId="6" fillId="0" borderId="26" xfId="0" applyNumberFormat="1" applyFont="1" applyBorder="1" applyAlignment="1" applyProtection="1"/>
    <xf numFmtId="37" fontId="6" fillId="0" borderId="20" xfId="0" applyNumberFormat="1" applyFont="1" applyBorder="1" applyAlignment="1" applyProtection="1"/>
    <xf numFmtId="37" fontId="6" fillId="0" borderId="33" xfId="0" applyNumberFormat="1" applyFont="1" applyBorder="1" applyAlignment="1" applyProtection="1"/>
    <xf numFmtId="0" fontId="6" fillId="0" borderId="0" xfId="0" applyFont="1" applyAlignment="1" applyProtection="1">
      <alignment horizontal="center"/>
    </xf>
    <xf numFmtId="37" fontId="6" fillId="0" borderId="1" xfId="0" applyNumberFormat="1" applyFont="1" applyBorder="1" applyAlignment="1" applyProtection="1">
      <alignment horizontal="center"/>
    </xf>
    <xf numFmtId="37" fontId="9" fillId="0" borderId="4" xfId="0" applyNumberFormat="1" applyFont="1" applyBorder="1" applyAlignment="1" applyProtection="1">
      <protection locked="0"/>
    </xf>
    <xf numFmtId="37" fontId="6" fillId="0" borderId="0" xfId="0" applyNumberFormat="1" applyFont="1" applyAlignment="1" applyProtection="1">
      <alignment horizontal="center"/>
    </xf>
    <xf numFmtId="1" fontId="6" fillId="0" borderId="23" xfId="0" applyNumberFormat="1" applyFont="1" applyBorder="1" applyAlignment="1" applyProtection="1">
      <alignment horizontal="center"/>
    </xf>
    <xf numFmtId="37" fontId="9" fillId="0" borderId="53" xfId="0" applyNumberFormat="1" applyFont="1" applyBorder="1" applyAlignment="1" applyProtection="1"/>
    <xf numFmtId="0" fontId="9" fillId="0" borderId="54" xfId="0" applyFont="1" applyBorder="1" applyAlignment="1" applyProtection="1"/>
    <xf numFmtId="37" fontId="7" fillId="0" borderId="55" xfId="0" applyNumberFormat="1" applyFont="1" applyBorder="1" applyAlignment="1" applyProtection="1">
      <protection locked="0"/>
    </xf>
    <xf numFmtId="37" fontId="6" fillId="0" borderId="6" xfId="0" applyNumberFormat="1" applyFont="1" applyBorder="1" applyAlignment="1" applyProtection="1">
      <protection locked="0"/>
    </xf>
    <xf numFmtId="37" fontId="9" fillId="0" borderId="23" xfId="0" applyNumberFormat="1" applyFont="1" applyBorder="1" applyAlignment="1" applyProtection="1">
      <protection locked="0"/>
    </xf>
    <xf numFmtId="37" fontId="9" fillId="0" borderId="24" xfId="0" applyNumberFormat="1" applyFont="1" applyBorder="1" applyAlignment="1" applyProtection="1">
      <protection locked="0"/>
    </xf>
    <xf numFmtId="1" fontId="6" fillId="0" borderId="10" xfId="0" applyNumberFormat="1" applyFont="1" applyBorder="1" applyAlignment="1" applyProtection="1">
      <alignment horizontal="center" vertical="center"/>
    </xf>
    <xf numFmtId="0" fontId="5" fillId="0" borderId="14" xfId="0" applyFont="1" applyBorder="1" applyAlignment="1" applyProtection="1">
      <alignment vertical="center"/>
    </xf>
    <xf numFmtId="1" fontId="6" fillId="0" borderId="0" xfId="0" applyNumberFormat="1" applyFont="1" applyBorder="1" applyAlignment="1" applyProtection="1">
      <alignment horizontal="center" vertical="center"/>
    </xf>
    <xf numFmtId="0" fontId="5" fillId="0" borderId="36" xfId="0" applyFont="1" applyBorder="1" applyAlignment="1" applyProtection="1">
      <alignment horizontal="centerContinuous" vertical="center"/>
    </xf>
    <xf numFmtId="0" fontId="5" fillId="0" borderId="56" xfId="0" applyFont="1" applyBorder="1" applyAlignment="1" applyProtection="1">
      <alignment horizontal="centerContinuous" vertical="center"/>
    </xf>
    <xf numFmtId="0" fontId="5" fillId="0" borderId="3" xfId="0" applyFont="1" applyBorder="1" applyAlignment="1" applyProtection="1">
      <alignment horizontal="centerContinuous" vertical="center"/>
    </xf>
    <xf numFmtId="0" fontId="5" fillId="0" borderId="43" xfId="0" applyFont="1" applyBorder="1" applyAlignment="1" applyProtection="1">
      <alignment horizontal="centerContinuous" vertical="center"/>
    </xf>
    <xf numFmtId="0" fontId="5" fillId="0" borderId="57" xfId="0" applyFont="1" applyBorder="1" applyAlignment="1" applyProtection="1">
      <alignment horizontal="centerContinuous" vertical="center"/>
    </xf>
    <xf numFmtId="1" fontId="6" fillId="0" borderId="15" xfId="0" applyNumberFormat="1" applyFont="1" applyBorder="1" applyAlignment="1" applyProtection="1">
      <alignment horizontal="center" vertical="center"/>
    </xf>
    <xf numFmtId="0" fontId="5" fillId="0" borderId="43" xfId="0" applyFont="1" applyBorder="1" applyAlignment="1" applyProtection="1">
      <alignment horizontal="center" vertical="center"/>
    </xf>
    <xf numFmtId="0" fontId="5" fillId="0" borderId="52" xfId="0" applyFont="1" applyBorder="1" applyAlignment="1" applyProtection="1">
      <alignment horizontal="center" vertical="center"/>
    </xf>
    <xf numFmtId="0" fontId="5" fillId="0" borderId="4" xfId="0" applyFont="1" applyBorder="1" applyAlignment="1" applyProtection="1">
      <alignment horizontal="center" vertical="center"/>
    </xf>
    <xf numFmtId="1" fontId="6" fillId="0" borderId="20" xfId="0" applyNumberFormat="1" applyFont="1" applyBorder="1" applyAlignment="1" applyProtection="1">
      <alignment horizontal="center" vertical="center"/>
    </xf>
    <xf numFmtId="0" fontId="5" fillId="0" borderId="44" xfId="0" applyFont="1" applyBorder="1" applyAlignment="1" applyProtection="1">
      <alignment horizontal="center" vertical="center"/>
    </xf>
    <xf numFmtId="1" fontId="6" fillId="0" borderId="33" xfId="0" applyNumberFormat="1" applyFont="1" applyBorder="1" applyAlignment="1" applyProtection="1">
      <alignment horizontal="center" vertical="center"/>
    </xf>
    <xf numFmtId="1" fontId="7" fillId="0" borderId="1" xfId="0" applyNumberFormat="1" applyFont="1" applyBorder="1" applyAlignment="1" applyProtection="1">
      <alignment horizontal="center"/>
    </xf>
    <xf numFmtId="1" fontId="7" fillId="0" borderId="7" xfId="0" applyNumberFormat="1" applyFont="1" applyBorder="1" applyAlignment="1" applyProtection="1">
      <alignment horizontal="center"/>
    </xf>
    <xf numFmtId="1" fontId="6" fillId="0" borderId="0" xfId="0" applyNumberFormat="1" applyFont="1" applyAlignment="1" applyProtection="1">
      <alignment horizontal="left"/>
    </xf>
    <xf numFmtId="0" fontId="10" fillId="0" borderId="41" xfId="0" applyFont="1" applyBorder="1" applyAlignment="1" applyProtection="1">
      <alignment horizontal="center"/>
    </xf>
    <xf numFmtId="0" fontId="10" fillId="0" borderId="0" xfId="0" applyFont="1" applyBorder="1" applyAlignment="1" applyProtection="1">
      <alignment horizontal="center"/>
    </xf>
    <xf numFmtId="0" fontId="13" fillId="0" borderId="36" xfId="0" applyFont="1" applyBorder="1" applyAlignment="1" applyProtection="1">
      <alignment horizontal="center"/>
    </xf>
    <xf numFmtId="0" fontId="10" fillId="0" borderId="36" xfId="0" applyFont="1" applyBorder="1" applyAlignment="1" applyProtection="1">
      <alignment horizontal="center"/>
    </xf>
    <xf numFmtId="0" fontId="10" fillId="0" borderId="17" xfId="0" applyFont="1" applyBorder="1" applyAlignment="1" applyProtection="1">
      <alignment horizontal="center"/>
    </xf>
    <xf numFmtId="0" fontId="10" fillId="0" borderId="42" xfId="0" applyFont="1" applyBorder="1" applyAlignment="1" applyProtection="1">
      <alignment horizontal="center"/>
    </xf>
    <xf numFmtId="0" fontId="13" fillId="0" borderId="0" xfId="0" applyFont="1" applyAlignment="1" applyProtection="1">
      <alignment horizontal="center"/>
    </xf>
    <xf numFmtId="0" fontId="10" fillId="0" borderId="0" xfId="0" applyFont="1" applyAlignment="1" applyProtection="1">
      <alignment horizontal="center"/>
    </xf>
    <xf numFmtId="0" fontId="6" fillId="0" borderId="20" xfId="0" applyFont="1" applyBorder="1" applyAlignment="1" applyProtection="1">
      <alignment horizontal="center"/>
    </xf>
    <xf numFmtId="0" fontId="7" fillId="0" borderId="26" xfId="0" applyFont="1" applyBorder="1" applyAlignment="1" applyProtection="1">
      <alignment horizontal="center"/>
    </xf>
    <xf numFmtId="0" fontId="6" fillId="0" borderId="15" xfId="0" applyFont="1" applyBorder="1" applyAlignment="1" applyProtection="1">
      <alignment horizontal="center"/>
    </xf>
    <xf numFmtId="0" fontId="6" fillId="0" borderId="28" xfId="0" applyFont="1" applyBorder="1" applyAlignment="1" applyProtection="1">
      <alignment horizontal="center"/>
    </xf>
    <xf numFmtId="0" fontId="7" fillId="0" borderId="28" xfId="0" applyFont="1" applyBorder="1" applyAlignment="1" applyProtection="1">
      <alignment horizontal="center"/>
    </xf>
    <xf numFmtId="0" fontId="6" fillId="0" borderId="26" xfId="0" applyFont="1" applyBorder="1" applyAlignment="1" applyProtection="1">
      <alignment horizontal="center"/>
    </xf>
    <xf numFmtId="0" fontId="7" fillId="0" borderId="15" xfId="0" applyFont="1" applyBorder="1" applyAlignment="1" applyProtection="1">
      <alignment horizontal="center"/>
    </xf>
    <xf numFmtId="0" fontId="7" fillId="0" borderId="33" xfId="0" applyFont="1" applyBorder="1" applyAlignment="1" applyProtection="1">
      <alignment horizontal="center"/>
    </xf>
    <xf numFmtId="0" fontId="7" fillId="0" borderId="51" xfId="0" applyFont="1" applyBorder="1" applyAlignment="1" applyProtection="1">
      <alignment horizontal="center" vertical="center"/>
    </xf>
    <xf numFmtId="0" fontId="7" fillId="0" borderId="20" xfId="0" applyFont="1" applyBorder="1" applyAlignment="1" applyProtection="1">
      <alignment horizontal="center"/>
    </xf>
    <xf numFmtId="0" fontId="7" fillId="0" borderId="31" xfId="0" applyFont="1" applyBorder="1" applyAlignment="1" applyProtection="1">
      <alignment horizontal="center"/>
    </xf>
    <xf numFmtId="37" fontId="17" fillId="0" borderId="49" xfId="0" applyNumberFormat="1" applyFont="1" applyBorder="1" applyAlignment="1" applyProtection="1"/>
    <xf numFmtId="1" fontId="24" fillId="0" borderId="0" xfId="0" applyNumberFormat="1" applyFont="1" applyAlignment="1" applyProtection="1">
      <alignment horizontal="left"/>
    </xf>
    <xf numFmtId="0" fontId="5" fillId="0" borderId="36" xfId="0" applyFont="1" applyBorder="1" applyAlignment="1" applyProtection="1"/>
    <xf numFmtId="0" fontId="7" fillId="0" borderId="0" xfId="0" applyFont="1" applyAlignment="1" applyProtection="1">
      <alignment horizontal="center" vertical="center"/>
    </xf>
    <xf numFmtId="0" fontId="5" fillId="0" borderId="55" xfId="0" applyFont="1" applyBorder="1" applyAlignment="1" applyProtection="1">
      <alignment horizontal="centerContinuous" vertical="center"/>
    </xf>
    <xf numFmtId="14" fontId="5" fillId="0" borderId="0" xfId="0" applyNumberFormat="1" applyFont="1" applyAlignment="1" applyProtection="1"/>
    <xf numFmtId="0" fontId="5" fillId="0" borderId="0" xfId="0" applyFont="1" applyAlignment="1" applyProtection="1">
      <alignment horizontal="center"/>
    </xf>
    <xf numFmtId="0" fontId="5" fillId="0" borderId="58" xfId="0" applyFont="1" applyBorder="1" applyAlignment="1" applyProtection="1">
      <alignment horizontal="centerContinuous" vertical="center"/>
    </xf>
    <xf numFmtId="0" fontId="5" fillId="0" borderId="59" xfId="0" applyFont="1" applyBorder="1" applyAlignment="1" applyProtection="1">
      <alignment horizontal="center" vertical="center"/>
    </xf>
    <xf numFmtId="164" fontId="5" fillId="0" borderId="7" xfId="0" applyNumberFormat="1" applyFont="1" applyBorder="1" applyAlignment="1" applyProtection="1"/>
    <xf numFmtId="0" fontId="4" fillId="0" borderId="0" xfId="0" applyFont="1" applyAlignment="1" applyProtection="1">
      <alignment horizontal="left"/>
      <protection locked="0"/>
    </xf>
    <xf numFmtId="0" fontId="5" fillId="0" borderId="60" xfId="0" applyFont="1" applyBorder="1" applyAlignment="1" applyProtection="1">
      <alignment horizontal="center" vertical="center"/>
    </xf>
    <xf numFmtId="0" fontId="5" fillId="0" borderId="61" xfId="0" applyFont="1" applyBorder="1" applyAlignment="1" applyProtection="1">
      <alignment horizontal="center" vertical="center"/>
    </xf>
    <xf numFmtId="0" fontId="5" fillId="0" borderId="62" xfId="0" applyFont="1" applyBorder="1" applyAlignment="1" applyProtection="1">
      <alignment horizontal="center" vertical="center"/>
    </xf>
    <xf numFmtId="0" fontId="5" fillId="0" borderId="63" xfId="0" applyFont="1" applyBorder="1" applyAlignment="1" applyProtection="1">
      <alignment horizontal="center" vertical="center"/>
    </xf>
    <xf numFmtId="0" fontId="9" fillId="0" borderId="46" xfId="0" applyFont="1" applyBorder="1" applyAlignment="1" applyProtection="1">
      <alignment horizontal="left"/>
      <protection locked="0"/>
    </xf>
    <xf numFmtId="0" fontId="5" fillId="0" borderId="38" xfId="0" applyFont="1" applyBorder="1" applyAlignment="1" applyProtection="1">
      <alignment horizontal="left"/>
      <protection locked="0"/>
    </xf>
    <xf numFmtId="0" fontId="5" fillId="0" borderId="35" xfId="0" applyFont="1" applyBorder="1" applyAlignment="1" applyProtection="1">
      <alignment horizontal="left"/>
      <protection locked="0"/>
    </xf>
    <xf numFmtId="164" fontId="6" fillId="0" borderId="21" xfId="0" applyNumberFormat="1" applyFont="1" applyBorder="1" applyAlignment="1" applyProtection="1">
      <protection locked="0"/>
    </xf>
    <xf numFmtId="164" fontId="6" fillId="0" borderId="21" xfId="0" applyNumberFormat="1" applyFont="1" applyBorder="1" applyAlignment="1" applyProtection="1"/>
    <xf numFmtId="164" fontId="7" fillId="0" borderId="21" xfId="0" applyNumberFormat="1" applyFont="1" applyBorder="1" applyAlignment="1" applyProtection="1"/>
    <xf numFmtId="0" fontId="23" fillId="0" borderId="0" xfId="0" applyFont="1" applyAlignment="1" applyProtection="1">
      <alignment horizontal="right"/>
      <protection locked="0"/>
    </xf>
    <xf numFmtId="0" fontId="23" fillId="0" borderId="0" xfId="0" applyFont="1" applyAlignment="1" applyProtection="1">
      <alignment horizontal="center"/>
    </xf>
    <xf numFmtId="164" fontId="5" fillId="0" borderId="5" xfId="0" applyNumberFormat="1" applyFont="1" applyBorder="1" applyAlignment="1" applyProtection="1">
      <protection locked="0"/>
    </xf>
    <xf numFmtId="0" fontId="5" fillId="0" borderId="39" xfId="0" applyFont="1" applyBorder="1" applyAlignment="1" applyProtection="1">
      <protection locked="0"/>
    </xf>
    <xf numFmtId="0" fontId="2" fillId="0" borderId="0" xfId="0" applyFont="1" applyAlignment="1" applyProtection="1">
      <protection locked="0"/>
    </xf>
    <xf numFmtId="0" fontId="4" fillId="0" borderId="0" xfId="0" applyFont="1" applyAlignment="1" applyProtection="1">
      <protection locked="0"/>
    </xf>
    <xf numFmtId="0" fontId="2" fillId="0" borderId="0" xfId="0" applyFont="1" applyAlignment="1" applyProtection="1">
      <alignment vertical="center"/>
      <protection locked="0"/>
    </xf>
    <xf numFmtId="0" fontId="8" fillId="0" borderId="0" xfId="0" applyFont="1" applyAlignment="1" applyProtection="1">
      <alignment horizontal="center" vertical="center"/>
      <protection locked="0"/>
    </xf>
    <xf numFmtId="0" fontId="8" fillId="0" borderId="0" xfId="0" applyFont="1" applyAlignment="1" applyProtection="1">
      <alignment horizontal="center"/>
      <protection locked="0"/>
    </xf>
    <xf numFmtId="0" fontId="6"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23" fillId="0" borderId="0" xfId="0" applyFont="1" applyBorder="1" applyAlignment="1" applyProtection="1">
      <alignment horizontal="centerContinuous" vertical="center"/>
      <protection locked="0"/>
    </xf>
    <xf numFmtId="1" fontId="5" fillId="0" borderId="32" xfId="0" applyNumberFormat="1" applyFont="1" applyBorder="1" applyAlignment="1" applyProtection="1">
      <alignment horizontal="center" vertical="center"/>
    </xf>
    <xf numFmtId="0" fontId="5" fillId="0" borderId="0" xfId="0" applyFont="1" applyAlignment="1" applyProtection="1">
      <alignment horizontal="center" vertical="center"/>
    </xf>
    <xf numFmtId="164" fontId="7" fillId="0" borderId="47" xfId="3" applyNumberFormat="1" applyFont="1" applyBorder="1" applyAlignment="1" applyProtection="1">
      <alignment horizontal="right"/>
      <protection locked="0"/>
    </xf>
    <xf numFmtId="0" fontId="5" fillId="0" borderId="0" xfId="0" applyFont="1" applyAlignment="1" applyProtection="1">
      <alignment horizontal="right"/>
      <protection locked="0"/>
    </xf>
    <xf numFmtId="164" fontId="6" fillId="0" borderId="3" xfId="3" applyNumberFormat="1" applyFont="1" applyBorder="1" applyAlignment="1" applyProtection="1">
      <alignment horizontal="right"/>
      <protection locked="0"/>
    </xf>
    <xf numFmtId="0" fontId="5" fillId="0" borderId="0" xfId="0" applyFont="1" applyAlignment="1" applyProtection="1">
      <protection locked="0"/>
    </xf>
    <xf numFmtId="164" fontId="6" fillId="0" borderId="21" xfId="3" applyNumberFormat="1" applyFont="1" applyBorder="1" applyAlignment="1" applyProtection="1">
      <alignment horizontal="right"/>
      <protection locked="0"/>
    </xf>
    <xf numFmtId="164" fontId="6" fillId="0" borderId="21" xfId="3" applyNumberFormat="1" applyFont="1" applyFill="1" applyBorder="1" applyAlignment="1" applyProtection="1">
      <alignment horizontal="right"/>
      <protection locked="0"/>
    </xf>
    <xf numFmtId="0" fontId="6" fillId="0" borderId="34" xfId="0" applyFont="1" applyBorder="1" applyAlignment="1" applyProtection="1">
      <alignment horizontal="center" vertical="center"/>
    </xf>
    <xf numFmtId="0" fontId="6" fillId="0" borderId="11" xfId="0" applyFont="1" applyBorder="1" applyAlignment="1" applyProtection="1">
      <alignment horizontal="centerContinuous" vertical="center"/>
    </xf>
    <xf numFmtId="0" fontId="6" fillId="0" borderId="12" xfId="0" applyFont="1" applyBorder="1" applyAlignment="1" applyProtection="1">
      <alignment horizontal="centerContinuous" vertical="center"/>
    </xf>
    <xf numFmtId="0" fontId="6" fillId="0" borderId="55" xfId="0" applyFont="1" applyBorder="1" applyAlignment="1" applyProtection="1">
      <alignment horizontal="centerContinuous" vertical="center"/>
    </xf>
    <xf numFmtId="0" fontId="6" fillId="0" borderId="38" xfId="0" applyFont="1" applyBorder="1" applyAlignment="1" applyProtection="1">
      <alignment horizontal="center" vertical="center"/>
    </xf>
    <xf numFmtId="0" fontId="8" fillId="0" borderId="5" xfId="0" applyFont="1" applyBorder="1" applyAlignment="1" applyProtection="1">
      <alignment horizontal="center" vertical="center"/>
    </xf>
    <xf numFmtId="0" fontId="6" fillId="0" borderId="40" xfId="0" applyFont="1" applyBorder="1" applyAlignment="1" applyProtection="1">
      <alignment horizontal="center" vertical="center"/>
    </xf>
    <xf numFmtId="0" fontId="6" fillId="0" borderId="24" xfId="0" applyFont="1" applyBorder="1" applyAlignment="1" applyProtection="1">
      <alignment horizontal="center" vertical="center"/>
    </xf>
    <xf numFmtId="0" fontId="7" fillId="0" borderId="34" xfId="0" applyFont="1" applyBorder="1" applyAlignment="1" applyProtection="1">
      <protection locked="0"/>
    </xf>
    <xf numFmtId="37" fontId="7" fillId="0" borderId="29" xfId="0" applyNumberFormat="1" applyFont="1" applyBorder="1" applyAlignment="1" applyProtection="1">
      <protection locked="0"/>
    </xf>
    <xf numFmtId="37" fontId="7" fillId="0" borderId="29" xfId="0" applyNumberFormat="1" applyFont="1" applyBorder="1" applyAlignment="1" applyProtection="1">
      <alignment horizontal="right"/>
      <protection locked="0"/>
    </xf>
    <xf numFmtId="0" fontId="6" fillId="0" borderId="35" xfId="0" applyFont="1" applyBorder="1" applyAlignment="1" applyProtection="1">
      <protection locked="0"/>
    </xf>
    <xf numFmtId="3" fontId="6" fillId="0" borderId="21" xfId="2" applyNumberFormat="1" applyFont="1" applyBorder="1" applyAlignment="1" applyProtection="1">
      <protection locked="0"/>
    </xf>
    <xf numFmtId="3" fontId="6" fillId="0" borderId="21" xfId="0" applyNumberFormat="1" applyFont="1" applyBorder="1" applyAlignment="1" applyProtection="1">
      <alignment horizontal="right"/>
    </xf>
    <xf numFmtId="3" fontId="6" fillId="0" borderId="21" xfId="0" applyNumberFormat="1" applyFont="1" applyBorder="1" applyAlignment="1" applyProtection="1">
      <protection locked="0"/>
    </xf>
    <xf numFmtId="0" fontId="7" fillId="0" borderId="38" xfId="0" applyFont="1" applyBorder="1" applyAlignment="1" applyProtection="1">
      <alignment horizontal="left"/>
    </xf>
    <xf numFmtId="0" fontId="7" fillId="0" borderId="37" xfId="0" applyFont="1" applyBorder="1" applyAlignment="1" applyProtection="1">
      <protection locked="0"/>
    </xf>
    <xf numFmtId="3" fontId="7" fillId="0" borderId="1" xfId="0" applyNumberFormat="1" applyFont="1" applyBorder="1" applyAlignment="1" applyProtection="1">
      <protection locked="0"/>
    </xf>
    <xf numFmtId="3" fontId="7" fillId="0" borderId="1" xfId="0" applyNumberFormat="1" applyFont="1" applyBorder="1" applyAlignment="1" applyProtection="1">
      <alignment horizontal="right"/>
    </xf>
    <xf numFmtId="0" fontId="7" fillId="0" borderId="35" xfId="0" applyFont="1" applyBorder="1" applyAlignment="1" applyProtection="1"/>
    <xf numFmtId="3" fontId="7" fillId="0" borderId="21" xfId="0" applyNumberFormat="1" applyFont="1" applyBorder="1" applyAlignment="1" applyProtection="1"/>
    <xf numFmtId="0" fontId="7" fillId="0" borderId="35" xfId="0" applyFont="1" applyBorder="1" applyAlignment="1" applyProtection="1">
      <protection locked="0"/>
    </xf>
    <xf numFmtId="3" fontId="7" fillId="0" borderId="21" xfId="0" applyNumberFormat="1" applyFont="1" applyBorder="1" applyAlignment="1" applyProtection="1">
      <protection locked="0"/>
    </xf>
    <xf numFmtId="37" fontId="5" fillId="0" borderId="0" xfId="0" applyNumberFormat="1" applyFont="1" applyAlignment="1" applyProtection="1">
      <alignment horizontal="center"/>
    </xf>
    <xf numFmtId="37" fontId="2" fillId="0" borderId="0" xfId="0" applyNumberFormat="1" applyFont="1" applyAlignment="1" applyProtection="1">
      <alignment horizontal="center"/>
    </xf>
    <xf numFmtId="37" fontId="4" fillId="0" borderId="0" xfId="0" applyNumberFormat="1" applyFont="1" applyAlignment="1" applyProtection="1">
      <alignment horizontal="center"/>
    </xf>
    <xf numFmtId="164" fontId="7" fillId="0" borderId="29" xfId="0" applyNumberFormat="1" applyFont="1" applyBorder="1" applyAlignment="1" applyProtection="1">
      <protection locked="0"/>
    </xf>
    <xf numFmtId="164" fontId="7" fillId="0" borderId="30" xfId="0" applyNumberFormat="1" applyFont="1" applyBorder="1" applyAlignment="1" applyProtection="1">
      <protection locked="0"/>
    </xf>
    <xf numFmtId="164" fontId="6" fillId="0" borderId="21" xfId="2" applyNumberFormat="1" applyFont="1" applyBorder="1" applyAlignment="1" applyProtection="1">
      <protection locked="0"/>
    </xf>
    <xf numFmtId="164" fontId="6" fillId="0" borderId="21" xfId="2" applyNumberFormat="1" applyFont="1" applyBorder="1" applyAlignment="1" applyProtection="1"/>
    <xf numFmtId="164" fontId="7" fillId="0" borderId="5" xfId="0" applyNumberFormat="1" applyFont="1" applyBorder="1" applyAlignment="1" applyProtection="1"/>
    <xf numFmtId="164" fontId="7" fillId="0" borderId="1" xfId="0" applyNumberFormat="1" applyFont="1" applyBorder="1" applyAlignment="1" applyProtection="1">
      <protection locked="0"/>
    </xf>
    <xf numFmtId="164" fontId="7" fillId="0" borderId="1" xfId="0" applyNumberFormat="1" applyFont="1" applyBorder="1" applyAlignment="1" applyProtection="1"/>
    <xf numFmtId="164" fontId="7" fillId="0" borderId="2" xfId="0" applyNumberFormat="1" applyFont="1" applyBorder="1" applyAlignment="1" applyProtection="1"/>
    <xf numFmtId="164" fontId="7" fillId="0" borderId="21" xfId="0" applyNumberFormat="1" applyFont="1" applyBorder="1" applyAlignment="1" applyProtection="1">
      <protection locked="0"/>
    </xf>
    <xf numFmtId="164" fontId="28" fillId="0" borderId="21" xfId="2" applyNumberFormat="1" applyFont="1" applyBorder="1" applyAlignment="1" applyProtection="1"/>
    <xf numFmtId="49" fontId="5" fillId="0" borderId="40" xfId="0" applyNumberFormat="1" applyFont="1" applyBorder="1" applyAlignment="1" applyProtection="1">
      <alignment horizontal="center" vertical="center"/>
    </xf>
    <xf numFmtId="49" fontId="9" fillId="0" borderId="37" xfId="0" applyNumberFormat="1" applyFont="1" applyBorder="1" applyAlignment="1" applyProtection="1"/>
    <xf numFmtId="49" fontId="5" fillId="0" borderId="38" xfId="0" applyNumberFormat="1" applyFont="1" applyBorder="1" applyAlignment="1" applyProtection="1">
      <alignment horizontal="left" indent="3"/>
    </xf>
    <xf numFmtId="49" fontId="5" fillId="0" borderId="39" xfId="0" applyNumberFormat="1" applyFont="1" applyBorder="1" applyAlignment="1" applyProtection="1">
      <alignment horizontal="left" indent="3"/>
    </xf>
    <xf numFmtId="49" fontId="5" fillId="0" borderId="35" xfId="0" applyNumberFormat="1" applyFont="1" applyBorder="1" applyAlignment="1" applyProtection="1">
      <alignment horizontal="left" indent="3"/>
    </xf>
    <xf numFmtId="49" fontId="5" fillId="0" borderId="39" xfId="0" applyNumberFormat="1" applyFont="1" applyBorder="1" applyAlignment="1" applyProtection="1">
      <alignment horizontal="left" indent="4"/>
    </xf>
    <xf numFmtId="49" fontId="9" fillId="0" borderId="39" xfId="0" applyNumberFormat="1" applyFont="1" applyBorder="1" applyAlignment="1" applyProtection="1"/>
    <xf numFmtId="49" fontId="9" fillId="0" borderId="38" xfId="0" applyNumberFormat="1" applyFont="1" applyBorder="1" applyAlignment="1" applyProtection="1"/>
    <xf numFmtId="49" fontId="5" fillId="0" borderId="0" xfId="0" applyNumberFormat="1" applyFont="1" applyAlignment="1" applyProtection="1"/>
    <xf numFmtId="49" fontId="2" fillId="0" borderId="0" xfId="0" applyNumberFormat="1" applyFont="1" applyAlignment="1" applyProtection="1"/>
    <xf numFmtId="49" fontId="23" fillId="0" borderId="39" xfId="0" applyNumberFormat="1" applyFont="1" applyBorder="1" applyAlignment="1" applyProtection="1">
      <alignment horizontal="left" indent="1"/>
    </xf>
    <xf numFmtId="49" fontId="23" fillId="0" borderId="37" xfId="0" applyNumberFormat="1" applyFont="1" applyBorder="1" applyAlignment="1" applyProtection="1">
      <alignment horizontal="left" indent="1"/>
    </xf>
    <xf numFmtId="49" fontId="23" fillId="0" borderId="38" xfId="0" applyNumberFormat="1" applyFont="1" applyBorder="1" applyAlignment="1" applyProtection="1">
      <alignment horizontal="left" indent="1"/>
    </xf>
    <xf numFmtId="49" fontId="5" fillId="0" borderId="35" xfId="0" applyNumberFormat="1" applyFont="1" applyBorder="1" applyAlignment="1" applyProtection="1">
      <alignment horizontal="left" indent="2"/>
    </xf>
    <xf numFmtId="49" fontId="5" fillId="0" borderId="39" xfId="0" applyNumberFormat="1" applyFont="1" applyBorder="1" applyAlignment="1" applyProtection="1">
      <alignment horizontal="left" indent="2"/>
    </xf>
    <xf numFmtId="0" fontId="33" fillId="0" borderId="64" xfId="0" applyFont="1" applyBorder="1" applyAlignment="1" applyProtection="1">
      <alignment horizontal="centerContinuous"/>
    </xf>
    <xf numFmtId="0" fontId="2" fillId="0" borderId="65" xfId="0" applyFont="1" applyBorder="1" applyAlignment="1" applyProtection="1">
      <alignment horizontal="centerContinuous"/>
    </xf>
    <xf numFmtId="0" fontId="2" fillId="0" borderId="66" xfId="0" applyFont="1" applyBorder="1" applyAlignment="1" applyProtection="1">
      <alignment horizontal="centerContinuous"/>
    </xf>
    <xf numFmtId="49" fontId="5" fillId="0" borderId="38" xfId="0" applyNumberFormat="1" applyFont="1" applyBorder="1" applyAlignment="1" applyProtection="1">
      <alignment horizontal="left" indent="2"/>
    </xf>
    <xf numFmtId="49" fontId="5" fillId="0" borderId="37" xfId="0" applyNumberFormat="1" applyFont="1" applyBorder="1" applyAlignment="1" applyProtection="1">
      <alignment horizontal="left" indent="2"/>
    </xf>
    <xf numFmtId="49" fontId="25" fillId="0" borderId="37" xfId="0" applyNumberFormat="1" applyFont="1" applyBorder="1" applyAlignment="1" applyProtection="1">
      <alignment vertical="center"/>
    </xf>
    <xf numFmtId="49" fontId="34" fillId="0" borderId="37" xfId="0" applyNumberFormat="1" applyFont="1" applyBorder="1" applyAlignment="1" applyProtection="1"/>
    <xf numFmtId="49" fontId="34" fillId="0" borderId="37" xfId="0" applyNumberFormat="1" applyFont="1" applyBorder="1" applyAlignment="1" applyProtection="1">
      <alignment horizontal="left" indent="1"/>
    </xf>
    <xf numFmtId="164" fontId="5" fillId="0" borderId="6" xfId="0" applyNumberFormat="1" applyFont="1" applyBorder="1" applyAlignment="1" applyProtection="1">
      <protection locked="0"/>
    </xf>
    <xf numFmtId="164" fontId="9" fillId="0" borderId="5" xfId="0" applyNumberFormat="1" applyFont="1" applyBorder="1" applyAlignment="1" applyProtection="1">
      <protection locked="0"/>
    </xf>
    <xf numFmtId="164" fontId="5" fillId="0" borderId="4" xfId="0" applyNumberFormat="1" applyFont="1" applyBorder="1" applyAlignment="1" applyProtection="1">
      <protection locked="0"/>
    </xf>
    <xf numFmtId="164" fontId="9" fillId="0" borderId="6" xfId="0" applyNumberFormat="1" applyFont="1" applyBorder="1" applyAlignment="1" applyProtection="1">
      <protection locked="0"/>
    </xf>
    <xf numFmtId="164" fontId="5" fillId="0" borderId="6" xfId="0" applyNumberFormat="1" applyFont="1" applyBorder="1" applyAlignment="1" applyProtection="1"/>
    <xf numFmtId="164" fontId="25" fillId="0" borderId="6" xfId="0" applyNumberFormat="1" applyFont="1" applyBorder="1" applyAlignment="1" applyProtection="1">
      <protection locked="0"/>
    </xf>
    <xf numFmtId="164" fontId="7" fillId="0" borderId="5" xfId="0" applyNumberFormat="1" applyFont="1" applyBorder="1" applyAlignment="1" applyProtection="1">
      <alignment horizontal="right"/>
    </xf>
    <xf numFmtId="0" fontId="5" fillId="0" borderId="0" xfId="0" applyFont="1" applyBorder="1" applyProtection="1"/>
    <xf numFmtId="0" fontId="22" fillId="0" borderId="40" xfId="0" applyFont="1" applyBorder="1" applyAlignment="1" applyProtection="1"/>
    <xf numFmtId="3" fontId="22" fillId="0" borderId="23" xfId="0" applyNumberFormat="1" applyFont="1" applyBorder="1" applyAlignment="1" applyProtection="1"/>
    <xf numFmtId="0" fontId="31" fillId="0" borderId="0" xfId="0" applyFont="1" applyAlignment="1" applyProtection="1"/>
    <xf numFmtId="168" fontId="5" fillId="0" borderId="21" xfId="0" applyNumberFormat="1" applyFont="1" applyBorder="1" applyAlignment="1" applyProtection="1">
      <protection locked="0"/>
    </xf>
    <xf numFmtId="0" fontId="2" fillId="0" borderId="60" xfId="0" applyFont="1" applyBorder="1" applyAlignment="1" applyProtection="1">
      <alignment vertical="center"/>
    </xf>
    <xf numFmtId="0" fontId="2" fillId="0" borderId="46" xfId="0" applyFont="1" applyBorder="1" applyAlignment="1" applyProtection="1">
      <alignment horizontal="centerContinuous" vertical="center"/>
    </xf>
    <xf numFmtId="0" fontId="2" fillId="0" borderId="13" xfId="0" applyFont="1" applyBorder="1" applyAlignment="1" applyProtection="1">
      <alignment horizontal="centerContinuous" vertical="center"/>
    </xf>
    <xf numFmtId="0" fontId="2" fillId="0" borderId="12" xfId="0" applyFont="1" applyBorder="1" applyAlignment="1" applyProtection="1">
      <alignment horizontal="centerContinuous" vertical="center"/>
    </xf>
    <xf numFmtId="0" fontId="2" fillId="0" borderId="61" xfId="0" applyFont="1" applyBorder="1" applyAlignment="1" applyProtection="1">
      <alignment horizontal="centerContinuous" vertical="center"/>
    </xf>
    <xf numFmtId="0" fontId="2" fillId="0" borderId="25" xfId="0" applyFont="1" applyBorder="1" applyAlignment="1" applyProtection="1">
      <alignment horizontal="center" vertical="center"/>
    </xf>
    <xf numFmtId="0" fontId="2" fillId="0" borderId="1" xfId="0" applyFont="1" applyBorder="1" applyAlignment="1" applyProtection="1">
      <alignment horizontal="center" vertical="center"/>
    </xf>
    <xf numFmtId="0" fontId="2" fillId="0" borderId="57" xfId="0" applyFont="1" applyBorder="1" applyAlignment="1" applyProtection="1">
      <alignment horizontal="center" vertical="center"/>
    </xf>
    <xf numFmtId="0" fontId="2" fillId="0" borderId="26" xfId="0" applyFont="1" applyBorder="1" applyAlignment="1" applyProtection="1">
      <alignment horizontal="center" vertical="center"/>
    </xf>
    <xf numFmtId="0" fontId="2" fillId="0" borderId="67" xfId="0" applyFont="1" applyBorder="1" applyAlignment="1" applyProtection="1">
      <alignment vertical="center"/>
    </xf>
    <xf numFmtId="0" fontId="2" fillId="0" borderId="19" xfId="0" applyFont="1" applyBorder="1" applyAlignment="1" applyProtection="1">
      <alignment horizontal="center" vertical="center"/>
    </xf>
    <xf numFmtId="0" fontId="2" fillId="0" borderId="21" xfId="0" applyFont="1" applyBorder="1" applyAlignment="1" applyProtection="1">
      <alignment horizontal="center" vertical="center"/>
    </xf>
    <xf numFmtId="0" fontId="2" fillId="0" borderId="56" xfId="0" applyFont="1" applyBorder="1" applyAlignment="1" applyProtection="1">
      <alignment horizontal="center" vertical="center"/>
    </xf>
    <xf numFmtId="0" fontId="2" fillId="0" borderId="20" xfId="0" applyFont="1" applyBorder="1" applyAlignment="1" applyProtection="1">
      <alignment horizontal="center" vertical="center"/>
    </xf>
    <xf numFmtId="0" fontId="35" fillId="0" borderId="68" xfId="0" applyFont="1" applyBorder="1" applyAlignment="1" applyProtection="1"/>
    <xf numFmtId="164" fontId="36" fillId="0" borderId="1" xfId="0" applyNumberFormat="1" applyFont="1" applyBorder="1" applyAlignment="1" applyProtection="1"/>
    <xf numFmtId="164" fontId="36" fillId="0" borderId="57" xfId="0" applyNumberFormat="1" applyFont="1" applyBorder="1" applyAlignment="1" applyProtection="1"/>
    <xf numFmtId="164" fontId="36" fillId="0" borderId="26" xfId="0" applyNumberFormat="1" applyFont="1" applyBorder="1" applyAlignment="1" applyProtection="1"/>
    <xf numFmtId="0" fontId="36" fillId="0" borderId="0" xfId="0" applyFont="1" applyAlignment="1" applyProtection="1"/>
    <xf numFmtId="0" fontId="36" fillId="0" borderId="67" xfId="0" applyFont="1" applyBorder="1" applyAlignment="1" applyProtection="1"/>
    <xf numFmtId="164" fontId="36" fillId="0" borderId="19" xfId="0" applyNumberFormat="1" applyFont="1" applyBorder="1" applyAlignment="1" applyProtection="1">
      <protection locked="0"/>
    </xf>
    <xf numFmtId="164" fontId="36" fillId="0" borderId="21" xfId="0" applyNumberFormat="1" applyFont="1" applyBorder="1" applyAlignment="1" applyProtection="1">
      <protection locked="0"/>
    </xf>
    <xf numFmtId="164" fontId="36" fillId="0" borderId="56" xfId="0" applyNumberFormat="1" applyFont="1" applyBorder="1" applyAlignment="1" applyProtection="1">
      <protection locked="0"/>
    </xf>
    <xf numFmtId="164" fontId="36" fillId="0" borderId="19" xfId="0" applyNumberFormat="1" applyFont="1" applyBorder="1" applyAlignment="1" applyProtection="1"/>
    <xf numFmtId="164" fontId="36" fillId="0" borderId="56" xfId="0" applyNumberFormat="1" applyFont="1" applyBorder="1" applyAlignment="1" applyProtection="1"/>
    <xf numFmtId="164" fontId="36" fillId="0" borderId="7" xfId="0" applyNumberFormat="1" applyFont="1" applyBorder="1" applyAlignment="1" applyProtection="1">
      <protection locked="0"/>
    </xf>
    <xf numFmtId="164" fontId="36" fillId="0" borderId="21" xfId="0" applyNumberFormat="1" applyFont="1" applyBorder="1" applyAlignment="1" applyProtection="1"/>
    <xf numFmtId="164" fontId="36" fillId="0" borderId="7" xfId="0" applyNumberFormat="1" applyFont="1" applyBorder="1" applyAlignment="1" applyProtection="1"/>
    <xf numFmtId="0" fontId="35" fillId="0" borderId="67" xfId="0" applyFont="1" applyBorder="1" applyAlignment="1" applyProtection="1"/>
    <xf numFmtId="164" fontId="35" fillId="0" borderId="21" xfId="0" applyNumberFormat="1" applyFont="1" applyBorder="1" applyAlignment="1" applyProtection="1"/>
    <xf numFmtId="0" fontId="35" fillId="0" borderId="61" xfId="0" applyFont="1" applyBorder="1" applyAlignment="1" applyProtection="1"/>
    <xf numFmtId="164" fontId="36" fillId="0" borderId="14" xfId="0" applyNumberFormat="1" applyFont="1" applyBorder="1" applyAlignment="1" applyProtection="1"/>
    <xf numFmtId="164" fontId="36" fillId="0" borderId="3" xfId="0" applyNumberFormat="1" applyFont="1" applyBorder="1" applyAlignment="1" applyProtection="1"/>
    <xf numFmtId="164" fontId="36" fillId="0" borderId="49" xfId="0" applyNumberFormat="1" applyFont="1" applyBorder="1" applyAlignment="1" applyProtection="1"/>
    <xf numFmtId="0" fontId="36" fillId="0" borderId="0" xfId="0" applyFont="1" applyProtection="1"/>
    <xf numFmtId="164" fontId="35" fillId="0" borderId="27" xfId="0" applyNumberFormat="1" applyFont="1" applyBorder="1" applyAlignment="1" applyProtection="1"/>
    <xf numFmtId="164" fontId="35" fillId="0" borderId="7" xfId="0" applyNumberFormat="1" applyFont="1" applyBorder="1" applyAlignment="1" applyProtection="1"/>
    <xf numFmtId="164" fontId="37" fillId="0" borderId="6" xfId="0" applyNumberFormat="1" applyFont="1" applyBorder="1" applyAlignment="1" applyProtection="1">
      <protection locked="0"/>
    </xf>
    <xf numFmtId="164" fontId="36" fillId="0" borderId="27" xfId="0" applyNumberFormat="1" applyFont="1" applyBorder="1" applyAlignment="1" applyProtection="1"/>
    <xf numFmtId="164" fontId="36" fillId="0" borderId="6" xfId="0" applyNumberFormat="1" applyFont="1" applyBorder="1" applyAlignment="1" applyProtection="1"/>
    <xf numFmtId="164" fontId="36" fillId="0" borderId="27" xfId="0" applyNumberFormat="1" applyFont="1" applyBorder="1" applyAlignment="1" applyProtection="1">
      <protection locked="0"/>
    </xf>
    <xf numFmtId="164" fontId="36" fillId="0" borderId="6" xfId="0" applyNumberFormat="1" applyFont="1" applyBorder="1" applyAlignment="1" applyProtection="1">
      <protection locked="0"/>
    </xf>
    <xf numFmtId="164" fontId="36" fillId="0" borderId="27" xfId="0" applyNumberFormat="1" applyFont="1" applyFill="1" applyBorder="1" applyAlignment="1" applyProtection="1"/>
    <xf numFmtId="164" fontId="37" fillId="0" borderId="7" xfId="0" applyNumberFormat="1" applyFont="1" applyBorder="1" applyAlignment="1" applyProtection="1">
      <protection locked="0"/>
    </xf>
    <xf numFmtId="0" fontId="35" fillId="0" borderId="69" xfId="0" applyFont="1" applyBorder="1" applyAlignment="1" applyProtection="1"/>
    <xf numFmtId="164" fontId="35" fillId="0" borderId="3" xfId="0" applyNumberFormat="1" applyFont="1" applyBorder="1" applyAlignment="1" applyProtection="1"/>
    <xf numFmtId="0" fontId="36" fillId="0" borderId="62" xfId="0" applyFont="1" applyBorder="1" applyAlignment="1" applyProtection="1"/>
    <xf numFmtId="164" fontId="36" fillId="0" borderId="31" xfId="0" applyNumberFormat="1" applyFont="1" applyBorder="1" applyAlignment="1" applyProtection="1">
      <protection locked="0"/>
    </xf>
    <xf numFmtId="164" fontId="36" fillId="0" borderId="32" xfId="0" applyNumberFormat="1" applyFont="1" applyBorder="1" applyAlignment="1" applyProtection="1">
      <protection locked="0"/>
    </xf>
    <xf numFmtId="164" fontId="36" fillId="0" borderId="70" xfId="0" applyNumberFormat="1" applyFont="1" applyBorder="1" applyAlignment="1" applyProtection="1">
      <protection locked="0"/>
    </xf>
    <xf numFmtId="14" fontId="2" fillId="0" borderId="0" xfId="0" applyNumberFormat="1" applyFont="1" applyAlignment="1" applyProtection="1"/>
    <xf numFmtId="14" fontId="5" fillId="0" borderId="0" xfId="0" applyNumberFormat="1" applyFont="1" applyBorder="1" applyAlignment="1" applyProtection="1"/>
    <xf numFmtId="37" fontId="2" fillId="0" borderId="0" xfId="0" applyNumberFormat="1" applyFont="1" applyBorder="1" applyAlignment="1" applyProtection="1"/>
    <xf numFmtId="0" fontId="2" fillId="0" borderId="0" xfId="0" applyFont="1" applyBorder="1" applyAlignment="1" applyProtection="1">
      <alignment vertical="center"/>
      <protection locked="0"/>
    </xf>
    <xf numFmtId="0" fontId="6" fillId="0" borderId="0" xfId="0" applyFont="1" applyBorder="1" applyAlignment="1" applyProtection="1">
      <alignment horizontal="center" vertical="center"/>
      <protection locked="0"/>
    </xf>
    <xf numFmtId="0" fontId="5" fillId="0" borderId="0" xfId="0" applyNumberFormat="1" applyFont="1" applyAlignment="1" applyProtection="1">
      <alignment horizontal="center"/>
    </xf>
    <xf numFmtId="0" fontId="5" fillId="0" borderId="0" xfId="0" applyNumberFormat="1" applyFont="1" applyAlignment="1" applyProtection="1">
      <alignment horizontal="left"/>
    </xf>
    <xf numFmtId="0" fontId="5" fillId="0" borderId="0" xfId="0" applyFont="1" applyAlignment="1" applyProtection="1">
      <alignment horizontal="right"/>
    </xf>
    <xf numFmtId="37" fontId="5" fillId="0" borderId="0" xfId="0" applyNumberFormat="1" applyFont="1" applyBorder="1" applyAlignment="1" applyProtection="1">
      <alignment horizontal="center"/>
    </xf>
    <xf numFmtId="49" fontId="9" fillId="0" borderId="46" xfId="0" applyNumberFormat="1" applyFont="1" applyBorder="1" applyAlignment="1" applyProtection="1"/>
    <xf numFmtId="49" fontId="9" fillId="0" borderId="38" xfId="0" applyNumberFormat="1" applyFont="1" applyBorder="1" applyAlignment="1" applyProtection="1">
      <alignment horizontal="left" indent="1"/>
    </xf>
    <xf numFmtId="49" fontId="5" fillId="0" borderId="39" xfId="0" applyNumberFormat="1" applyFont="1" applyBorder="1" applyAlignment="1" applyProtection="1">
      <alignment horizontal="left" wrapText="1" indent="3"/>
    </xf>
    <xf numFmtId="49" fontId="23" fillId="0" borderId="27" xfId="0" applyNumberFormat="1" applyFont="1" applyBorder="1" applyAlignment="1" applyProtection="1">
      <alignment horizontal="left" indent="1"/>
    </xf>
    <xf numFmtId="37" fontId="5" fillId="0" borderId="21" xfId="0" applyNumberFormat="1" applyFont="1" applyBorder="1" applyAlignment="1" applyProtection="1">
      <alignment horizontal="right"/>
      <protection locked="0"/>
    </xf>
    <xf numFmtId="37" fontId="5" fillId="0" borderId="5" xfId="0" applyNumberFormat="1" applyFont="1" applyBorder="1" applyAlignment="1" applyProtection="1">
      <alignment horizontal="right"/>
      <protection locked="0"/>
    </xf>
    <xf numFmtId="37" fontId="5" fillId="0" borderId="7" xfId="0" applyNumberFormat="1" applyFont="1" applyBorder="1" applyAlignment="1" applyProtection="1">
      <alignment horizontal="right"/>
      <protection locked="0"/>
    </xf>
    <xf numFmtId="37" fontId="5" fillId="0" borderId="6" xfId="0" applyNumberFormat="1" applyFont="1" applyBorder="1" applyAlignment="1" applyProtection="1">
      <alignment horizontal="right"/>
      <protection locked="0"/>
    </xf>
    <xf numFmtId="37" fontId="9" fillId="0" borderId="7" xfId="0" applyNumberFormat="1" applyFont="1" applyBorder="1" applyAlignment="1" applyProtection="1">
      <alignment horizontal="right"/>
    </xf>
    <xf numFmtId="37" fontId="9" fillId="0" borderId="6" xfId="0" applyNumberFormat="1" applyFont="1" applyBorder="1" applyAlignment="1" applyProtection="1">
      <alignment horizontal="right"/>
    </xf>
    <xf numFmtId="37" fontId="5" fillId="0" borderId="1" xfId="0" applyNumberFormat="1" applyFont="1" applyBorder="1" applyAlignment="1" applyProtection="1">
      <alignment horizontal="right"/>
    </xf>
    <xf numFmtId="37" fontId="5" fillId="0" borderId="2" xfId="0" applyNumberFormat="1" applyFont="1" applyBorder="1" applyAlignment="1" applyProtection="1">
      <alignment horizontal="right"/>
    </xf>
    <xf numFmtId="37" fontId="9" fillId="0" borderId="1" xfId="0" applyNumberFormat="1" applyFont="1" applyBorder="1" applyAlignment="1" applyProtection="1">
      <alignment horizontal="right"/>
    </xf>
    <xf numFmtId="37" fontId="9" fillId="0" borderId="2" xfId="0" applyNumberFormat="1" applyFont="1" applyBorder="1" applyAlignment="1" applyProtection="1">
      <alignment horizontal="right"/>
    </xf>
    <xf numFmtId="37" fontId="5" fillId="0" borderId="3" xfId="0" applyNumberFormat="1" applyFont="1" applyBorder="1" applyAlignment="1" applyProtection="1">
      <alignment horizontal="right"/>
    </xf>
    <xf numFmtId="37" fontId="5" fillId="0" borderId="4" xfId="0" applyNumberFormat="1" applyFont="1" applyBorder="1" applyAlignment="1" applyProtection="1">
      <alignment horizontal="right"/>
    </xf>
    <xf numFmtId="37" fontId="9" fillId="0" borderId="1" xfId="0" applyNumberFormat="1" applyFont="1" applyBorder="1" applyAlignment="1" applyProtection="1">
      <alignment horizontal="right"/>
      <protection locked="0"/>
    </xf>
    <xf numFmtId="37" fontId="5" fillId="0" borderId="1" xfId="0" applyNumberFormat="1" applyFont="1" applyBorder="1" applyAlignment="1" applyProtection="1">
      <alignment horizontal="right"/>
      <protection locked="0"/>
    </xf>
    <xf numFmtId="37" fontId="5" fillId="0" borderId="2" xfId="0" applyNumberFormat="1" applyFont="1" applyBorder="1" applyAlignment="1" applyProtection="1">
      <alignment horizontal="right"/>
      <protection locked="0"/>
    </xf>
    <xf numFmtId="37" fontId="5" fillId="0" borderId="26" xfId="0" applyNumberFormat="1" applyFont="1" applyBorder="1" applyAlignment="1" applyProtection="1">
      <alignment horizontal="right"/>
    </xf>
    <xf numFmtId="49" fontId="23" fillId="0" borderId="35" xfId="0" applyNumberFormat="1" applyFont="1" applyBorder="1" applyAlignment="1" applyProtection="1">
      <alignment horizontal="left" indent="2"/>
    </xf>
    <xf numFmtId="49" fontId="23" fillId="0" borderId="35" xfId="0" applyNumberFormat="1" applyFont="1" applyBorder="1" applyAlignment="1" applyProtection="1">
      <alignment horizontal="left" indent="3"/>
    </xf>
    <xf numFmtId="49" fontId="23" fillId="0" borderId="19" xfId="0" applyNumberFormat="1" applyFont="1" applyBorder="1" applyAlignment="1" applyProtection="1"/>
    <xf numFmtId="49" fontId="23" fillId="0" borderId="38" xfId="0" applyNumberFormat="1" applyFont="1" applyBorder="1" applyAlignment="1" applyProtection="1">
      <alignment horizontal="left" indent="2"/>
    </xf>
    <xf numFmtId="49" fontId="5" fillId="0" borderId="39" xfId="0" applyNumberFormat="1" applyFont="1" applyBorder="1" applyAlignment="1" applyProtection="1">
      <alignment horizontal="left" indent="1"/>
    </xf>
    <xf numFmtId="49" fontId="23" fillId="0" borderId="39" xfId="0" applyNumberFormat="1" applyFont="1" applyBorder="1" applyAlignment="1" applyProtection="1">
      <alignment horizontal="left" indent="2"/>
    </xf>
    <xf numFmtId="49" fontId="23" fillId="0" borderId="27" xfId="0" applyNumberFormat="1" applyFont="1" applyBorder="1" applyAlignment="1" applyProtection="1">
      <alignment horizontal="left" indent="3"/>
    </xf>
    <xf numFmtId="49" fontId="5" fillId="0" borderId="38" xfId="0" applyNumberFormat="1" applyFont="1" applyBorder="1" applyAlignment="1" applyProtection="1"/>
    <xf numFmtId="49" fontId="5" fillId="0" borderId="35" xfId="0" applyNumberFormat="1" applyFont="1" applyBorder="1" applyAlignment="1" applyProtection="1"/>
    <xf numFmtId="49" fontId="5" fillId="0" borderId="39" xfId="0" applyNumberFormat="1" applyFont="1" applyBorder="1" applyAlignment="1" applyProtection="1">
      <alignment horizontal="left" wrapText="1" indent="2"/>
    </xf>
    <xf numFmtId="49" fontId="5" fillId="0" borderId="39" xfId="0" applyNumberFormat="1" applyFont="1" applyBorder="1" applyAlignment="1" applyProtection="1"/>
    <xf numFmtId="49" fontId="9" fillId="0" borderId="35" xfId="0" applyNumberFormat="1" applyFont="1" applyBorder="1" applyAlignment="1" applyProtection="1"/>
    <xf numFmtId="37" fontId="9" fillId="0" borderId="3" xfId="0" applyNumberFormat="1" applyFont="1" applyBorder="1" applyAlignment="1" applyProtection="1">
      <alignment horizontal="right"/>
    </xf>
    <xf numFmtId="37" fontId="9" fillId="0" borderId="4" xfId="0" applyNumberFormat="1" applyFont="1" applyBorder="1" applyAlignment="1" applyProtection="1">
      <alignment horizontal="right"/>
    </xf>
    <xf numFmtId="49" fontId="25" fillId="0" borderId="0" xfId="0" applyNumberFormat="1" applyFont="1" applyBorder="1" applyAlignment="1" applyProtection="1"/>
    <xf numFmtId="37" fontId="9" fillId="0" borderId="0" xfId="0" applyNumberFormat="1" applyFont="1" applyBorder="1" applyAlignment="1" applyProtection="1">
      <alignment horizontal="right"/>
    </xf>
    <xf numFmtId="49" fontId="5" fillId="0" borderId="37" xfId="0" applyNumberFormat="1" applyFont="1" applyBorder="1" applyAlignment="1" applyProtection="1">
      <alignment horizontal="left" indent="1"/>
    </xf>
    <xf numFmtId="49" fontId="5" fillId="0" borderId="39" xfId="0" applyNumberFormat="1" applyFont="1" applyBorder="1" applyAlignment="1" applyProtection="1">
      <alignment wrapText="1"/>
    </xf>
    <xf numFmtId="49" fontId="23" fillId="0" borderId="37" xfId="0" applyNumberFormat="1" applyFont="1" applyBorder="1" applyAlignment="1" applyProtection="1"/>
    <xf numFmtId="49" fontId="5" fillId="0" borderId="38" xfId="0" applyNumberFormat="1" applyFont="1" applyBorder="1" applyAlignment="1" applyProtection="1">
      <alignment horizontal="left" wrapText="1" indent="2"/>
    </xf>
    <xf numFmtId="49" fontId="27" fillId="0" borderId="39" xfId="0" applyNumberFormat="1" applyFont="1" applyBorder="1" applyAlignment="1" applyProtection="1"/>
    <xf numFmtId="49" fontId="5" fillId="0" borderId="37" xfId="0" applyNumberFormat="1" applyFont="1" applyBorder="1" applyAlignment="1" applyProtection="1"/>
    <xf numFmtId="164" fontId="5" fillId="0" borderId="6" xfId="0" applyNumberFormat="1" applyFont="1" applyFill="1" applyBorder="1" applyAlignment="1" applyProtection="1"/>
    <xf numFmtId="0" fontId="5" fillId="0" borderId="38" xfId="0" applyFont="1" applyBorder="1" applyAlignment="1" applyProtection="1">
      <alignment vertical="center"/>
    </xf>
    <xf numFmtId="49" fontId="9" fillId="0" borderId="0" xfId="0" applyNumberFormat="1" applyFont="1" applyBorder="1" applyAlignment="1" applyProtection="1"/>
    <xf numFmtId="164" fontId="25" fillId="0" borderId="0" xfId="0" applyNumberFormat="1" applyFont="1" applyBorder="1" applyAlignment="1" applyProtection="1"/>
    <xf numFmtId="0" fontId="25" fillId="0" borderId="0" xfId="0" applyFont="1" applyBorder="1" applyAlignment="1" applyProtection="1">
      <alignment vertical="center"/>
    </xf>
    <xf numFmtId="49" fontId="9" fillId="0" borderId="25" xfId="0" applyNumberFormat="1" applyFont="1" applyBorder="1" applyAlignment="1" applyProtection="1">
      <alignment horizontal="left" indent="2"/>
    </xf>
    <xf numFmtId="49" fontId="9" fillId="0" borderId="25" xfId="0" applyNumberFormat="1" applyFont="1" applyBorder="1" applyAlignment="1" applyProtection="1"/>
    <xf numFmtId="0" fontId="25" fillId="0" borderId="64" xfId="0" applyFont="1" applyBorder="1" applyAlignment="1" applyProtection="1">
      <alignment horizontal="left"/>
    </xf>
    <xf numFmtId="0" fontId="5" fillId="0" borderId="65" xfId="0" applyFont="1" applyBorder="1" applyProtection="1"/>
    <xf numFmtId="49" fontId="9" fillId="0" borderId="64" xfId="0" applyNumberFormat="1" applyFont="1" applyBorder="1" applyAlignment="1" applyProtection="1"/>
    <xf numFmtId="49" fontId="9" fillId="0" borderId="14" xfId="0" applyNumberFormat="1" applyFont="1" applyBorder="1" applyAlignment="1" applyProtection="1"/>
    <xf numFmtId="49" fontId="5" fillId="0" borderId="25" xfId="0" applyNumberFormat="1" applyFont="1" applyBorder="1" applyAlignment="1" applyProtection="1">
      <alignment horizontal="left" indent="2"/>
    </xf>
    <xf numFmtId="49" fontId="5" fillId="0" borderId="14" xfId="0" applyNumberFormat="1" applyFont="1" applyBorder="1" applyAlignment="1" applyProtection="1">
      <alignment horizontal="left" indent="2"/>
    </xf>
    <xf numFmtId="49" fontId="5" fillId="0" borderId="19" xfId="0" applyNumberFormat="1" applyFont="1" applyBorder="1" applyAlignment="1" applyProtection="1">
      <alignment horizontal="left" indent="2"/>
    </xf>
    <xf numFmtId="49" fontId="34" fillId="0" borderId="19" xfId="0" applyNumberFormat="1" applyFont="1" applyBorder="1" applyAlignment="1" applyProtection="1">
      <alignment horizontal="left" indent="1"/>
    </xf>
    <xf numFmtId="164" fontId="36" fillId="0" borderId="52" xfId="0" applyNumberFormat="1" applyFont="1" applyFill="1" applyBorder="1" applyAlignment="1" applyProtection="1"/>
    <xf numFmtId="164" fontId="36" fillId="0" borderId="52" xfId="0" applyNumberFormat="1" applyFont="1" applyBorder="1" applyAlignment="1" applyProtection="1">
      <protection locked="0"/>
    </xf>
    <xf numFmtId="164" fontId="36" fillId="0" borderId="25" xfId="0" applyNumberFormat="1" applyFont="1" applyBorder="1" applyAlignment="1" applyProtection="1"/>
    <xf numFmtId="0" fontId="36" fillId="0" borderId="38" xfId="0" applyFont="1" applyBorder="1" applyAlignment="1" applyProtection="1"/>
    <xf numFmtId="164" fontId="35" fillId="0" borderId="16" xfId="0" applyNumberFormat="1" applyFont="1" applyBorder="1" applyAlignment="1" applyProtection="1"/>
    <xf numFmtId="0" fontId="2" fillId="0" borderId="38" xfId="0" applyFont="1" applyBorder="1" applyAlignment="1" applyProtection="1">
      <alignment vertical="center"/>
    </xf>
    <xf numFmtId="0" fontId="2" fillId="0" borderId="2" xfId="0" applyFont="1" applyBorder="1" applyAlignment="1" applyProtection="1">
      <alignment horizontal="center" vertical="center"/>
    </xf>
    <xf numFmtId="0" fontId="2" fillId="0" borderId="5" xfId="0" applyFont="1" applyBorder="1" applyAlignment="1" applyProtection="1">
      <alignment horizontal="center" vertical="center"/>
    </xf>
    <xf numFmtId="164" fontId="36" fillId="0" borderId="30" xfId="0" applyNumberFormat="1" applyFont="1" applyBorder="1" applyAlignment="1" applyProtection="1"/>
    <xf numFmtId="0" fontId="36" fillId="0" borderId="68" xfId="0" applyFont="1" applyBorder="1" applyAlignment="1" applyProtection="1"/>
    <xf numFmtId="0" fontId="9" fillId="0" borderId="0" xfId="0" applyFont="1" applyBorder="1" applyAlignment="1" applyProtection="1">
      <alignment horizontal="left"/>
    </xf>
    <xf numFmtId="164" fontId="7" fillId="0" borderId="0" xfId="0" applyNumberFormat="1" applyFont="1" applyBorder="1" applyAlignment="1" applyProtection="1">
      <alignment horizontal="right"/>
    </xf>
    <xf numFmtId="0" fontId="5" fillId="0" borderId="0" xfId="0" applyFont="1" applyBorder="1" applyAlignment="1" applyProtection="1">
      <alignment horizontal="left"/>
      <protection locked="0"/>
    </xf>
    <xf numFmtId="164" fontId="6" fillId="0" borderId="0" xfId="0" applyNumberFormat="1" applyFont="1" applyBorder="1" applyAlignment="1" applyProtection="1">
      <alignment horizontal="right"/>
      <protection locked="0"/>
    </xf>
    <xf numFmtId="164" fontId="6" fillId="0" borderId="0" xfId="0" applyNumberFormat="1" applyFont="1" applyFill="1" applyBorder="1" applyAlignment="1" applyProtection="1">
      <alignment horizontal="right"/>
      <protection locked="0"/>
    </xf>
    <xf numFmtId="164" fontId="6" fillId="0" borderId="0" xfId="0" applyNumberFormat="1" applyFont="1" applyBorder="1" applyAlignment="1" applyProtection="1">
      <alignment horizontal="right"/>
    </xf>
    <xf numFmtId="0" fontId="9" fillId="0" borderId="40" xfId="0" applyFont="1" applyBorder="1" applyAlignment="1" applyProtection="1">
      <alignment horizontal="left"/>
      <protection locked="0"/>
    </xf>
    <xf numFmtId="164" fontId="7" fillId="0" borderId="7" xfId="3" applyNumberFormat="1" applyFont="1" applyBorder="1" applyAlignment="1" applyProtection="1">
      <alignment horizontal="right"/>
      <protection locked="0"/>
    </xf>
    <xf numFmtId="0" fontId="9" fillId="0" borderId="39" xfId="0" applyFont="1" applyBorder="1" applyAlignment="1" applyProtection="1">
      <alignment horizontal="left"/>
      <protection locked="0"/>
    </xf>
    <xf numFmtId="0" fontId="5" fillId="0" borderId="16" xfId="0" applyFont="1" applyBorder="1" applyAlignment="1" applyProtection="1">
      <alignment horizontal="left"/>
      <protection locked="0"/>
    </xf>
    <xf numFmtId="164" fontId="6" fillId="0" borderId="7" xfId="3" applyNumberFormat="1" applyFont="1" applyBorder="1" applyAlignment="1" applyProtection="1">
      <alignment horizontal="right"/>
      <protection locked="0"/>
    </xf>
    <xf numFmtId="0" fontId="5" fillId="0" borderId="27" xfId="0" applyFont="1" applyBorder="1" applyAlignment="1" applyProtection="1">
      <alignment horizontal="left"/>
      <protection locked="0"/>
    </xf>
    <xf numFmtId="164" fontId="6" fillId="0" borderId="15" xfId="3" applyNumberFormat="1" applyFont="1" applyBorder="1" applyAlignment="1" applyProtection="1">
      <alignment horizontal="right"/>
      <protection locked="0"/>
    </xf>
    <xf numFmtId="0" fontId="9" fillId="0" borderId="25" xfId="0" applyFont="1" applyBorder="1" applyAlignment="1" applyProtection="1">
      <alignment horizontal="left"/>
    </xf>
    <xf numFmtId="0" fontId="5" fillId="0" borderId="62" xfId="0" applyFont="1" applyBorder="1" applyAlignment="1" applyProtection="1">
      <alignment horizontal="center" vertical="center" wrapText="1"/>
    </xf>
    <xf numFmtId="0" fontId="5" fillId="0" borderId="70" xfId="0" applyFont="1" applyBorder="1" applyAlignment="1" applyProtection="1">
      <alignment horizontal="center" vertical="center" wrapText="1"/>
    </xf>
    <xf numFmtId="37" fontId="5" fillId="0" borderId="0" xfId="0" applyNumberFormat="1" applyFont="1" applyAlignment="1" applyProtection="1">
      <alignment horizontal="left"/>
    </xf>
    <xf numFmtId="0" fontId="6" fillId="0" borderId="35" xfId="0" applyFont="1" applyBorder="1" applyAlignment="1" applyProtection="1">
      <alignment wrapText="1"/>
      <protection locked="0"/>
    </xf>
    <xf numFmtId="0" fontId="6" fillId="0" borderId="16" xfId="0" applyFont="1" applyBorder="1" applyAlignment="1" applyProtection="1">
      <protection locked="0"/>
    </xf>
    <xf numFmtId="3" fontId="6" fillId="0" borderId="7" xfId="2" applyNumberFormat="1" applyFont="1" applyBorder="1" applyAlignment="1" applyProtection="1"/>
    <xf numFmtId="164" fontId="6" fillId="0" borderId="7" xfId="0" applyNumberFormat="1" applyFont="1" applyBorder="1" applyAlignment="1" applyProtection="1"/>
    <xf numFmtId="164" fontId="6" fillId="0" borderId="7" xfId="2" applyNumberFormat="1" applyFont="1" applyBorder="1" applyAlignment="1" applyProtection="1"/>
    <xf numFmtId="0" fontId="7" fillId="0" borderId="39" xfId="0" applyFont="1" applyBorder="1" applyAlignment="1" applyProtection="1"/>
    <xf numFmtId="3" fontId="7" fillId="0" borderId="7" xfId="0" applyNumberFormat="1" applyFont="1" applyBorder="1" applyAlignment="1" applyProtection="1"/>
    <xf numFmtId="0" fontId="6" fillId="0" borderId="19" xfId="0" applyFont="1" applyBorder="1" applyAlignment="1" applyProtection="1">
      <protection locked="0"/>
    </xf>
    <xf numFmtId="0" fontId="7" fillId="0" borderId="26" xfId="0" applyFont="1" applyBorder="1" applyAlignment="1" applyProtection="1">
      <alignment wrapText="1"/>
      <protection locked="0"/>
    </xf>
    <xf numFmtId="0" fontId="6" fillId="0" borderId="20" xfId="0" applyFont="1" applyBorder="1" applyAlignment="1" applyProtection="1">
      <protection locked="0"/>
    </xf>
    <xf numFmtId="164" fontId="7" fillId="0" borderId="4" xfId="0" applyNumberFormat="1" applyFont="1" applyBorder="1" applyAlignment="1" applyProtection="1"/>
    <xf numFmtId="0" fontId="6" fillId="0" borderId="0" xfId="0" applyFont="1" applyAlignment="1" applyProtection="1">
      <alignment horizontal="centerContinuous" vertical="center"/>
    </xf>
    <xf numFmtId="3" fontId="7" fillId="0" borderId="5" xfId="0" applyNumberFormat="1" applyFont="1" applyBorder="1" applyAlignment="1" applyProtection="1"/>
    <xf numFmtId="0" fontId="38" fillId="0" borderId="0" xfId="0" applyFont="1" applyAlignment="1" applyProtection="1">
      <alignment horizontal="center" vertical="center"/>
    </xf>
    <xf numFmtId="169" fontId="5" fillId="0" borderId="0" xfId="0" applyNumberFormat="1" applyFont="1" applyAlignment="1" applyProtection="1"/>
    <xf numFmtId="164" fontId="9" fillId="0" borderId="53" xfId="0" applyNumberFormat="1" applyFont="1" applyBorder="1" applyAlignment="1" applyProtection="1">
      <alignment horizontal="right"/>
      <protection locked="0"/>
    </xf>
    <xf numFmtId="168" fontId="2" fillId="0" borderId="0" xfId="0" applyNumberFormat="1" applyFont="1" applyAlignment="1" applyProtection="1"/>
    <xf numFmtId="168" fontId="8" fillId="0" borderId="0" xfId="0" applyNumberFormat="1" applyFont="1" applyAlignment="1" applyProtection="1">
      <alignment horizontal="center"/>
    </xf>
    <xf numFmtId="168" fontId="24" fillId="0" borderId="0" xfId="0" applyNumberFormat="1" applyFont="1" applyAlignment="1" applyProtection="1"/>
    <xf numFmtId="168" fontId="2" fillId="0" borderId="66" xfId="0" applyNumberFormat="1" applyFont="1" applyBorder="1" applyAlignment="1" applyProtection="1">
      <alignment horizontal="centerContinuous"/>
    </xf>
    <xf numFmtId="168" fontId="5" fillId="0" borderId="55" xfId="0" applyNumberFormat="1" applyFont="1" applyBorder="1" applyAlignment="1" applyProtection="1">
      <alignment horizontal="centerContinuous" vertical="center"/>
    </xf>
    <xf numFmtId="168" fontId="5" fillId="0" borderId="4" xfId="0" applyNumberFormat="1" applyFont="1" applyBorder="1" applyAlignment="1" applyProtection="1">
      <alignment horizontal="center" vertical="center"/>
    </xf>
    <xf numFmtId="168" fontId="5" fillId="0" borderId="5" xfId="0" applyNumberFormat="1" applyFont="1" applyBorder="1" applyAlignment="1" applyProtection="1">
      <alignment horizontal="center" vertical="center"/>
    </xf>
    <xf numFmtId="168" fontId="5" fillId="0" borderId="24" xfId="0" applyNumberFormat="1" applyFont="1" applyBorder="1" applyAlignment="1" applyProtection="1">
      <alignment horizontal="center" vertical="center"/>
    </xf>
    <xf numFmtId="168" fontId="5" fillId="0" borderId="5" xfId="0" applyNumberFormat="1" applyFont="1" applyBorder="1" applyAlignment="1" applyProtection="1"/>
    <xf numFmtId="168" fontId="5" fillId="0" borderId="5" xfId="0" applyNumberFormat="1" applyFont="1" applyBorder="1" applyAlignment="1" applyProtection="1">
      <protection locked="0"/>
    </xf>
    <xf numFmtId="168" fontId="5" fillId="0" borderId="4" xfId="0" applyNumberFormat="1" applyFont="1" applyBorder="1" applyAlignment="1" applyProtection="1">
      <protection locked="0"/>
    </xf>
    <xf numFmtId="168" fontId="9" fillId="0" borderId="5" xfId="0" applyNumberFormat="1" applyFont="1" applyBorder="1" applyAlignment="1" applyProtection="1"/>
    <xf numFmtId="168" fontId="9" fillId="0" borderId="6" xfId="0" applyNumberFormat="1" applyFont="1" applyBorder="1" applyAlignment="1" applyProtection="1">
      <protection locked="0"/>
    </xf>
    <xf numFmtId="168" fontId="9" fillId="0" borderId="5" xfId="0" applyNumberFormat="1" applyFont="1" applyBorder="1" applyAlignment="1" applyProtection="1">
      <protection locked="0"/>
    </xf>
    <xf numFmtId="168" fontId="5" fillId="0" borderId="6" xfId="0" applyNumberFormat="1" applyFont="1" applyFill="1" applyBorder="1" applyAlignment="1" applyProtection="1">
      <protection locked="0"/>
    </xf>
    <xf numFmtId="168" fontId="9" fillId="0" borderId="6" xfId="0" applyNumberFormat="1" applyFont="1" applyBorder="1" applyAlignment="1" applyProtection="1"/>
    <xf numFmtId="168" fontId="9" fillId="0" borderId="4" xfId="0" applyNumberFormat="1" applyFont="1" applyBorder="1" applyAlignment="1" applyProtection="1"/>
    <xf numFmtId="168" fontId="5" fillId="0" borderId="6" xfId="0" applyNumberFormat="1" applyFont="1" applyBorder="1" applyAlignment="1" applyProtection="1"/>
    <xf numFmtId="168" fontId="5" fillId="0" borderId="6" xfId="0" applyNumberFormat="1" applyFont="1" applyBorder="1" applyAlignment="1" applyProtection="1">
      <protection locked="0"/>
    </xf>
    <xf numFmtId="168" fontId="9" fillId="0" borderId="7" xfId="0" applyNumberFormat="1" applyFont="1" applyBorder="1" applyAlignment="1" applyProtection="1"/>
    <xf numFmtId="168" fontId="5" fillId="0" borderId="3" xfId="0" applyNumberFormat="1" applyFont="1" applyBorder="1" applyAlignment="1" applyProtection="1"/>
    <xf numFmtId="168" fontId="9" fillId="0" borderId="0" xfId="0" applyNumberFormat="1" applyFont="1" applyBorder="1" applyAlignment="1" applyProtection="1"/>
    <xf numFmtId="168" fontId="5" fillId="0" borderId="0" xfId="0" applyNumberFormat="1" applyFont="1" applyAlignment="1" applyProtection="1"/>
    <xf numFmtId="168" fontId="8" fillId="0" borderId="0" xfId="0" applyNumberFormat="1" applyFont="1" applyAlignment="1" applyProtection="1">
      <alignment horizontal="center" vertical="center"/>
    </xf>
    <xf numFmtId="168" fontId="2" fillId="0" borderId="65" xfId="0" applyNumberFormat="1" applyFont="1" applyBorder="1" applyAlignment="1" applyProtection="1">
      <alignment horizontal="centerContinuous"/>
    </xf>
    <xf numFmtId="168" fontId="5" fillId="0" borderId="11" xfId="0" applyNumberFormat="1" applyFont="1" applyBorder="1" applyAlignment="1" applyProtection="1">
      <alignment horizontal="centerContinuous" vertical="center"/>
    </xf>
    <xf numFmtId="168" fontId="5" fillId="0" borderId="3" xfId="0" applyNumberFormat="1" applyFont="1" applyBorder="1" applyAlignment="1" applyProtection="1">
      <alignment horizontal="center" vertical="center"/>
    </xf>
    <xf numFmtId="168" fontId="5" fillId="0" borderId="21" xfId="0" applyNumberFormat="1" applyFont="1" applyBorder="1" applyAlignment="1" applyProtection="1">
      <alignment horizontal="center" vertical="center"/>
    </xf>
    <xf numFmtId="168" fontId="5" fillId="0" borderId="23" xfId="0" applyNumberFormat="1" applyFont="1" applyBorder="1" applyAlignment="1" applyProtection="1">
      <alignment horizontal="center" vertical="center"/>
    </xf>
    <xf numFmtId="168" fontId="5" fillId="0" borderId="21" xfId="0" applyNumberFormat="1" applyFont="1" applyBorder="1" applyAlignment="1" applyProtection="1"/>
    <xf numFmtId="168" fontId="5" fillId="0" borderId="3" xfId="0" applyNumberFormat="1" applyFont="1" applyBorder="1" applyAlignment="1" applyProtection="1">
      <protection locked="0"/>
    </xf>
    <xf numFmtId="168" fontId="9" fillId="0" borderId="21" xfId="0" applyNumberFormat="1" applyFont="1" applyBorder="1" applyAlignment="1" applyProtection="1"/>
    <xf numFmtId="168" fontId="9" fillId="0" borderId="7" xfId="0" applyNumberFormat="1" applyFont="1" applyBorder="1" applyAlignment="1" applyProtection="1">
      <protection locked="0"/>
    </xf>
    <xf numFmtId="168" fontId="9" fillId="0" borderId="21" xfId="0" applyNumberFormat="1" applyFont="1" applyBorder="1" applyAlignment="1" applyProtection="1">
      <protection locked="0"/>
    </xf>
    <xf numFmtId="168" fontId="5" fillId="0" borderId="21" xfId="0" applyNumberFormat="1" applyFont="1" applyFill="1" applyBorder="1" applyAlignment="1" applyProtection="1">
      <protection locked="0"/>
    </xf>
    <xf numFmtId="168" fontId="5" fillId="0" borderId="7" xfId="0" applyNumberFormat="1" applyFont="1" applyFill="1" applyBorder="1" applyAlignment="1" applyProtection="1">
      <protection locked="0"/>
    </xf>
    <xf numFmtId="168" fontId="9" fillId="0" borderId="3" xfId="0" applyNumberFormat="1" applyFont="1" applyBorder="1" applyAlignment="1" applyProtection="1"/>
    <xf numFmtId="168" fontId="5" fillId="0" borderId="7" xfId="0" applyNumberFormat="1" applyFont="1" applyBorder="1" applyAlignment="1" applyProtection="1"/>
    <xf numFmtId="168" fontId="5" fillId="0" borderId="7" xfId="0" applyNumberFormat="1" applyFont="1" applyBorder="1" applyAlignment="1" applyProtection="1">
      <protection locked="0"/>
    </xf>
    <xf numFmtId="164" fontId="7" fillId="0" borderId="23" xfId="3" applyNumberFormat="1" applyFont="1" applyBorder="1" applyAlignment="1" applyProtection="1">
      <alignment horizontal="right"/>
      <protection locked="0"/>
    </xf>
    <xf numFmtId="37" fontId="5" fillId="0" borderId="0" xfId="0" applyNumberFormat="1" applyFont="1" applyBorder="1" applyAlignment="1" applyProtection="1">
      <alignment horizontal="left"/>
    </xf>
    <xf numFmtId="0" fontId="39" fillId="0" borderId="0" xfId="0" applyFont="1" applyAlignment="1" applyProtection="1">
      <alignment vertical="top"/>
    </xf>
    <xf numFmtId="0" fontId="39" fillId="0" borderId="0" xfId="0" applyFont="1" applyAlignment="1" applyProtection="1">
      <alignment horizontal="center" vertical="center"/>
    </xf>
    <xf numFmtId="49" fontId="5" fillId="0" borderId="0" xfId="0" applyNumberFormat="1" applyFont="1" applyBorder="1" applyAlignment="1" applyProtection="1"/>
    <xf numFmtId="0" fontId="2" fillId="0" borderId="0" xfId="0" applyFont="1" applyBorder="1" applyAlignment="1" applyProtection="1"/>
    <xf numFmtId="14" fontId="5" fillId="0" borderId="0" xfId="0" applyNumberFormat="1" applyFont="1" applyBorder="1" applyAlignment="1" applyProtection="1">
      <alignment horizontal="center"/>
    </xf>
    <xf numFmtId="37" fontId="5" fillId="0" borderId="16" xfId="0" applyNumberFormat="1" applyFont="1" applyBorder="1" applyAlignment="1" applyProtection="1">
      <alignment horizontal="right"/>
    </xf>
    <xf numFmtId="168" fontId="5" fillId="0" borderId="44" xfId="0" applyNumberFormat="1" applyFont="1" applyBorder="1" applyAlignment="1" applyProtection="1">
      <protection locked="0"/>
    </xf>
    <xf numFmtId="168" fontId="9" fillId="0" borderId="16" xfId="0" applyNumberFormat="1" applyFont="1" applyBorder="1" applyAlignment="1" applyProtection="1"/>
    <xf numFmtId="168" fontId="5" fillId="0" borderId="16" xfId="0" applyNumberFormat="1" applyFont="1" applyBorder="1" applyAlignment="1" applyProtection="1">
      <protection locked="0"/>
    </xf>
    <xf numFmtId="168" fontId="9" fillId="0" borderId="44" xfId="0" applyNumberFormat="1" applyFont="1" applyBorder="1" applyAlignment="1" applyProtection="1"/>
    <xf numFmtId="0" fontId="5" fillId="0" borderId="49" xfId="0" applyFont="1" applyBorder="1" applyAlignment="1" applyProtection="1">
      <alignment vertical="center"/>
    </xf>
    <xf numFmtId="0" fontId="5" fillId="0" borderId="49" xfId="0" applyFont="1" applyBorder="1" applyAlignment="1" applyProtection="1"/>
    <xf numFmtId="168" fontId="5" fillId="0" borderId="4" xfId="0" applyNumberFormat="1" applyFont="1" applyBorder="1" applyAlignment="1" applyProtection="1"/>
    <xf numFmtId="164" fontId="7" fillId="0" borderId="11" xfId="3" applyNumberFormat="1" applyFont="1" applyBorder="1" applyAlignment="1" applyProtection="1">
      <alignment horizontal="right"/>
      <protection locked="0"/>
    </xf>
    <xf numFmtId="164" fontId="7" fillId="0" borderId="16" xfId="3" applyNumberFormat="1" applyFont="1" applyBorder="1" applyAlignment="1" applyProtection="1">
      <alignment horizontal="right"/>
      <protection locked="0"/>
    </xf>
    <xf numFmtId="164" fontId="6" fillId="0" borderId="43" xfId="3" applyNumberFormat="1" applyFont="1" applyBorder="1" applyAlignment="1" applyProtection="1">
      <alignment horizontal="right"/>
      <protection locked="0"/>
    </xf>
    <xf numFmtId="164" fontId="6" fillId="0" borderId="16" xfId="3" applyNumberFormat="1" applyFont="1" applyBorder="1" applyAlignment="1" applyProtection="1">
      <alignment horizontal="right"/>
      <protection locked="0"/>
    </xf>
    <xf numFmtId="164" fontId="6" fillId="0" borderId="44" xfId="3" applyNumberFormat="1" applyFont="1" applyBorder="1" applyAlignment="1" applyProtection="1">
      <alignment horizontal="right"/>
      <protection locked="0"/>
    </xf>
    <xf numFmtId="164" fontId="7" fillId="0" borderId="71" xfId="3" applyNumberFormat="1" applyFont="1" applyBorder="1" applyAlignment="1" applyProtection="1">
      <alignment horizontal="right"/>
      <protection locked="0"/>
    </xf>
    <xf numFmtId="164" fontId="7" fillId="0" borderId="6" xfId="3" applyNumberFormat="1" applyFont="1" applyBorder="1" applyAlignment="1" applyProtection="1">
      <alignment horizontal="right"/>
      <protection locked="0"/>
    </xf>
    <xf numFmtId="164" fontId="6" fillId="0" borderId="6" xfId="3" applyNumberFormat="1" applyFont="1" applyBorder="1" applyAlignment="1" applyProtection="1">
      <alignment horizontal="right"/>
      <protection locked="0"/>
    </xf>
    <xf numFmtId="164" fontId="6" fillId="0" borderId="5" xfId="3" applyNumberFormat="1" applyFont="1" applyBorder="1" applyAlignment="1" applyProtection="1">
      <alignment horizontal="right"/>
      <protection locked="0"/>
    </xf>
    <xf numFmtId="164" fontId="7" fillId="0" borderId="24" xfId="3" applyNumberFormat="1" applyFont="1" applyBorder="1" applyAlignment="1" applyProtection="1">
      <alignment horizontal="right"/>
      <protection locked="0"/>
    </xf>
    <xf numFmtId="37" fontId="5" fillId="0" borderId="44" xfId="0" applyNumberFormat="1" applyFont="1" applyBorder="1" applyAlignment="1" applyProtection="1">
      <alignment horizontal="right"/>
      <protection locked="0"/>
    </xf>
    <xf numFmtId="164" fontId="35" fillId="0" borderId="56" xfId="0" applyNumberFormat="1" applyFont="1" applyBorder="1" applyAlignment="1" applyProtection="1">
      <protection locked="0"/>
    </xf>
    <xf numFmtId="164" fontId="7" fillId="0" borderId="5" xfId="0" quotePrefix="1" applyNumberFormat="1" applyFont="1" applyBorder="1" applyAlignment="1" applyProtection="1">
      <alignment horizontal="right"/>
    </xf>
    <xf numFmtId="164" fontId="28" fillId="0" borderId="6" xfId="2" quotePrefix="1" applyNumberFormat="1" applyFont="1" applyBorder="1" applyAlignment="1" applyProtection="1">
      <alignment horizontal="right"/>
    </xf>
    <xf numFmtId="3" fontId="22" fillId="0" borderId="24" xfId="0" quotePrefix="1" applyNumberFormat="1" applyFont="1" applyBorder="1" applyAlignment="1" applyProtection="1">
      <alignment horizontal="right"/>
    </xf>
    <xf numFmtId="164" fontId="7" fillId="0" borderId="5" xfId="3" applyNumberFormat="1" applyFont="1" applyBorder="1" applyAlignment="1" applyProtection="1">
      <alignment horizontal="right"/>
      <protection locked="0"/>
    </xf>
    <xf numFmtId="164" fontId="7" fillId="0" borderId="4" xfId="3" applyNumberFormat="1" applyFont="1" applyBorder="1" applyAlignment="1" applyProtection="1">
      <alignment horizontal="right"/>
      <protection locked="0"/>
    </xf>
    <xf numFmtId="39" fontId="5" fillId="0" borderId="47" xfId="0" applyNumberFormat="1" applyFont="1" applyBorder="1" applyAlignment="1" applyProtection="1"/>
    <xf numFmtId="39" fontId="5" fillId="0" borderId="1" xfId="0" applyNumberFormat="1" applyFont="1" applyBorder="1" applyAlignment="1" applyProtection="1"/>
    <xf numFmtId="39" fontId="5" fillId="0" borderId="3" xfId="0" applyNumberFormat="1" applyFont="1" applyBorder="1" applyAlignment="1" applyProtection="1">
      <alignment horizontal="right"/>
      <protection locked="0"/>
    </xf>
    <xf numFmtId="39" fontId="5" fillId="0" borderId="21" xfId="0" applyNumberFormat="1" applyFont="1" applyBorder="1" applyAlignment="1" applyProtection="1">
      <alignment horizontal="right"/>
      <protection locked="0"/>
    </xf>
    <xf numFmtId="39" fontId="5" fillId="0" borderId="7" xfId="0" applyNumberFormat="1" applyFont="1" applyBorder="1" applyAlignment="1" applyProtection="1">
      <alignment horizontal="right"/>
      <protection locked="0"/>
    </xf>
    <xf numFmtId="39" fontId="9" fillId="0" borderId="7" xfId="0" applyNumberFormat="1" applyFont="1" applyBorder="1" applyAlignment="1" applyProtection="1">
      <alignment horizontal="right"/>
    </xf>
    <xf numFmtId="43" fontId="5" fillId="0" borderId="0" xfId="0" applyNumberFormat="1" applyFont="1" applyAlignment="1" applyProtection="1">
      <alignment horizontal="left"/>
    </xf>
    <xf numFmtId="164" fontId="35" fillId="0" borderId="49" xfId="0" quotePrefix="1" applyNumberFormat="1" applyFont="1" applyBorder="1" applyAlignment="1" applyProtection="1">
      <alignment horizontal="right"/>
    </xf>
    <xf numFmtId="39" fontId="5" fillId="0" borderId="2" xfId="0" applyNumberFormat="1" applyFont="1" applyBorder="1" applyAlignment="1" applyProtection="1"/>
    <xf numFmtId="39" fontId="5" fillId="0" borderId="4" xfId="0" applyNumberFormat="1" applyFont="1" applyBorder="1" applyAlignment="1" applyProtection="1">
      <alignment horizontal="right"/>
      <protection locked="0"/>
    </xf>
    <xf numFmtId="39" fontId="5" fillId="0" borderId="5" xfId="0" applyNumberFormat="1" applyFont="1" applyBorder="1" applyAlignment="1" applyProtection="1">
      <alignment horizontal="right"/>
      <protection locked="0"/>
    </xf>
    <xf numFmtId="39" fontId="5" fillId="0" borderId="6" xfId="0" applyNumberFormat="1" applyFont="1" applyBorder="1" applyAlignment="1" applyProtection="1">
      <alignment horizontal="right"/>
      <protection locked="0"/>
    </xf>
    <xf numFmtId="39" fontId="9" fillId="0" borderId="6" xfId="0" applyNumberFormat="1" applyFont="1" applyBorder="1" applyAlignment="1" applyProtection="1">
      <alignment horizontal="right"/>
    </xf>
    <xf numFmtId="37" fontId="5" fillId="0" borderId="6" xfId="0" applyNumberFormat="1" applyFont="1" applyBorder="1" applyAlignment="1" applyProtection="1">
      <alignment horizontal="right"/>
    </xf>
    <xf numFmtId="37" fontId="5" fillId="0" borderId="57" xfId="0" applyNumberFormat="1" applyFont="1" applyBorder="1" applyAlignment="1" applyProtection="1">
      <alignment horizontal="right"/>
    </xf>
    <xf numFmtId="37" fontId="9" fillId="0" borderId="2" xfId="0" applyNumberFormat="1" applyFont="1" applyBorder="1" applyAlignment="1" applyProtection="1">
      <alignment horizontal="right"/>
      <protection locked="0"/>
    </xf>
    <xf numFmtId="168" fontId="5" fillId="0" borderId="5" xfId="0" applyNumberFormat="1" applyFont="1" applyFill="1" applyBorder="1" applyAlignment="1" applyProtection="1">
      <protection locked="0"/>
    </xf>
    <xf numFmtId="164" fontId="9" fillId="0" borderId="4" xfId="0" applyNumberFormat="1" applyFont="1" applyBorder="1" applyAlignment="1" applyProtection="1">
      <protection locked="0"/>
    </xf>
    <xf numFmtId="164" fontId="6" fillId="0" borderId="44" xfId="3" applyNumberFormat="1" applyFont="1" applyBorder="1" applyAlignment="1" applyProtection="1">
      <alignment horizontal="right"/>
    </xf>
    <xf numFmtId="0" fontId="3" fillId="4" borderId="0" xfId="0" applyFont="1" applyFill="1" applyAlignment="1">
      <alignment vertical="top"/>
    </xf>
    <xf numFmtId="0" fontId="31" fillId="4" borderId="0" xfId="4" applyFont="1" applyFill="1" applyAlignment="1">
      <alignment horizontal="left"/>
    </xf>
    <xf numFmtId="0" fontId="31" fillId="4" borderId="0" xfId="4" applyFont="1" applyFill="1"/>
    <xf numFmtId="0" fontId="3" fillId="4" borderId="0" xfId="0" applyFont="1" applyFill="1" applyAlignment="1">
      <alignment horizontal="left" vertical="top"/>
    </xf>
    <xf numFmtId="0" fontId="4" fillId="4" borderId="0" xfId="4" applyFont="1" applyFill="1"/>
    <xf numFmtId="0" fontId="3" fillId="4" borderId="0" xfId="0" quotePrefix="1" applyFont="1" applyFill="1" applyAlignment="1">
      <alignment horizontal="left" vertical="top"/>
    </xf>
    <xf numFmtId="0" fontId="22" fillId="4" borderId="0" xfId="4" applyFont="1" applyFill="1"/>
    <xf numFmtId="0" fontId="3" fillId="4" borderId="0" xfId="0" applyFont="1" applyFill="1" applyAlignment="1">
      <alignment horizontal="left" vertical="center"/>
    </xf>
    <xf numFmtId="0" fontId="3" fillId="4" borderId="0" xfId="0" applyFont="1" applyFill="1" applyAlignment="1">
      <alignment horizontal="left"/>
    </xf>
    <xf numFmtId="0" fontId="30" fillId="4" borderId="0" xfId="0" applyFont="1" applyFill="1" applyAlignment="1">
      <alignment vertical="top"/>
    </xf>
    <xf numFmtId="0" fontId="22" fillId="4" borderId="0" xfId="0" applyFont="1" applyFill="1" applyBorder="1" applyAlignment="1" applyProtection="1">
      <protection locked="0"/>
    </xf>
    <xf numFmtId="0" fontId="31" fillId="4" borderId="0" xfId="4" applyFont="1" applyFill="1" applyBorder="1"/>
    <xf numFmtId="0" fontId="22" fillId="4" borderId="0" xfId="0" quotePrefix="1" applyFont="1" applyFill="1" applyBorder="1" applyAlignment="1" applyProtection="1">
      <alignment horizontal="left"/>
      <protection locked="0"/>
    </xf>
    <xf numFmtId="0" fontId="22" fillId="4" borderId="0" xfId="0" quotePrefix="1" applyFont="1" applyFill="1" applyBorder="1" applyAlignment="1" applyProtection="1">
      <protection locked="0"/>
    </xf>
    <xf numFmtId="167" fontId="32" fillId="4" borderId="0" xfId="4" applyNumberFormat="1" applyFont="1" applyFill="1"/>
    <xf numFmtId="0" fontId="31" fillId="4" borderId="0" xfId="4" applyFont="1" applyFill="1" applyAlignment="1">
      <alignment horizontal="center"/>
    </xf>
    <xf numFmtId="164" fontId="35" fillId="0" borderId="6" xfId="0" quotePrefix="1" applyNumberFormat="1" applyFont="1" applyBorder="1" applyAlignment="1" applyProtection="1">
      <alignment horizontal="right"/>
    </xf>
    <xf numFmtId="14" fontId="5" fillId="0" borderId="0" xfId="0" applyNumberFormat="1" applyFont="1" applyAlignment="1" applyProtection="1">
      <alignment horizontal="left"/>
    </xf>
    <xf numFmtId="164" fontId="6" fillId="0" borderId="0" xfId="0" applyNumberFormat="1" applyFont="1" applyBorder="1" applyAlignment="1" applyProtection="1">
      <alignment horizontal="left"/>
    </xf>
    <xf numFmtId="14" fontId="31" fillId="0" borderId="0" xfId="0" applyNumberFormat="1" applyFont="1" applyAlignment="1" applyProtection="1"/>
    <xf numFmtId="0" fontId="5" fillId="0" borderId="0" xfId="0" applyNumberFormat="1" applyFont="1" applyAlignment="1" applyProtection="1">
      <alignment horizontal="right"/>
    </xf>
    <xf numFmtId="37" fontId="31" fillId="0" borderId="0" xfId="0" applyNumberFormat="1" applyFont="1" applyAlignment="1" applyProtection="1"/>
    <xf numFmtId="0" fontId="2" fillId="0" borderId="0" xfId="0" applyFont="1" applyProtection="1"/>
    <xf numFmtId="0" fontId="2" fillId="0" borderId="0" xfId="0" applyNumberFormat="1" applyFont="1" applyAlignment="1" applyProtection="1">
      <alignment horizontal="center"/>
    </xf>
    <xf numFmtId="164" fontId="5" fillId="0" borderId="7" xfId="0" applyNumberFormat="1" applyFont="1" applyBorder="1" applyAlignment="1" applyProtection="1">
      <protection locked="0"/>
    </xf>
    <xf numFmtId="164" fontId="5" fillId="0" borderId="21" xfId="0" applyNumberFormat="1" applyFont="1" applyBorder="1" applyAlignment="1" applyProtection="1">
      <protection locked="0"/>
    </xf>
    <xf numFmtId="164" fontId="5" fillId="0" borderId="3" xfId="0" applyNumberFormat="1" applyFont="1" applyBorder="1" applyAlignment="1" applyProtection="1">
      <protection locked="0"/>
    </xf>
    <xf numFmtId="164" fontId="9" fillId="0" borderId="21" xfId="0" applyNumberFormat="1" applyFont="1" applyBorder="1" applyAlignment="1" applyProtection="1">
      <protection locked="0"/>
    </xf>
    <xf numFmtId="164" fontId="9" fillId="0" borderId="7" xfId="0" applyNumberFormat="1" applyFont="1" applyBorder="1" applyAlignment="1" applyProtection="1"/>
    <xf numFmtId="164" fontId="9" fillId="0" borderId="7" xfId="0" applyNumberFormat="1" applyFont="1" applyBorder="1" applyAlignment="1" applyProtection="1">
      <protection locked="0"/>
    </xf>
    <xf numFmtId="164" fontId="25" fillId="0" borderId="7" xfId="0" applyNumberFormat="1" applyFont="1" applyBorder="1" applyAlignment="1" applyProtection="1">
      <protection locked="0"/>
    </xf>
    <xf numFmtId="164" fontId="5" fillId="0" borderId="16" xfId="0" applyNumberFormat="1" applyFont="1" applyFill="1" applyBorder="1" applyAlignment="1" applyProtection="1"/>
    <xf numFmtId="164" fontId="9" fillId="0" borderId="3" xfId="0" applyNumberFormat="1" applyFont="1" applyBorder="1" applyAlignment="1" applyProtection="1">
      <protection locked="0"/>
    </xf>
    <xf numFmtId="164" fontId="9" fillId="0" borderId="72" xfId="0" applyNumberFormat="1" applyFont="1" applyBorder="1" applyAlignment="1" applyProtection="1">
      <alignment horizontal="right"/>
      <protection locked="0"/>
    </xf>
    <xf numFmtId="164" fontId="5" fillId="0" borderId="1" xfId="0" applyNumberFormat="1" applyFont="1" applyBorder="1" applyAlignment="1" applyProtection="1">
      <alignment horizontal="center" vertical="center"/>
    </xf>
    <xf numFmtId="164" fontId="5" fillId="0" borderId="1" xfId="0" applyNumberFormat="1" applyFont="1" applyBorder="1" applyAlignment="1" applyProtection="1">
      <protection locked="0"/>
    </xf>
    <xf numFmtId="164" fontId="5" fillId="0" borderId="1" xfId="0" applyNumberFormat="1" applyFont="1" applyBorder="1" applyAlignment="1" applyProtection="1"/>
    <xf numFmtId="164" fontId="9" fillId="0" borderId="1" xfId="0" applyNumberFormat="1" applyFont="1" applyBorder="1" applyAlignment="1" applyProtection="1">
      <protection locked="0"/>
    </xf>
    <xf numFmtId="164" fontId="25" fillId="0" borderId="16" xfId="0" applyNumberFormat="1" applyFont="1" applyBorder="1" applyAlignment="1" applyProtection="1"/>
    <xf numFmtId="164" fontId="25" fillId="0" borderId="16" xfId="1" applyNumberFormat="1" applyFont="1" applyBorder="1" applyAlignment="1" applyProtection="1">
      <alignment vertical="center"/>
    </xf>
    <xf numFmtId="164" fontId="25" fillId="0" borderId="1" xfId="0" applyNumberFormat="1" applyFont="1" applyBorder="1" applyAlignment="1" applyProtection="1">
      <alignment vertical="center"/>
    </xf>
    <xf numFmtId="164" fontId="5" fillId="0" borderId="21" xfId="0" applyNumberFormat="1" applyFont="1" applyBorder="1" applyAlignment="1" applyProtection="1"/>
    <xf numFmtId="164" fontId="9" fillId="0" borderId="23" xfId="0" applyNumberFormat="1" applyFont="1" applyBorder="1" applyAlignment="1" applyProtection="1">
      <protection locked="0"/>
    </xf>
    <xf numFmtId="166" fontId="2" fillId="0" borderId="0" xfId="0" quotePrefix="1" applyNumberFormat="1" applyFont="1" applyAlignment="1" applyProtection="1">
      <alignment vertical="center"/>
    </xf>
    <xf numFmtId="164" fontId="9" fillId="0" borderId="1" xfId="0" applyNumberFormat="1" applyFont="1" applyBorder="1" applyAlignment="1" applyProtection="1">
      <alignment vertical="center"/>
    </xf>
    <xf numFmtId="164" fontId="9" fillId="0" borderId="6" xfId="0" applyNumberFormat="1" applyFont="1" applyBorder="1" applyAlignment="1" applyProtection="1"/>
    <xf numFmtId="164" fontId="35" fillId="0" borderId="6" xfId="0" applyNumberFormat="1" applyFont="1" applyBorder="1" applyAlignment="1" applyProtection="1">
      <alignment horizontal="right"/>
    </xf>
    <xf numFmtId="3" fontId="7" fillId="0" borderId="6" xfId="0" applyNumberFormat="1" applyFont="1" applyBorder="1" applyAlignment="1" applyProtection="1"/>
    <xf numFmtId="39" fontId="5" fillId="0" borderId="55" xfId="0" applyNumberFormat="1" applyFont="1" applyBorder="1" applyAlignment="1" applyProtection="1"/>
    <xf numFmtId="49" fontId="23" fillId="0" borderId="14" xfId="0" applyNumberFormat="1" applyFont="1" applyBorder="1" applyAlignment="1" applyProtection="1">
      <alignment horizontal="left" indent="3"/>
    </xf>
    <xf numFmtId="49" fontId="23" fillId="0" borderId="25" xfId="0" applyNumberFormat="1" applyFont="1" applyBorder="1" applyAlignment="1" applyProtection="1">
      <alignment horizontal="left" indent="1"/>
    </xf>
    <xf numFmtId="49" fontId="25" fillId="0" borderId="64" xfId="0" applyNumberFormat="1" applyFont="1" applyBorder="1" applyAlignment="1" applyProtection="1"/>
    <xf numFmtId="37" fontId="9" fillId="0" borderId="72" xfId="0" applyNumberFormat="1" applyFont="1" applyBorder="1" applyAlignment="1" applyProtection="1">
      <alignment horizontal="right"/>
    </xf>
    <xf numFmtId="37" fontId="9" fillId="0" borderId="53" xfId="0" applyNumberFormat="1" applyFont="1" applyBorder="1" applyAlignment="1" applyProtection="1">
      <alignment horizontal="right"/>
    </xf>
    <xf numFmtId="49" fontId="5" fillId="0" borderId="19" xfId="0" applyNumberFormat="1" applyFont="1" applyBorder="1" applyAlignment="1" applyProtection="1">
      <alignment horizontal="left" indent="1"/>
    </xf>
    <xf numFmtId="168" fontId="9" fillId="0" borderId="72" xfId="0" applyNumberFormat="1" applyFont="1" applyBorder="1" applyAlignment="1" applyProtection="1"/>
    <xf numFmtId="168" fontId="9" fillId="0" borderId="53" xfId="0" applyNumberFormat="1" applyFont="1" applyBorder="1" applyAlignment="1" applyProtection="1"/>
    <xf numFmtId="14" fontId="3" fillId="4" borderId="0" xfId="0" applyNumberFormat="1" applyFont="1" applyFill="1" applyAlignment="1">
      <alignment horizontal="left" vertical="top"/>
    </xf>
    <xf numFmtId="169" fontId="5" fillId="0" borderId="0" xfId="0" applyNumberFormat="1" applyFont="1" applyAlignment="1" applyProtection="1">
      <alignment horizontal="left"/>
    </xf>
    <xf numFmtId="0" fontId="5" fillId="0" borderId="71" xfId="0" applyFont="1" applyBorder="1" applyAlignment="1" applyProtection="1">
      <alignment horizontal="center" vertical="center"/>
    </xf>
    <xf numFmtId="164" fontId="5" fillId="0" borderId="52" xfId="0" applyNumberFormat="1" applyFont="1" applyBorder="1" applyAlignment="1" applyProtection="1">
      <alignment horizontal="center" vertical="center"/>
    </xf>
    <xf numFmtId="164" fontId="5" fillId="0" borderId="16" xfId="0" applyNumberFormat="1" applyFont="1" applyBorder="1" applyAlignment="1" applyProtection="1">
      <protection locked="0"/>
    </xf>
    <xf numFmtId="164" fontId="5" fillId="0" borderId="44" xfId="0" applyNumberFormat="1" applyFont="1" applyBorder="1" applyAlignment="1" applyProtection="1">
      <protection locked="0"/>
    </xf>
    <xf numFmtId="164" fontId="5" fillId="0" borderId="52" xfId="0" applyNumberFormat="1" applyFont="1" applyBorder="1" applyAlignment="1" applyProtection="1">
      <protection locked="0"/>
    </xf>
    <xf numFmtId="164" fontId="5" fillId="0" borderId="52" xfId="0" applyNumberFormat="1" applyFont="1" applyBorder="1" applyAlignment="1" applyProtection="1"/>
    <xf numFmtId="164" fontId="9" fillId="0" borderId="52" xfId="0" applyNumberFormat="1" applyFont="1" applyBorder="1" applyAlignment="1" applyProtection="1">
      <protection locked="0"/>
    </xf>
    <xf numFmtId="164" fontId="9" fillId="0" borderId="16" xfId="0" applyNumberFormat="1" applyFont="1" applyBorder="1" applyAlignment="1" applyProtection="1">
      <protection locked="0"/>
    </xf>
    <xf numFmtId="164" fontId="5" fillId="0" borderId="43" xfId="0" applyNumberFormat="1" applyFont="1" applyBorder="1" applyAlignment="1" applyProtection="1">
      <protection locked="0"/>
    </xf>
    <xf numFmtId="164" fontId="5" fillId="0" borderId="16" xfId="0" applyNumberFormat="1" applyFont="1" applyBorder="1" applyAlignment="1" applyProtection="1"/>
    <xf numFmtId="164" fontId="9" fillId="0" borderId="52" xfId="0" applyNumberFormat="1" applyFont="1" applyBorder="1" applyAlignment="1" applyProtection="1">
      <alignment vertical="center"/>
    </xf>
    <xf numFmtId="164" fontId="25" fillId="0" borderId="52" xfId="0" applyNumberFormat="1" applyFont="1" applyBorder="1" applyAlignment="1" applyProtection="1">
      <alignment vertical="center"/>
    </xf>
    <xf numFmtId="164" fontId="5" fillId="0" borderId="44" xfId="0" applyNumberFormat="1" applyFont="1" applyBorder="1" applyAlignment="1" applyProtection="1"/>
    <xf numFmtId="164" fontId="9" fillId="0" borderId="71" xfId="0" applyNumberFormat="1" applyFont="1" applyBorder="1" applyAlignment="1" applyProtection="1">
      <protection locked="0"/>
    </xf>
    <xf numFmtId="164" fontId="9" fillId="0" borderId="73" xfId="0" applyNumberFormat="1" applyFont="1" applyBorder="1" applyAlignment="1" applyProtection="1">
      <alignment horizontal="right"/>
      <protection locked="0"/>
    </xf>
    <xf numFmtId="0" fontId="5" fillId="0" borderId="38" xfId="0" applyFont="1" applyBorder="1" applyProtection="1"/>
    <xf numFmtId="49" fontId="9" fillId="0" borderId="34" xfId="0" applyNumberFormat="1" applyFont="1" applyBorder="1" applyAlignment="1" applyProtection="1">
      <alignment vertical="center"/>
    </xf>
    <xf numFmtId="168" fontId="5" fillId="0" borderId="29" xfId="0" applyNumberFormat="1" applyFont="1" applyBorder="1" applyAlignment="1" applyProtection="1"/>
    <xf numFmtId="168" fontId="5" fillId="0" borderId="30" xfId="0" applyNumberFormat="1" applyFont="1" applyBorder="1" applyAlignment="1" applyProtection="1"/>
    <xf numFmtId="0" fontId="2" fillId="0" borderId="0" xfId="0" applyFont="1" applyAlignment="1" applyProtection="1">
      <alignment horizontal="left" vertical="center"/>
    </xf>
    <xf numFmtId="164" fontId="7" fillId="0" borderId="74" xfId="3" applyNumberFormat="1" applyFont="1" applyBorder="1" applyAlignment="1" applyProtection="1">
      <alignment horizontal="right"/>
      <protection locked="0"/>
    </xf>
    <xf numFmtId="1" fontId="5" fillId="0" borderId="53" xfId="0" applyNumberFormat="1" applyFont="1" applyBorder="1" applyAlignment="1" applyProtection="1">
      <alignment horizontal="center" vertical="center"/>
    </xf>
    <xf numFmtId="0" fontId="7" fillId="0" borderId="0" xfId="0" applyFont="1" applyAlignment="1" applyProtection="1">
      <alignment horizontal="center" vertical="center"/>
    </xf>
    <xf numFmtId="14" fontId="7" fillId="0" borderId="0" xfId="0" applyNumberFormat="1" applyFont="1" applyAlignment="1" applyProtection="1">
      <alignment horizontal="center" vertical="center"/>
    </xf>
    <xf numFmtId="0" fontId="4" fillId="0" borderId="0" xfId="0" applyFont="1" applyAlignment="1" applyProtection="1">
      <alignment horizontal="center" vertical="center"/>
    </xf>
    <xf numFmtId="49" fontId="5" fillId="0" borderId="25" xfId="0" applyNumberFormat="1" applyFont="1" applyBorder="1" applyAlignment="1" applyProtection="1">
      <alignment horizontal="left" wrapText="1"/>
    </xf>
    <xf numFmtId="49" fontId="5" fillId="0" borderId="19" xfId="0" applyNumberFormat="1" applyFont="1" applyBorder="1" applyAlignment="1" applyProtection="1">
      <alignment horizontal="left" wrapText="1"/>
    </xf>
    <xf numFmtId="164" fontId="5" fillId="0" borderId="1" xfId="0" applyNumberFormat="1" applyFont="1" applyBorder="1" applyAlignment="1" applyProtection="1">
      <alignment horizontal="center"/>
      <protection locked="0"/>
    </xf>
    <xf numFmtId="164" fontId="5" fillId="0" borderId="21" xfId="0" applyNumberFormat="1" applyFont="1" applyBorder="1" applyAlignment="1" applyProtection="1">
      <alignment horizontal="center"/>
      <protection locked="0"/>
    </xf>
    <xf numFmtId="164" fontId="5" fillId="0" borderId="52" xfId="0" applyNumberFormat="1" applyFont="1" applyBorder="1" applyAlignment="1" applyProtection="1">
      <alignment horizontal="center"/>
      <protection locked="0"/>
    </xf>
    <xf numFmtId="164" fontId="5" fillId="0" borderId="44" xfId="0" applyNumberFormat="1" applyFont="1" applyBorder="1" applyAlignment="1" applyProtection="1">
      <alignment horizontal="center"/>
      <protection locked="0"/>
    </xf>
    <xf numFmtId="0" fontId="5" fillId="0" borderId="60" xfId="0" applyFont="1" applyBorder="1" applyAlignment="1" applyProtection="1">
      <alignment horizontal="center" vertical="center" wrapText="1"/>
    </xf>
    <xf numFmtId="0" fontId="5" fillId="0" borderId="62" xfId="0" applyFont="1" applyBorder="1" applyAlignment="1" applyProtection="1">
      <alignment horizontal="center" vertical="center" wrapText="1"/>
    </xf>
    <xf numFmtId="0" fontId="5" fillId="0" borderId="34" xfId="0" applyFont="1" applyBorder="1" applyAlignment="1" applyProtection="1">
      <alignment horizontal="center" vertical="center" wrapText="1"/>
    </xf>
    <xf numFmtId="0" fontId="5" fillId="0" borderId="50" xfId="0" applyFont="1" applyBorder="1" applyAlignment="1" applyProtection="1">
      <alignment horizontal="center" vertical="center" wrapText="1"/>
    </xf>
    <xf numFmtId="0" fontId="5" fillId="0" borderId="63" xfId="0" applyFont="1" applyBorder="1" applyAlignment="1" applyProtection="1">
      <alignment horizontal="center" vertical="center" wrapText="1"/>
    </xf>
    <xf numFmtId="0" fontId="5" fillId="0" borderId="70" xfId="0" applyFont="1" applyBorder="1" applyAlignment="1" applyProtection="1">
      <alignment horizontal="center" vertical="center" wrapText="1"/>
    </xf>
    <xf numFmtId="0" fontId="5" fillId="0" borderId="61" xfId="0" applyFont="1" applyBorder="1" applyAlignment="1" applyProtection="1">
      <alignment horizontal="center" vertical="center" wrapText="1"/>
    </xf>
    <xf numFmtId="0" fontId="4"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5" fillId="0" borderId="38" xfId="0" applyFont="1" applyBorder="1" applyAlignment="1" applyProtection="1">
      <alignment horizontal="center" vertical="center" wrapText="1"/>
    </xf>
    <xf numFmtId="0" fontId="5" fillId="0" borderId="60" xfId="0" applyFont="1" applyBorder="1" applyAlignment="1" applyProtection="1">
      <alignment vertical="center" wrapText="1"/>
    </xf>
    <xf numFmtId="0" fontId="0" fillId="0" borderId="61" xfId="0" applyBorder="1" applyAlignment="1">
      <alignment vertical="center" wrapText="1"/>
    </xf>
    <xf numFmtId="0" fontId="0" fillId="0" borderId="62" xfId="0" applyBorder="1" applyAlignment="1">
      <alignment vertical="center" wrapText="1"/>
    </xf>
    <xf numFmtId="0" fontId="5" fillId="0" borderId="64" xfId="0" applyFont="1" applyBorder="1" applyAlignment="1" applyProtection="1">
      <alignment horizontal="center" vertical="center"/>
    </xf>
    <xf numFmtId="0" fontId="5" fillId="0" borderId="65" xfId="0" applyFont="1" applyBorder="1" applyAlignment="1" applyProtection="1">
      <alignment horizontal="center" vertical="center"/>
    </xf>
    <xf numFmtId="0" fontId="5" fillId="0" borderId="66" xfId="0" applyFont="1" applyBorder="1" applyAlignment="1" applyProtection="1">
      <alignment horizontal="center" vertical="center"/>
    </xf>
    <xf numFmtId="0" fontId="7" fillId="0" borderId="0" xfId="0" applyFont="1" applyAlignment="1" applyProtection="1">
      <alignment horizontal="left" vertical="center"/>
      <protection locked="0"/>
    </xf>
    <xf numFmtId="14" fontId="7" fillId="0" borderId="0" xfId="0" applyNumberFormat="1" applyFont="1" applyAlignment="1" applyProtection="1">
      <alignment horizontal="center" vertical="center"/>
      <protection locked="0"/>
    </xf>
    <xf numFmtId="14" fontId="7" fillId="0" borderId="0" xfId="0" applyNumberFormat="1" applyFont="1" applyAlignment="1" applyProtection="1">
      <alignment horizontal="left" vertical="center"/>
      <protection locked="0"/>
    </xf>
    <xf numFmtId="0" fontId="6" fillId="0" borderId="1" xfId="0" applyFont="1" applyBorder="1" applyAlignment="1" applyProtection="1">
      <alignment horizontal="center" vertical="center" wrapText="1"/>
    </xf>
    <xf numFmtId="0" fontId="6" fillId="0" borderId="3" xfId="0" applyFont="1" applyBorder="1" applyAlignment="1" applyProtection="1">
      <alignment horizontal="center" vertical="center" wrapText="1"/>
    </xf>
    <xf numFmtId="0" fontId="6" fillId="0" borderId="2" xfId="0" applyFont="1" applyBorder="1" applyAlignment="1" applyProtection="1">
      <alignment horizontal="center" vertical="center" wrapText="1"/>
    </xf>
    <xf numFmtId="0" fontId="6" fillId="0" borderId="4" xfId="0" applyFont="1" applyBorder="1" applyAlignment="1" applyProtection="1">
      <alignment horizontal="center" vertical="center" wrapText="1"/>
    </xf>
    <xf numFmtId="0" fontId="0" fillId="0" borderId="21" xfId="0" applyBorder="1" applyAlignment="1">
      <alignment horizontal="center" vertical="center" wrapText="1"/>
    </xf>
    <xf numFmtId="0" fontId="6" fillId="0" borderId="11" xfId="0" applyFont="1" applyBorder="1" applyAlignment="1" applyProtection="1">
      <alignment horizontal="center" vertical="center"/>
    </xf>
    <xf numFmtId="0" fontId="6" fillId="0" borderId="12" xfId="0" applyFont="1" applyBorder="1" applyAlignment="1" applyProtection="1">
      <alignment horizontal="center" vertical="center"/>
    </xf>
    <xf numFmtId="0" fontId="6" fillId="0" borderId="48" xfId="0" applyFont="1" applyBorder="1" applyAlignment="1" applyProtection="1">
      <alignment horizontal="center" vertical="center"/>
    </xf>
    <xf numFmtId="0" fontId="0" fillId="0" borderId="3" xfId="0" applyBorder="1" applyAlignment="1">
      <alignment horizontal="center" vertical="center" wrapText="1"/>
    </xf>
    <xf numFmtId="0" fontId="3" fillId="0" borderId="0" xfId="0" applyFont="1" applyAlignment="1" applyProtection="1">
      <alignment horizontal="center"/>
    </xf>
    <xf numFmtId="0" fontId="21" fillId="0" borderId="0" xfId="0" applyFont="1" applyAlignment="1" applyProtection="1">
      <alignment horizontal="center"/>
    </xf>
  </cellXfs>
  <cellStyles count="5">
    <cellStyle name="Comma" xfId="1" builtinId="3"/>
    <cellStyle name="Normal" xfId="0" builtinId="0"/>
    <cellStyle name="Normal_el.7.2" xfId="2"/>
    <cellStyle name="Normal_Equity" xfId="3"/>
    <cellStyle name="Normal_SHEET" xfId="4"/>
  </cellStyles>
  <dxfs count="42">
    <dxf>
      <font>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condense val="0"/>
        <extend val="0"/>
        <color indexed="9"/>
      </font>
    </dxf>
    <dxf>
      <font>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strike val="0"/>
        <condense val="0"/>
        <extend val="0"/>
        <color indexed="9"/>
      </font>
    </dxf>
    <dxf>
      <font>
        <b/>
        <i val="0"/>
        <strike val="0"/>
        <condense val="0"/>
        <extend val="0"/>
        <color indexed="10"/>
      </font>
    </dxf>
    <dxf>
      <font>
        <strike val="0"/>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8</xdr:col>
      <xdr:colOff>0</xdr:colOff>
      <xdr:row>95</xdr:row>
      <xdr:rowOff>0</xdr:rowOff>
    </xdr:from>
    <xdr:to>
      <xdr:col>8</xdr:col>
      <xdr:colOff>0</xdr:colOff>
      <xdr:row>95</xdr:row>
      <xdr:rowOff>0</xdr:rowOff>
    </xdr:to>
    <xdr:sp macro="" textlink="">
      <xdr:nvSpPr>
        <xdr:cNvPr id="1124" name="Line 2"/>
        <xdr:cNvSpPr>
          <a:spLocks noChangeShapeType="1"/>
        </xdr:cNvSpPr>
      </xdr:nvSpPr>
      <xdr:spPr bwMode="auto">
        <a:xfrm>
          <a:off x="10763250" y="15001875"/>
          <a:ext cx="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C33"/>
  <sheetViews>
    <sheetView workbookViewId="0">
      <selection activeCell="C13" sqref="C13"/>
    </sheetView>
  </sheetViews>
  <sheetFormatPr defaultRowHeight="12.75"/>
  <cols>
    <col min="1" max="1" width="38.42578125" style="763" customWidth="1"/>
    <col min="2" max="2" width="17" style="776" customWidth="1"/>
    <col min="3" max="3" width="25.140625" style="763" bestFit="1" customWidth="1"/>
    <col min="4" max="16384" width="9.140625" style="763"/>
  </cols>
  <sheetData>
    <row r="1" spans="1:3" ht="15">
      <c r="A1" s="761"/>
      <c r="B1" s="762"/>
    </row>
    <row r="2" spans="1:3" ht="15">
      <c r="A2" s="761" t="s">
        <v>199</v>
      </c>
      <c r="B2" s="764"/>
      <c r="C2" s="764" t="s">
        <v>1064</v>
      </c>
    </row>
    <row r="3" spans="1:3" ht="8.1" customHeight="1">
      <c r="A3" s="765"/>
      <c r="B3" s="766"/>
      <c r="C3" s="766"/>
    </row>
    <row r="4" spans="1:3" ht="15">
      <c r="A4" s="761" t="s">
        <v>200</v>
      </c>
      <c r="B4" s="764"/>
      <c r="C4" s="764" t="s">
        <v>1062</v>
      </c>
    </row>
    <row r="5" spans="1:3" ht="8.1" customHeight="1">
      <c r="A5" s="767"/>
      <c r="B5" s="766"/>
      <c r="C5" s="766"/>
    </row>
    <row r="6" spans="1:3" ht="15">
      <c r="A6" s="768" t="s">
        <v>201</v>
      </c>
      <c r="B6" s="766"/>
      <c r="C6" s="766">
        <v>147232298</v>
      </c>
    </row>
    <row r="7" spans="1:3" ht="8.1" customHeight="1">
      <c r="A7" s="767"/>
      <c r="B7" s="766"/>
      <c r="C7" s="766"/>
    </row>
    <row r="8" spans="1:3" ht="15">
      <c r="A8" s="769"/>
      <c r="B8" s="764"/>
      <c r="C8" s="761"/>
    </row>
    <row r="9" spans="1:3" ht="8.1" customHeight="1">
      <c r="A9" s="767"/>
      <c r="B9" s="766"/>
      <c r="C9" s="766"/>
    </row>
    <row r="10" spans="1:3" ht="15">
      <c r="A10" s="769" t="s">
        <v>224</v>
      </c>
      <c r="B10" s="764"/>
      <c r="C10" s="818">
        <v>42735</v>
      </c>
    </row>
    <row r="11" spans="1:3" ht="8.1" customHeight="1">
      <c r="A11" s="767"/>
      <c r="B11" s="766"/>
      <c r="C11" s="766"/>
    </row>
    <row r="12" spans="1:3" ht="15">
      <c r="A12" s="769" t="s">
        <v>225</v>
      </c>
      <c r="B12" s="764"/>
      <c r="C12" s="818">
        <v>42758</v>
      </c>
    </row>
    <row r="13" spans="1:3" ht="8.1" customHeight="1">
      <c r="A13" s="767"/>
      <c r="B13" s="766"/>
      <c r="C13" s="766"/>
    </row>
    <row r="14" spans="1:3" ht="15">
      <c r="A14" s="769" t="s">
        <v>535</v>
      </c>
      <c r="B14" s="764"/>
      <c r="C14" s="764" t="s">
        <v>1063</v>
      </c>
    </row>
    <row r="15" spans="1:3" ht="8.1" customHeight="1">
      <c r="A15" s="767"/>
      <c r="B15" s="766"/>
      <c r="C15" s="766"/>
    </row>
    <row r="16" spans="1:3" ht="15">
      <c r="A16" s="769" t="s">
        <v>536</v>
      </c>
      <c r="B16" s="764"/>
      <c r="C16" s="764" t="s">
        <v>1066</v>
      </c>
    </row>
    <row r="17" spans="1:3" ht="8.1" customHeight="1">
      <c r="B17" s="762"/>
    </row>
    <row r="18" spans="1:3" ht="15">
      <c r="A18" s="770"/>
      <c r="B18" s="766"/>
      <c r="C18" s="771"/>
    </row>
    <row r="19" spans="1:3" ht="15">
      <c r="A19" s="761"/>
      <c r="B19" s="766"/>
      <c r="C19" s="771"/>
    </row>
    <row r="20" spans="1:3" ht="8.1" customHeight="1">
      <c r="A20" s="765"/>
      <c r="B20" s="766"/>
      <c r="C20" s="772"/>
    </row>
    <row r="21" spans="1:3" ht="15">
      <c r="A21" s="761"/>
      <c r="B21" s="766"/>
      <c r="C21" s="771"/>
    </row>
    <row r="22" spans="1:3" ht="8.1" customHeight="1">
      <c r="A22" s="767"/>
      <c r="B22" s="766"/>
    </row>
    <row r="23" spans="1:3" ht="15">
      <c r="A23" s="768"/>
      <c r="B23" s="766"/>
      <c r="C23" s="773"/>
    </row>
    <row r="24" spans="1:3" ht="8.1" customHeight="1">
      <c r="A24" s="767"/>
      <c r="B24" s="766"/>
    </row>
    <row r="25" spans="1:3" ht="15">
      <c r="A25" s="769"/>
      <c r="B25" s="766"/>
      <c r="C25" s="771"/>
    </row>
    <row r="26" spans="1:3" ht="8.1" customHeight="1">
      <c r="A26" s="767"/>
      <c r="B26" s="766"/>
    </row>
    <row r="27" spans="1:3" ht="15">
      <c r="A27" s="769"/>
      <c r="B27" s="766"/>
      <c r="C27" s="774"/>
    </row>
    <row r="28" spans="1:3" ht="8.1" customHeight="1">
      <c r="A28" s="767"/>
      <c r="B28" s="766"/>
    </row>
    <row r="29" spans="1:3" ht="15">
      <c r="A29" s="769"/>
      <c r="B29" s="766"/>
      <c r="C29" s="775"/>
    </row>
    <row r="30" spans="1:3" ht="8.1" customHeight="1">
      <c r="A30" s="767"/>
      <c r="B30" s="766"/>
    </row>
    <row r="31" spans="1:3" ht="15">
      <c r="A31" s="769"/>
      <c r="B31" s="766"/>
      <c r="C31" s="775"/>
    </row>
    <row r="32" spans="1:3" ht="8.1" customHeight="1">
      <c r="A32" s="767"/>
      <c r="B32" s="766"/>
    </row>
    <row r="33" spans="1:3" ht="15">
      <c r="A33" s="769"/>
      <c r="B33" s="766"/>
      <c r="C33" s="775"/>
    </row>
  </sheetData>
  <phoneticPr fontId="0" type="noConversion"/>
  <pageMargins left="0.52" right="0.27" top="1.25" bottom="1" header="0.5" footer="0.5"/>
  <pageSetup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sheetPr codeName="Sheet10"/>
  <dimension ref="A1:BN686"/>
  <sheetViews>
    <sheetView showGridLines="0" showZeros="0" zoomScaleNormal="100" workbookViewId="0">
      <selection activeCell="A6" sqref="A6:H6"/>
    </sheetView>
  </sheetViews>
  <sheetFormatPr defaultRowHeight="15"/>
  <cols>
    <col min="1" max="1" width="44" style="11" customWidth="1"/>
    <col min="2" max="2" width="12.140625" style="68" customWidth="1"/>
    <col min="3" max="3" width="12.7109375" style="11" customWidth="1"/>
    <col min="4" max="4" width="5.7109375" style="11" customWidth="1"/>
    <col min="5" max="6" width="12.140625" style="11" customWidth="1"/>
    <col min="7" max="16384" width="9.140625" style="11"/>
  </cols>
  <sheetData>
    <row r="1" spans="1:6">
      <c r="A1" s="122" t="s">
        <v>480</v>
      </c>
      <c r="B1" s="122"/>
      <c r="C1" s="122"/>
      <c r="D1" s="122"/>
      <c r="E1" s="122"/>
      <c r="F1" s="122"/>
    </row>
    <row r="2" spans="1:6">
      <c r="A2" s="9" t="e">
        <f>#REF!</f>
        <v>#REF!</v>
      </c>
      <c r="B2" s="14"/>
      <c r="C2" s="10"/>
    </row>
    <row r="3" spans="1:6">
      <c r="A3" s="14" t="s">
        <v>481</v>
      </c>
      <c r="B3" s="14"/>
      <c r="C3" s="10"/>
      <c r="D3" s="10"/>
      <c r="E3" s="12" t="s">
        <v>482</v>
      </c>
      <c r="F3" s="13" t="s">
        <v>204</v>
      </c>
    </row>
    <row r="4" spans="1:6">
      <c r="A4" s="9" t="e">
        <f>#REF!</f>
        <v>#REF!</v>
      </c>
      <c r="B4" s="14"/>
      <c r="C4" s="10"/>
      <c r="D4" s="10"/>
      <c r="E4" s="15" t="e">
        <f>#REF!</f>
        <v>#REF!</v>
      </c>
      <c r="F4" s="15" t="e">
        <f>#REF!</f>
        <v>#REF!</v>
      </c>
    </row>
    <row r="5" spans="1:6" ht="15.75" customHeight="1">
      <c r="A5" s="14" t="s">
        <v>203</v>
      </c>
      <c r="B5" s="14"/>
      <c r="C5" s="10"/>
      <c r="D5" s="10"/>
      <c r="E5" s="10"/>
      <c r="F5" s="10"/>
    </row>
    <row r="6" spans="1:6" ht="19.5" customHeight="1">
      <c r="A6" s="114" t="s">
        <v>605</v>
      </c>
      <c r="B6" s="114"/>
      <c r="C6" s="114"/>
      <c r="D6" s="114"/>
      <c r="E6" s="114"/>
      <c r="F6" s="114"/>
    </row>
    <row r="7" spans="1:6" ht="12.75" customHeight="1">
      <c r="A7" s="842" t="e">
        <f>CONCATENATE("of ",A2)</f>
        <v>#REF!</v>
      </c>
      <c r="B7" s="842"/>
      <c r="C7" s="842"/>
      <c r="D7" s="842"/>
      <c r="E7" s="842"/>
      <c r="F7" s="842"/>
    </row>
    <row r="8" spans="1:6" ht="10.5" customHeight="1">
      <c r="A8" s="842" t="e">
        <f>CONCATENATE("as of ",#REF!)</f>
        <v>#REF!</v>
      </c>
      <c r="B8" s="842"/>
      <c r="C8" s="842"/>
      <c r="D8" s="842"/>
      <c r="E8" s="842"/>
      <c r="F8" s="842"/>
    </row>
    <row r="9" spans="1:6" ht="8.25" customHeight="1">
      <c r="A9" s="16"/>
      <c r="B9" s="17"/>
      <c r="C9" s="18"/>
      <c r="D9" s="18"/>
      <c r="E9" s="18"/>
      <c r="F9" s="18"/>
    </row>
    <row r="10" spans="1:6" s="24" customFormat="1" ht="11.1" customHeight="1">
      <c r="A10" s="76"/>
      <c r="B10" s="20"/>
      <c r="C10" s="75"/>
      <c r="D10" s="74"/>
      <c r="E10" s="21" t="s">
        <v>195</v>
      </c>
      <c r="F10" s="23"/>
    </row>
    <row r="11" spans="1:6" s="24" customFormat="1" ht="11.1" customHeight="1">
      <c r="A11" s="119" t="s">
        <v>606</v>
      </c>
      <c r="B11" s="120"/>
      <c r="C11" s="121"/>
      <c r="D11" s="26" t="s">
        <v>485</v>
      </c>
      <c r="E11" s="27" t="s">
        <v>607</v>
      </c>
      <c r="F11" s="33" t="s">
        <v>608</v>
      </c>
    </row>
    <row r="12" spans="1:6" s="24" customFormat="1" ht="11.1" customHeight="1">
      <c r="A12" s="77"/>
      <c r="B12" s="78"/>
      <c r="C12" s="79"/>
      <c r="D12" s="36"/>
      <c r="E12" s="36" t="s">
        <v>609</v>
      </c>
      <c r="F12" s="37" t="s">
        <v>609</v>
      </c>
    </row>
    <row r="13" spans="1:6" s="24" customFormat="1" ht="11.1" customHeight="1">
      <c r="A13" s="116"/>
      <c r="B13" s="117"/>
      <c r="C13" s="118"/>
      <c r="D13" s="39" t="s">
        <v>492</v>
      </c>
      <c r="E13" s="39">
        <v>1</v>
      </c>
      <c r="F13" s="40">
        <v>2</v>
      </c>
    </row>
    <row r="14" spans="1:6" s="43" customFormat="1" ht="12" customHeight="1">
      <c r="A14" s="80" t="s">
        <v>610</v>
      </c>
      <c r="B14" s="87"/>
      <c r="C14" s="88"/>
      <c r="D14" s="73"/>
      <c r="E14" s="1"/>
      <c r="F14" s="2"/>
    </row>
    <row r="15" spans="1:6" s="43" customFormat="1" ht="12" customHeight="1">
      <c r="A15" s="81" t="s">
        <v>611</v>
      </c>
      <c r="B15" s="89"/>
      <c r="C15" s="90"/>
      <c r="D15" s="256">
        <v>1610</v>
      </c>
      <c r="E15" s="3" t="e">
        <f>+#REF!</f>
        <v>#REF!</v>
      </c>
      <c r="F15" s="4" t="e">
        <f>+#REF!</f>
        <v>#REF!</v>
      </c>
    </row>
    <row r="16" spans="1:6" s="43" customFormat="1" ht="12" customHeight="1">
      <c r="A16" s="84" t="s">
        <v>612</v>
      </c>
      <c r="B16" s="92"/>
      <c r="C16" s="93"/>
      <c r="D16" s="257">
        <v>1611</v>
      </c>
      <c r="E16" s="111" t="e">
        <f>+#REF!</f>
        <v>#REF!</v>
      </c>
      <c r="F16" s="5" t="e">
        <f>+#REF!</f>
        <v>#REF!</v>
      </c>
    </row>
    <row r="17" spans="1:66" s="43" customFormat="1" ht="12" customHeight="1">
      <c r="A17" s="83" t="s">
        <v>613</v>
      </c>
      <c r="B17" s="91"/>
      <c r="C17" s="90"/>
      <c r="D17" s="261">
        <v>1620</v>
      </c>
      <c r="E17" s="1" t="e">
        <f>+#REF!</f>
        <v>#REF!</v>
      </c>
      <c r="F17" s="2" t="e">
        <f>+#REF!</f>
        <v>#REF!</v>
      </c>
    </row>
    <row r="18" spans="1:66" s="43" customFormat="1" ht="12" customHeight="1">
      <c r="A18" s="84" t="s">
        <v>614</v>
      </c>
      <c r="B18" s="92"/>
      <c r="C18" s="93"/>
      <c r="D18" s="257">
        <v>1621</v>
      </c>
      <c r="E18" s="111" t="e">
        <f>+#REF!</f>
        <v>#REF!</v>
      </c>
      <c r="F18" s="5" t="e">
        <f>+#REF!</f>
        <v>#REF!</v>
      </c>
    </row>
    <row r="19" spans="1:66" s="43" customFormat="1" ht="12" customHeight="1">
      <c r="A19" s="82" t="s">
        <v>615</v>
      </c>
      <c r="B19" s="94"/>
      <c r="C19" s="95"/>
      <c r="D19" s="340">
        <v>1630</v>
      </c>
      <c r="E19" s="113" t="e">
        <f>+#REF!</f>
        <v>#REF!</v>
      </c>
      <c r="F19" s="6" t="e">
        <f>+#REF!</f>
        <v>#REF!</v>
      </c>
    </row>
    <row r="20" spans="1:66" s="43" customFormat="1" ht="12" customHeight="1">
      <c r="A20" s="83" t="s">
        <v>616</v>
      </c>
      <c r="B20" s="97"/>
      <c r="C20" s="98"/>
      <c r="D20" s="261"/>
      <c r="E20" s="1"/>
      <c r="F20" s="2"/>
    </row>
    <row r="21" spans="1:66" s="43" customFormat="1" ht="12" customHeight="1">
      <c r="A21" s="84" t="s">
        <v>617</v>
      </c>
      <c r="B21" s="92"/>
      <c r="C21" s="96"/>
      <c r="D21" s="257">
        <v>1640</v>
      </c>
      <c r="E21" s="111" t="e">
        <f>+#REF!</f>
        <v>#REF!</v>
      </c>
      <c r="F21" s="5" t="e">
        <f>+#REF!</f>
        <v>#REF!</v>
      </c>
    </row>
    <row r="22" spans="1:66" s="43" customFormat="1" ht="12" customHeight="1">
      <c r="A22" s="83" t="s">
        <v>618</v>
      </c>
      <c r="B22" s="97"/>
      <c r="C22" s="98"/>
      <c r="D22" s="261">
        <v>1650</v>
      </c>
      <c r="E22" s="1"/>
      <c r="F22" s="2"/>
    </row>
    <row r="23" spans="1:66" s="43" customFormat="1" ht="12" customHeight="1">
      <c r="A23" s="84" t="s">
        <v>619</v>
      </c>
      <c r="B23" s="92"/>
      <c r="C23" s="96"/>
      <c r="D23" s="257">
        <v>1651</v>
      </c>
      <c r="E23" s="111" t="e">
        <f>+#REF!</f>
        <v>#REF!</v>
      </c>
      <c r="F23" s="5" t="e">
        <f>+#REF!</f>
        <v>#REF!</v>
      </c>
    </row>
    <row r="24" spans="1:66" s="43" customFormat="1" ht="12" customHeight="1">
      <c r="A24" s="84" t="s">
        <v>620</v>
      </c>
      <c r="B24" s="92"/>
      <c r="C24" s="96"/>
      <c r="D24" s="257">
        <v>1652</v>
      </c>
      <c r="E24" s="111" t="e">
        <f>+#REF!</f>
        <v>#REF!</v>
      </c>
      <c r="F24" s="5" t="e">
        <f>+#REF!</f>
        <v>#REF!</v>
      </c>
    </row>
    <row r="25" spans="1:66" s="43" customFormat="1" ht="12" customHeight="1">
      <c r="A25" s="84" t="s">
        <v>621</v>
      </c>
      <c r="B25" s="92"/>
      <c r="C25" s="96"/>
      <c r="D25" s="257">
        <v>1653</v>
      </c>
      <c r="E25" s="111" t="e">
        <f>+#REF!</f>
        <v>#REF!</v>
      </c>
      <c r="F25" s="5" t="e">
        <f>+#REF!</f>
        <v>#REF!</v>
      </c>
    </row>
    <row r="26" spans="1:66" s="43" customFormat="1" ht="12" customHeight="1">
      <c r="A26" s="85" t="s">
        <v>622</v>
      </c>
      <c r="B26" s="91"/>
      <c r="C26" s="90"/>
      <c r="D26" s="287">
        <v>1600</v>
      </c>
      <c r="E26" s="62" t="e">
        <f>SUM(E15:E25)-E16-E18</f>
        <v>#REF!</v>
      </c>
      <c r="F26" s="8" t="e">
        <f>SUM(F15:F25)-F16-F18</f>
        <v>#REF!</v>
      </c>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row>
    <row r="27" spans="1:66" s="43" customFormat="1" ht="12" customHeight="1">
      <c r="A27" s="80" t="s">
        <v>623</v>
      </c>
      <c r="B27" s="99"/>
      <c r="C27" s="98"/>
      <c r="D27" s="261"/>
      <c r="E27" s="1"/>
      <c r="F27" s="2"/>
    </row>
    <row r="28" spans="1:66" s="43" customFormat="1" ht="12" customHeight="1">
      <c r="A28" s="81" t="s">
        <v>624</v>
      </c>
      <c r="B28" s="91"/>
      <c r="C28" s="100"/>
      <c r="D28" s="256"/>
      <c r="E28" s="3"/>
      <c r="F28" s="4"/>
    </row>
    <row r="29" spans="1:66" s="43" customFormat="1" ht="12" customHeight="1">
      <c r="A29" s="84" t="s">
        <v>617</v>
      </c>
      <c r="B29" s="92"/>
      <c r="C29" s="96"/>
      <c r="D29" s="257">
        <v>1100</v>
      </c>
      <c r="E29" s="111" t="e">
        <f>+#REF!</f>
        <v>#REF!</v>
      </c>
      <c r="F29" s="5" t="e">
        <f>+#REF!</f>
        <v>#REF!</v>
      </c>
    </row>
    <row r="30" spans="1:66" s="43" customFormat="1" ht="12" customHeight="1">
      <c r="A30" s="82" t="s">
        <v>625</v>
      </c>
      <c r="B30" s="94"/>
      <c r="C30" s="95"/>
      <c r="D30" s="340">
        <v>1120</v>
      </c>
      <c r="E30" s="113" t="e">
        <f>+#REF!</f>
        <v>#REF!</v>
      </c>
      <c r="F30" s="6" t="e">
        <f>+#REF!</f>
        <v>#REF!</v>
      </c>
    </row>
    <row r="31" spans="1:66" s="43" customFormat="1" ht="12" customHeight="1">
      <c r="A31" s="82" t="s">
        <v>626</v>
      </c>
      <c r="B31" s="94"/>
      <c r="C31" s="95"/>
      <c r="D31" s="340">
        <v>1130</v>
      </c>
      <c r="E31" s="113" t="e">
        <f>+#REF!</f>
        <v>#REF!</v>
      </c>
      <c r="F31" s="6" t="e">
        <f>+#REF!</f>
        <v>#REF!</v>
      </c>
    </row>
    <row r="32" spans="1:66" s="43" customFormat="1" ht="12" customHeight="1">
      <c r="A32" s="82" t="s">
        <v>627</v>
      </c>
      <c r="B32" s="94"/>
      <c r="C32" s="95"/>
      <c r="D32" s="340">
        <v>1140</v>
      </c>
      <c r="E32" s="113" t="e">
        <f>+#REF!</f>
        <v>#REF!</v>
      </c>
      <c r="F32" s="6" t="e">
        <f>+#REF!</f>
        <v>#REF!</v>
      </c>
    </row>
    <row r="33" spans="1:66" s="43" customFormat="1" ht="12" customHeight="1">
      <c r="A33" s="82" t="s">
        <v>628</v>
      </c>
      <c r="B33" s="94"/>
      <c r="C33" s="95"/>
      <c r="D33" s="340">
        <v>1150</v>
      </c>
      <c r="E33" s="113" t="e">
        <f>+#REF!</f>
        <v>#REF!</v>
      </c>
      <c r="F33" s="6" t="e">
        <f>+#REF!</f>
        <v>#REF!</v>
      </c>
    </row>
    <row r="34" spans="1:66" s="43" customFormat="1" ht="12" customHeight="1">
      <c r="A34" s="82" t="s">
        <v>629</v>
      </c>
      <c r="B34" s="92"/>
      <c r="C34" s="96"/>
      <c r="D34" s="257">
        <v>1160</v>
      </c>
      <c r="E34" s="111" t="e">
        <f>+#REF!</f>
        <v>#REF!</v>
      </c>
      <c r="F34" s="5" t="e">
        <f>+#REF!</f>
        <v>#REF!</v>
      </c>
    </row>
    <row r="35" spans="1:66" s="43" customFormat="1" ht="12" customHeight="1">
      <c r="A35" s="83" t="s">
        <v>630</v>
      </c>
      <c r="B35" s="97"/>
      <c r="C35" s="98"/>
      <c r="D35" s="261">
        <v>1170</v>
      </c>
      <c r="E35" s="1" t="e">
        <f>+#REF!</f>
        <v>#REF!</v>
      </c>
      <c r="F35" s="2" t="e">
        <f>+#REF!</f>
        <v>#REF!</v>
      </c>
    </row>
    <row r="36" spans="1:66" s="43" customFormat="1" ht="12" customHeight="1">
      <c r="A36" s="84" t="s">
        <v>631</v>
      </c>
      <c r="B36" s="92"/>
      <c r="C36" s="96"/>
      <c r="D36" s="257">
        <v>1171</v>
      </c>
      <c r="E36" s="111" t="e">
        <f>+#REF!</f>
        <v>#REF!</v>
      </c>
      <c r="F36" s="5" t="e">
        <f>+#REF!</f>
        <v>#REF!</v>
      </c>
    </row>
    <row r="37" spans="1:66" s="43" customFormat="1" ht="12" customHeight="1">
      <c r="A37" s="84" t="s">
        <v>632</v>
      </c>
      <c r="B37" s="92"/>
      <c r="C37" s="96"/>
      <c r="D37" s="257">
        <v>1172</v>
      </c>
      <c r="E37" s="111" t="e">
        <f>+#REF!</f>
        <v>#REF!</v>
      </c>
      <c r="F37" s="5" t="e">
        <f>+#REF!</f>
        <v>#REF!</v>
      </c>
    </row>
    <row r="38" spans="1:66" s="43" customFormat="1" ht="12" customHeight="1">
      <c r="A38" s="83" t="s">
        <v>633</v>
      </c>
      <c r="B38" s="97"/>
      <c r="C38" s="98"/>
      <c r="D38" s="261"/>
      <c r="E38" s="1"/>
      <c r="F38" s="2"/>
    </row>
    <row r="39" spans="1:66" s="43" customFormat="1" ht="12" customHeight="1">
      <c r="A39" s="84" t="s">
        <v>634</v>
      </c>
      <c r="B39" s="92"/>
      <c r="C39" s="96"/>
      <c r="D39" s="257">
        <v>1180</v>
      </c>
      <c r="E39" s="111" t="e">
        <f>+#REF!</f>
        <v>#REF!</v>
      </c>
      <c r="F39" s="5" t="e">
        <f>+#REF!</f>
        <v>#REF!</v>
      </c>
    </row>
    <row r="40" spans="1:66" s="43" customFormat="1" ht="12" customHeight="1">
      <c r="A40" s="85" t="s">
        <v>635</v>
      </c>
      <c r="B40" s="92"/>
      <c r="C40" s="96"/>
      <c r="D40" s="290">
        <v>1100</v>
      </c>
      <c r="E40" s="62" t="e">
        <f>SUM(E29:E39)-E36-E37</f>
        <v>#REF!</v>
      </c>
      <c r="F40" s="8" t="e">
        <f>SUM(F29:F39)-F36-F37</f>
        <v>#REF!</v>
      </c>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row>
    <row r="41" spans="1:66" s="43" customFormat="1" ht="12" customHeight="1">
      <c r="A41" s="80" t="s">
        <v>636</v>
      </c>
      <c r="B41" s="99"/>
      <c r="C41" s="98"/>
      <c r="D41" s="261"/>
      <c r="E41" s="1"/>
      <c r="F41" s="2"/>
    </row>
    <row r="42" spans="1:66" s="43" customFormat="1" ht="12" customHeight="1">
      <c r="A42" s="81" t="s">
        <v>637</v>
      </c>
      <c r="B42" s="91"/>
      <c r="C42" s="100"/>
      <c r="D42" s="256">
        <v>1710</v>
      </c>
      <c r="E42" s="3" t="e">
        <f>+#REF!</f>
        <v>#REF!</v>
      </c>
      <c r="F42" s="4" t="e">
        <f>+#REF!</f>
        <v>#REF!</v>
      </c>
    </row>
    <row r="43" spans="1:66" s="43" customFormat="1" ht="12" customHeight="1">
      <c r="A43" s="84" t="s">
        <v>638</v>
      </c>
      <c r="B43" s="92"/>
      <c r="C43" s="96"/>
      <c r="D43" s="257">
        <v>1711</v>
      </c>
      <c r="E43" s="111" t="e">
        <f>+#REF!</f>
        <v>#REF!</v>
      </c>
      <c r="F43" s="5" t="e">
        <f>+#REF!</f>
        <v>#REF!</v>
      </c>
    </row>
    <row r="44" spans="1:66" s="43" customFormat="1" ht="12" customHeight="1">
      <c r="A44" s="81" t="s">
        <v>639</v>
      </c>
      <c r="B44" s="91"/>
      <c r="C44" s="100"/>
      <c r="D44" s="256">
        <v>1720</v>
      </c>
      <c r="E44" s="3" t="e">
        <f>+#REF!</f>
        <v>#REF!</v>
      </c>
      <c r="F44" s="4" t="e">
        <f>+#REF!</f>
        <v>#REF!</v>
      </c>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row>
    <row r="45" spans="1:66" s="43" customFormat="1" ht="12" customHeight="1">
      <c r="A45" s="84" t="s">
        <v>640</v>
      </c>
      <c r="B45" s="92"/>
      <c r="C45" s="96"/>
      <c r="D45" s="257">
        <v>1721</v>
      </c>
      <c r="E45" s="111" t="e">
        <f>+#REF!</f>
        <v>#REF!</v>
      </c>
      <c r="F45" s="5" t="e">
        <f>+#REF!</f>
        <v>#REF!</v>
      </c>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1"/>
      <c r="AJ45" s="51"/>
      <c r="AK45" s="51"/>
      <c r="AL45" s="51"/>
      <c r="AM45" s="51"/>
      <c r="AN45" s="51"/>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row>
    <row r="46" spans="1:66" s="43" customFormat="1" ht="12" customHeight="1">
      <c r="A46" s="81" t="s">
        <v>699</v>
      </c>
      <c r="B46" s="91"/>
      <c r="C46" s="100"/>
      <c r="D46" s="256">
        <v>1730</v>
      </c>
      <c r="E46" s="3" t="e">
        <f>+#REF!</f>
        <v>#REF!</v>
      </c>
      <c r="F46" s="4" t="e">
        <f>+#REF!</f>
        <v>#REF!</v>
      </c>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c r="AN46" s="51"/>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row>
    <row r="47" spans="1:66" s="43" customFormat="1" ht="12" customHeight="1">
      <c r="A47" s="84" t="s">
        <v>700</v>
      </c>
      <c r="B47" s="92"/>
      <c r="C47" s="96"/>
      <c r="D47" s="257">
        <v>1731</v>
      </c>
      <c r="E47" s="111" t="e">
        <f>+#REF!</f>
        <v>#REF!</v>
      </c>
      <c r="F47" s="5" t="e">
        <f>+#REF!</f>
        <v>#REF!</v>
      </c>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c r="BF47" s="51"/>
      <c r="BG47" s="51"/>
      <c r="BH47" s="51"/>
      <c r="BI47" s="51"/>
      <c r="BJ47" s="51"/>
      <c r="BK47" s="51"/>
      <c r="BL47" s="51"/>
      <c r="BM47" s="51"/>
      <c r="BN47" s="51"/>
    </row>
    <row r="48" spans="1:66" s="43" customFormat="1" ht="12" customHeight="1">
      <c r="A48" s="82" t="s">
        <v>701</v>
      </c>
      <c r="B48" s="92"/>
      <c r="C48" s="96"/>
      <c r="D48" s="257">
        <v>1740</v>
      </c>
      <c r="E48" s="111" t="e">
        <f>+#REF!</f>
        <v>#REF!</v>
      </c>
      <c r="F48" s="5" t="e">
        <f>+#REF!</f>
        <v>#REF!</v>
      </c>
    </row>
    <row r="49" spans="1:66" s="43" customFormat="1" ht="12" customHeight="1">
      <c r="A49" s="82" t="s">
        <v>702</v>
      </c>
      <c r="B49" s="92"/>
      <c r="C49" s="96"/>
      <c r="D49" s="257">
        <v>1741</v>
      </c>
      <c r="E49" s="111" t="e">
        <f>+#REF!</f>
        <v>#REF!</v>
      </c>
      <c r="F49" s="5" t="e">
        <f>+#REF!</f>
        <v>#REF!</v>
      </c>
    </row>
    <row r="50" spans="1:66" s="43" customFormat="1" ht="12" customHeight="1">
      <c r="A50" s="85" t="s">
        <v>703</v>
      </c>
      <c r="B50" s="92"/>
      <c r="C50" s="96"/>
      <c r="D50" s="290">
        <v>1700</v>
      </c>
      <c r="E50" s="62" t="e">
        <f>SUM(E42:E49)-E43-E45-E47</f>
        <v>#REF!</v>
      </c>
      <c r="F50" s="8" t="e">
        <f>SUM(F42:F49)-F43-F45-F47</f>
        <v>#REF!</v>
      </c>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row>
    <row r="51" spans="1:66" s="43" customFormat="1" ht="12" customHeight="1">
      <c r="A51" s="80" t="s">
        <v>704</v>
      </c>
      <c r="B51" s="99"/>
      <c r="C51" s="98"/>
      <c r="D51" s="261"/>
      <c r="E51" s="1"/>
      <c r="F51" s="2"/>
    </row>
    <row r="52" spans="1:66" s="43" customFormat="1" ht="12" customHeight="1">
      <c r="A52" s="81" t="s">
        <v>705</v>
      </c>
      <c r="B52" s="91"/>
      <c r="C52" s="100"/>
      <c r="D52" s="256">
        <v>1210</v>
      </c>
      <c r="E52" s="3" t="e">
        <f>+#REF!</f>
        <v>#REF!</v>
      </c>
      <c r="F52" s="4" t="e">
        <f>+#REF!</f>
        <v>#REF!</v>
      </c>
    </row>
    <row r="53" spans="1:66" s="43" customFormat="1" ht="12" customHeight="1">
      <c r="A53" s="84" t="s">
        <v>706</v>
      </c>
      <c r="B53" s="92"/>
      <c r="C53" s="96"/>
      <c r="D53" s="257">
        <v>1211</v>
      </c>
      <c r="E53" s="111" t="e">
        <f>+#REF!</f>
        <v>#REF!</v>
      </c>
      <c r="F53" s="5" t="e">
        <f>+#REF!</f>
        <v>#REF!</v>
      </c>
    </row>
    <row r="54" spans="1:66" s="43" customFormat="1" ht="12" customHeight="1">
      <c r="A54" s="81" t="s">
        <v>707</v>
      </c>
      <c r="B54" s="91"/>
      <c r="C54" s="100"/>
      <c r="D54" s="256">
        <v>1220</v>
      </c>
      <c r="E54" s="3" t="e">
        <f>+#REF!</f>
        <v>#REF!</v>
      </c>
      <c r="F54" s="4" t="e">
        <f>+#REF!</f>
        <v>#REF!</v>
      </c>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c r="BF54" s="51"/>
      <c r="BG54" s="51"/>
      <c r="BH54" s="51"/>
      <c r="BI54" s="51"/>
      <c r="BJ54" s="51"/>
      <c r="BK54" s="51"/>
      <c r="BL54" s="51"/>
      <c r="BM54" s="51"/>
      <c r="BN54" s="51"/>
    </row>
    <row r="55" spans="1:66" s="43" customFormat="1" ht="12" customHeight="1">
      <c r="A55" s="84" t="s">
        <v>700</v>
      </c>
      <c r="B55" s="92"/>
      <c r="C55" s="96"/>
      <c r="D55" s="257">
        <v>1221</v>
      </c>
      <c r="E55" s="111" t="e">
        <f>+#REF!</f>
        <v>#REF!</v>
      </c>
      <c r="F55" s="5" t="e">
        <f>+#REF!</f>
        <v>#REF!</v>
      </c>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1"/>
      <c r="BE55" s="51"/>
      <c r="BF55" s="51"/>
      <c r="BG55" s="51"/>
      <c r="BH55" s="51"/>
      <c r="BI55" s="51"/>
      <c r="BJ55" s="51"/>
      <c r="BK55" s="51"/>
      <c r="BL55" s="51"/>
      <c r="BM55" s="51"/>
      <c r="BN55" s="51"/>
    </row>
    <row r="56" spans="1:66" s="43" customFormat="1" ht="12" customHeight="1">
      <c r="A56" s="82" t="s">
        <v>708</v>
      </c>
      <c r="B56" s="92"/>
      <c r="C56" s="96"/>
      <c r="D56" s="257">
        <v>1230</v>
      </c>
      <c r="E56" s="111" t="e">
        <f>+#REF!</f>
        <v>#REF!</v>
      </c>
      <c r="F56" s="5" t="e">
        <f>+#REF!</f>
        <v>#REF!</v>
      </c>
    </row>
    <row r="57" spans="1:66" s="43" customFormat="1" ht="12" customHeight="1">
      <c r="A57" s="82" t="s">
        <v>709</v>
      </c>
      <c r="B57" s="92"/>
      <c r="C57" s="96"/>
      <c r="D57" s="257">
        <v>1240</v>
      </c>
      <c r="E57" s="111" t="e">
        <f>+#REF!</f>
        <v>#REF!</v>
      </c>
      <c r="F57" s="5" t="e">
        <f>+#REF!</f>
        <v>#REF!</v>
      </c>
    </row>
    <row r="58" spans="1:66" s="43" customFormat="1" ht="12" customHeight="1">
      <c r="A58" s="85" t="s">
        <v>710</v>
      </c>
      <c r="B58" s="94"/>
      <c r="C58" s="95"/>
      <c r="D58" s="379">
        <v>1200</v>
      </c>
      <c r="E58" s="7" t="e">
        <f>SUM(E52:E57)-E53-E55</f>
        <v>#REF!</v>
      </c>
      <c r="F58" s="8" t="e">
        <f>SUM(F52:F57)-F53-F55</f>
        <v>#REF!</v>
      </c>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1"/>
      <c r="AJ58" s="51"/>
      <c r="AK58" s="51"/>
      <c r="AL58" s="51"/>
      <c r="AM58" s="51"/>
      <c r="AN58" s="51"/>
      <c r="AO58" s="51"/>
      <c r="AP58" s="51"/>
      <c r="AQ58" s="51"/>
      <c r="AR58" s="51"/>
      <c r="AS58" s="51"/>
      <c r="AT58" s="51"/>
      <c r="AU58" s="51"/>
      <c r="AV58" s="51"/>
      <c r="AW58" s="51"/>
      <c r="AX58" s="51"/>
      <c r="AY58" s="51"/>
      <c r="AZ58" s="51"/>
      <c r="BA58" s="51"/>
      <c r="BB58" s="51"/>
      <c r="BC58" s="51"/>
      <c r="BD58" s="51"/>
      <c r="BE58" s="51"/>
      <c r="BF58" s="51"/>
      <c r="BG58" s="51"/>
      <c r="BH58" s="51"/>
      <c r="BI58" s="51"/>
      <c r="BJ58" s="51"/>
      <c r="BK58" s="51"/>
      <c r="BL58" s="51"/>
      <c r="BM58" s="51"/>
      <c r="BN58" s="51"/>
    </row>
    <row r="59" spans="1:66" s="43" customFormat="1" ht="12" customHeight="1">
      <c r="A59" s="105" t="s">
        <v>711</v>
      </c>
      <c r="B59" s="106"/>
      <c r="C59" s="107"/>
      <c r="D59" s="290">
        <v>1750</v>
      </c>
      <c r="E59" s="62" t="e">
        <f>+#REF!</f>
        <v>#REF!</v>
      </c>
      <c r="F59" s="63" t="e">
        <f>+#REF!</f>
        <v>#REF!</v>
      </c>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row>
    <row r="60" spans="1:66" s="43" customFormat="1" ht="12" customHeight="1">
      <c r="A60" s="85" t="s">
        <v>712</v>
      </c>
      <c r="B60" s="101"/>
      <c r="C60" s="102"/>
      <c r="D60" s="379">
        <v>1250</v>
      </c>
      <c r="E60" s="7" t="e">
        <f>+#REF!</f>
        <v>#REF!</v>
      </c>
      <c r="F60" s="8" t="e">
        <f>+#REF!</f>
        <v>#REF!</v>
      </c>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E60" s="51"/>
      <c r="BF60" s="51"/>
      <c r="BG60" s="51"/>
      <c r="BH60" s="51"/>
      <c r="BI60" s="51"/>
      <c r="BJ60" s="51"/>
      <c r="BK60" s="51"/>
      <c r="BL60" s="51"/>
      <c r="BM60" s="51"/>
      <c r="BN60" s="51"/>
    </row>
    <row r="61" spans="1:66" s="43" customFormat="1" ht="12" customHeight="1">
      <c r="A61" s="85" t="s">
        <v>713</v>
      </c>
      <c r="B61" s="101"/>
      <c r="C61" s="102"/>
      <c r="D61" s="290">
        <v>1800</v>
      </c>
      <c r="E61" s="62" t="e">
        <f>E26-E40+E50-E58+E59-E60</f>
        <v>#REF!</v>
      </c>
      <c r="F61" s="8" t="e">
        <f>F26-F40+F50-F58+F59-F60</f>
        <v>#REF!</v>
      </c>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c r="BE61" s="51"/>
      <c r="BF61" s="51"/>
      <c r="BG61" s="51"/>
      <c r="BH61" s="51"/>
      <c r="BI61" s="51"/>
      <c r="BJ61" s="51"/>
      <c r="BK61" s="51"/>
      <c r="BL61" s="51"/>
      <c r="BM61" s="51"/>
      <c r="BN61" s="51"/>
    </row>
    <row r="62" spans="1:66" s="51" customFormat="1" ht="12" customHeight="1">
      <c r="A62" s="80" t="s">
        <v>714</v>
      </c>
      <c r="B62" s="99"/>
      <c r="C62" s="98"/>
      <c r="D62" s="378"/>
      <c r="E62" s="1"/>
      <c r="F62" s="2"/>
    </row>
    <row r="63" spans="1:66" s="51" customFormat="1" ht="12" customHeight="1">
      <c r="A63" s="84" t="s">
        <v>715</v>
      </c>
      <c r="B63" s="92"/>
      <c r="C63" s="93"/>
      <c r="D63" s="257">
        <v>1451</v>
      </c>
      <c r="E63" s="111" t="e">
        <f>+#REF!</f>
        <v>#REF!</v>
      </c>
      <c r="F63" s="5" t="e">
        <f>+#REF!</f>
        <v>#REF!</v>
      </c>
    </row>
    <row r="64" spans="1:66" s="51" customFormat="1" ht="12" customHeight="1">
      <c r="A64" s="82" t="s">
        <v>716</v>
      </c>
      <c r="B64" s="92"/>
      <c r="C64" s="96"/>
      <c r="D64" s="257">
        <v>1452</v>
      </c>
      <c r="E64" s="111" t="e">
        <f>+#REF!</f>
        <v>#REF!</v>
      </c>
      <c r="F64" s="5" t="e">
        <f>+#REF!</f>
        <v>#REF!</v>
      </c>
    </row>
    <row r="65" spans="1:66" s="43" customFormat="1" ht="12" customHeight="1">
      <c r="A65" s="85" t="s">
        <v>717</v>
      </c>
      <c r="B65" s="92"/>
      <c r="C65" s="96"/>
      <c r="D65" s="290">
        <v>1450</v>
      </c>
      <c r="E65" s="62" t="e">
        <f>SUM(E63:E64)</f>
        <v>#REF!</v>
      </c>
      <c r="F65" s="8" t="e">
        <f>SUM(F63:F64)</f>
        <v>#REF!</v>
      </c>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c r="BE65" s="51"/>
      <c r="BF65" s="51"/>
      <c r="BG65" s="51"/>
      <c r="BH65" s="51"/>
      <c r="BI65" s="51"/>
      <c r="BJ65" s="51"/>
      <c r="BK65" s="51"/>
      <c r="BL65" s="51"/>
      <c r="BM65" s="51"/>
      <c r="BN65" s="51"/>
    </row>
    <row r="66" spans="1:66" s="43" customFormat="1" ht="12" customHeight="1">
      <c r="A66" s="86" t="s">
        <v>718</v>
      </c>
      <c r="B66" s="103"/>
      <c r="C66" s="104"/>
      <c r="D66" s="263">
        <v>461</v>
      </c>
      <c r="E66" s="57" t="e">
        <f>E61-E65</f>
        <v>#REF!</v>
      </c>
      <c r="F66" s="58" t="e">
        <f>F61-F65</f>
        <v>#REF!</v>
      </c>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I66" s="51"/>
      <c r="AJ66" s="51"/>
      <c r="AK66" s="51"/>
      <c r="AL66" s="51"/>
      <c r="AM66" s="51"/>
      <c r="AN66" s="51"/>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row>
    <row r="67" spans="1:66" s="43" customFormat="1" ht="92.25" customHeight="1">
      <c r="A67" s="43" t="e">
        <f>+E_BS!A131</f>
        <v>#REF!</v>
      </c>
      <c r="B67" s="43" t="str">
        <f>+E_BS!B131</f>
        <v>Chief Accountant:</v>
      </c>
      <c r="E67" s="43" t="str">
        <f>+E_BS!E131</f>
        <v>Executive Director:</v>
      </c>
      <c r="F67" s="67"/>
    </row>
    <row r="68" spans="1:66">
      <c r="C68" s="69"/>
      <c r="D68" s="69"/>
      <c r="E68" s="69"/>
      <c r="F68" s="69"/>
    </row>
    <row r="69" spans="1:66">
      <c r="C69" s="69"/>
      <c r="D69" s="69"/>
      <c r="E69" s="69"/>
      <c r="F69" s="69"/>
    </row>
    <row r="70" spans="1:66">
      <c r="C70" s="69"/>
      <c r="D70" s="69"/>
      <c r="E70" s="69"/>
      <c r="F70" s="69"/>
    </row>
    <row r="71" spans="1:66">
      <c r="C71" s="69"/>
      <c r="D71" s="69"/>
      <c r="E71" s="69"/>
      <c r="F71" s="69"/>
    </row>
    <row r="72" spans="1:66">
      <c r="C72" s="69"/>
      <c r="D72" s="69"/>
      <c r="E72" s="69"/>
      <c r="F72" s="69"/>
    </row>
    <row r="73" spans="1:66">
      <c r="C73" s="69"/>
      <c r="D73" s="69"/>
      <c r="E73" s="69"/>
      <c r="F73" s="69"/>
    </row>
    <row r="74" spans="1:66">
      <c r="C74" s="69"/>
      <c r="D74" s="69"/>
      <c r="E74" s="69"/>
      <c r="F74" s="69"/>
    </row>
    <row r="75" spans="1:66">
      <c r="C75" s="69"/>
      <c r="D75" s="69"/>
      <c r="E75" s="69"/>
      <c r="F75" s="69"/>
    </row>
    <row r="76" spans="1:66">
      <c r="C76" s="69"/>
      <c r="D76" s="69"/>
      <c r="E76" s="69"/>
      <c r="F76" s="69"/>
    </row>
    <row r="77" spans="1:66">
      <c r="C77" s="69"/>
      <c r="D77" s="69"/>
      <c r="E77" s="69"/>
      <c r="F77" s="69"/>
    </row>
    <row r="78" spans="1:66">
      <c r="C78" s="69"/>
      <c r="D78" s="69"/>
      <c r="E78" s="69"/>
      <c r="F78" s="69"/>
    </row>
    <row r="79" spans="1:66">
      <c r="C79" s="69"/>
      <c r="D79" s="69"/>
      <c r="E79" s="69"/>
      <c r="F79" s="69"/>
    </row>
    <row r="80" spans="1:66">
      <c r="C80" s="69"/>
      <c r="D80" s="69"/>
      <c r="E80" s="69"/>
      <c r="F80" s="69"/>
    </row>
    <row r="81" spans="3:6">
      <c r="C81" s="69"/>
      <c r="D81" s="69"/>
      <c r="E81" s="69"/>
      <c r="F81" s="69"/>
    </row>
    <row r="82" spans="3:6">
      <c r="C82" s="69"/>
      <c r="D82" s="69"/>
      <c r="E82" s="69"/>
      <c r="F82" s="69"/>
    </row>
    <row r="83" spans="3:6">
      <c r="C83" s="69"/>
      <c r="D83" s="69"/>
      <c r="E83" s="69"/>
      <c r="F83" s="69"/>
    </row>
    <row r="84" spans="3:6">
      <c r="C84" s="69"/>
      <c r="D84" s="69"/>
      <c r="E84" s="69"/>
      <c r="F84" s="69"/>
    </row>
    <row r="85" spans="3:6">
      <c r="C85" s="69"/>
      <c r="D85" s="69"/>
      <c r="E85" s="69"/>
      <c r="F85" s="69"/>
    </row>
    <row r="86" spans="3:6">
      <c r="C86" s="69"/>
      <c r="D86" s="69"/>
      <c r="E86" s="69"/>
      <c r="F86" s="69"/>
    </row>
    <row r="87" spans="3:6">
      <c r="C87" s="69"/>
      <c r="D87" s="69"/>
      <c r="E87" s="69"/>
      <c r="F87" s="69"/>
    </row>
    <row r="88" spans="3:6">
      <c r="C88" s="69"/>
      <c r="D88" s="69"/>
      <c r="E88" s="69"/>
      <c r="F88" s="69"/>
    </row>
    <row r="89" spans="3:6">
      <c r="C89" s="69"/>
      <c r="D89" s="69"/>
      <c r="E89" s="69"/>
      <c r="F89" s="69"/>
    </row>
    <row r="90" spans="3:6">
      <c r="C90" s="69"/>
      <c r="D90" s="69"/>
      <c r="E90" s="69"/>
      <c r="F90" s="69"/>
    </row>
    <row r="91" spans="3:6">
      <c r="C91" s="69"/>
      <c r="D91" s="69"/>
      <c r="E91" s="69"/>
      <c r="F91" s="69"/>
    </row>
    <row r="92" spans="3:6">
      <c r="C92" s="69"/>
      <c r="D92" s="69"/>
      <c r="E92" s="69"/>
      <c r="F92" s="69"/>
    </row>
    <row r="93" spans="3:6">
      <c r="C93" s="69"/>
      <c r="D93" s="69"/>
      <c r="E93" s="69"/>
      <c r="F93" s="69"/>
    </row>
    <row r="94" spans="3:6">
      <c r="C94" s="69"/>
      <c r="D94" s="69"/>
      <c r="E94" s="69"/>
      <c r="F94" s="69"/>
    </row>
    <row r="95" spans="3:6">
      <c r="C95" s="69"/>
      <c r="D95" s="69"/>
      <c r="E95" s="69"/>
      <c r="F95" s="69"/>
    </row>
    <row r="96" spans="3:6">
      <c r="C96" s="69"/>
      <c r="D96" s="69"/>
      <c r="E96" s="69"/>
      <c r="F96" s="69"/>
    </row>
    <row r="97" spans="3:6">
      <c r="C97" s="69"/>
      <c r="D97" s="69"/>
      <c r="E97" s="69"/>
      <c r="F97" s="69"/>
    </row>
    <row r="98" spans="3:6">
      <c r="C98" s="69"/>
      <c r="D98" s="69"/>
      <c r="E98" s="69"/>
      <c r="F98" s="69"/>
    </row>
    <row r="99" spans="3:6">
      <c r="C99" s="69"/>
      <c r="D99" s="69"/>
      <c r="E99" s="69"/>
      <c r="F99" s="69"/>
    </row>
    <row r="100" spans="3:6">
      <c r="C100" s="69"/>
      <c r="D100" s="69"/>
      <c r="E100" s="69"/>
      <c r="F100" s="69"/>
    </row>
    <row r="101" spans="3:6">
      <c r="C101" s="69"/>
      <c r="D101" s="69"/>
      <c r="E101" s="69"/>
      <c r="F101" s="69"/>
    </row>
    <row r="102" spans="3:6">
      <c r="C102" s="69"/>
      <c r="D102" s="69"/>
      <c r="E102" s="69"/>
      <c r="F102" s="69"/>
    </row>
    <row r="103" spans="3:6">
      <c r="C103" s="69"/>
      <c r="D103" s="69"/>
      <c r="E103" s="69"/>
      <c r="F103" s="69"/>
    </row>
    <row r="104" spans="3:6">
      <c r="C104" s="69"/>
      <c r="D104" s="69"/>
      <c r="E104" s="69"/>
      <c r="F104" s="69"/>
    </row>
    <row r="105" spans="3:6">
      <c r="C105" s="69"/>
      <c r="D105" s="69"/>
      <c r="E105" s="69"/>
      <c r="F105" s="69"/>
    </row>
    <row r="106" spans="3:6">
      <c r="C106" s="69"/>
      <c r="D106" s="69"/>
      <c r="E106" s="69"/>
      <c r="F106" s="69"/>
    </row>
    <row r="107" spans="3:6">
      <c r="C107" s="69"/>
      <c r="D107" s="69"/>
      <c r="E107" s="69"/>
      <c r="F107" s="69"/>
    </row>
    <row r="108" spans="3:6">
      <c r="C108" s="69"/>
      <c r="D108" s="69"/>
      <c r="E108" s="69"/>
      <c r="F108" s="69"/>
    </row>
    <row r="109" spans="3:6">
      <c r="C109" s="69"/>
      <c r="D109" s="69"/>
      <c r="E109" s="69"/>
      <c r="F109" s="69"/>
    </row>
    <row r="110" spans="3:6">
      <c r="C110" s="69"/>
      <c r="D110" s="69"/>
      <c r="E110" s="69"/>
      <c r="F110" s="69"/>
    </row>
    <row r="111" spans="3:6">
      <c r="C111" s="69"/>
      <c r="D111" s="69"/>
      <c r="E111" s="69"/>
      <c r="F111" s="69"/>
    </row>
    <row r="112" spans="3:6">
      <c r="C112" s="69"/>
      <c r="D112" s="69"/>
      <c r="E112" s="69"/>
      <c r="F112" s="69"/>
    </row>
    <row r="113" spans="3:6">
      <c r="C113" s="69"/>
      <c r="D113" s="69"/>
      <c r="E113" s="69"/>
      <c r="F113" s="69"/>
    </row>
    <row r="114" spans="3:6">
      <c r="C114" s="69"/>
      <c r="D114" s="69"/>
      <c r="E114" s="69"/>
      <c r="F114" s="69"/>
    </row>
    <row r="115" spans="3:6">
      <c r="C115" s="69"/>
      <c r="D115" s="69"/>
      <c r="E115" s="69"/>
      <c r="F115" s="69"/>
    </row>
    <row r="116" spans="3:6">
      <c r="C116" s="69"/>
      <c r="D116" s="69"/>
      <c r="E116" s="69"/>
      <c r="F116" s="69"/>
    </row>
    <row r="117" spans="3:6">
      <c r="C117" s="69"/>
      <c r="D117" s="69"/>
      <c r="E117" s="69"/>
      <c r="F117" s="69"/>
    </row>
    <row r="118" spans="3:6">
      <c r="C118" s="69"/>
      <c r="D118" s="69"/>
      <c r="E118" s="69"/>
      <c r="F118" s="69"/>
    </row>
    <row r="119" spans="3:6">
      <c r="C119" s="69"/>
      <c r="D119" s="69"/>
      <c r="E119" s="69"/>
      <c r="F119" s="69"/>
    </row>
    <row r="120" spans="3:6">
      <c r="C120" s="69"/>
      <c r="D120" s="69"/>
      <c r="E120" s="69"/>
      <c r="F120" s="69"/>
    </row>
    <row r="121" spans="3:6">
      <c r="C121" s="69"/>
      <c r="D121" s="69"/>
      <c r="E121" s="69"/>
      <c r="F121" s="69"/>
    </row>
    <row r="122" spans="3:6">
      <c r="C122" s="69"/>
      <c r="D122" s="69"/>
      <c r="E122" s="69"/>
      <c r="F122" s="69"/>
    </row>
    <row r="123" spans="3:6">
      <c r="C123" s="69"/>
      <c r="D123" s="69"/>
      <c r="E123" s="69"/>
      <c r="F123" s="69"/>
    </row>
    <row r="124" spans="3:6">
      <c r="C124" s="69"/>
      <c r="D124" s="69"/>
      <c r="E124" s="69"/>
      <c r="F124" s="69"/>
    </row>
    <row r="125" spans="3:6">
      <c r="C125" s="69"/>
      <c r="D125" s="69"/>
      <c r="E125" s="69"/>
      <c r="F125" s="69"/>
    </row>
    <row r="126" spans="3:6">
      <c r="C126" s="69"/>
      <c r="D126" s="69"/>
      <c r="E126" s="69"/>
      <c r="F126" s="69"/>
    </row>
    <row r="127" spans="3:6">
      <c r="C127" s="69"/>
      <c r="D127" s="69"/>
      <c r="E127" s="69"/>
      <c r="F127" s="69"/>
    </row>
    <row r="128" spans="3:6">
      <c r="C128" s="69"/>
      <c r="D128" s="69"/>
      <c r="E128" s="69"/>
      <c r="F128" s="69"/>
    </row>
    <row r="129" spans="3:6">
      <c r="C129" s="69"/>
      <c r="D129" s="69"/>
      <c r="E129" s="69"/>
      <c r="F129" s="69"/>
    </row>
    <row r="130" spans="3:6">
      <c r="C130" s="69"/>
      <c r="D130" s="69"/>
      <c r="E130" s="69"/>
      <c r="F130" s="69"/>
    </row>
    <row r="131" spans="3:6">
      <c r="C131" s="69"/>
      <c r="D131" s="69"/>
      <c r="E131" s="69"/>
      <c r="F131" s="69"/>
    </row>
    <row r="132" spans="3:6">
      <c r="C132" s="69"/>
      <c r="D132" s="69"/>
      <c r="E132" s="69"/>
      <c r="F132" s="69"/>
    </row>
    <row r="133" spans="3:6">
      <c r="C133" s="69"/>
      <c r="D133" s="69"/>
      <c r="E133" s="69"/>
      <c r="F133" s="69"/>
    </row>
    <row r="134" spans="3:6">
      <c r="C134" s="69"/>
      <c r="D134" s="69"/>
      <c r="E134" s="69"/>
      <c r="F134" s="69"/>
    </row>
    <row r="135" spans="3:6">
      <c r="C135" s="69"/>
      <c r="D135" s="69"/>
      <c r="E135" s="69"/>
      <c r="F135" s="69"/>
    </row>
    <row r="136" spans="3:6">
      <c r="C136" s="69"/>
      <c r="D136" s="69"/>
      <c r="E136" s="69"/>
      <c r="F136" s="69"/>
    </row>
    <row r="137" spans="3:6">
      <c r="C137" s="69"/>
      <c r="D137" s="69"/>
      <c r="E137" s="69"/>
      <c r="F137" s="69"/>
    </row>
    <row r="138" spans="3:6">
      <c r="C138" s="69"/>
      <c r="D138" s="69"/>
      <c r="E138" s="69"/>
      <c r="F138" s="69"/>
    </row>
    <row r="139" spans="3:6">
      <c r="C139" s="69"/>
      <c r="D139" s="69"/>
      <c r="E139" s="69"/>
      <c r="F139" s="69"/>
    </row>
    <row r="140" spans="3:6">
      <c r="C140" s="69"/>
      <c r="D140" s="69"/>
      <c r="E140" s="69"/>
      <c r="F140" s="69"/>
    </row>
    <row r="141" spans="3:6">
      <c r="C141" s="69"/>
      <c r="D141" s="69"/>
      <c r="E141" s="69"/>
      <c r="F141" s="69"/>
    </row>
    <row r="142" spans="3:6">
      <c r="C142" s="69"/>
      <c r="D142" s="69"/>
      <c r="E142" s="69"/>
      <c r="F142" s="69"/>
    </row>
    <row r="143" spans="3:6">
      <c r="C143" s="69"/>
      <c r="D143" s="69"/>
      <c r="E143" s="69"/>
      <c r="F143" s="69"/>
    </row>
    <row r="144" spans="3:6">
      <c r="C144" s="69"/>
      <c r="D144" s="69"/>
      <c r="E144" s="69"/>
      <c r="F144" s="69"/>
    </row>
    <row r="145" spans="3:6">
      <c r="C145" s="69"/>
      <c r="D145" s="69"/>
      <c r="E145" s="69"/>
      <c r="F145" s="69"/>
    </row>
    <row r="146" spans="3:6">
      <c r="C146" s="69"/>
      <c r="D146" s="69"/>
      <c r="E146" s="69"/>
      <c r="F146" s="69"/>
    </row>
    <row r="147" spans="3:6">
      <c r="C147" s="69"/>
      <c r="D147" s="69"/>
      <c r="E147" s="69"/>
      <c r="F147" s="69"/>
    </row>
    <row r="148" spans="3:6">
      <c r="C148" s="69"/>
      <c r="D148" s="69"/>
      <c r="E148" s="69"/>
      <c r="F148" s="69"/>
    </row>
    <row r="149" spans="3:6">
      <c r="C149" s="69"/>
      <c r="D149" s="69"/>
      <c r="E149" s="69"/>
      <c r="F149" s="69"/>
    </row>
    <row r="150" spans="3:6">
      <c r="C150" s="69"/>
      <c r="D150" s="69"/>
      <c r="E150" s="69"/>
      <c r="F150" s="69"/>
    </row>
    <row r="151" spans="3:6">
      <c r="C151" s="69"/>
      <c r="D151" s="69"/>
      <c r="E151" s="69"/>
      <c r="F151" s="69"/>
    </row>
    <row r="152" spans="3:6">
      <c r="C152" s="69"/>
      <c r="D152" s="69"/>
      <c r="E152" s="69"/>
      <c r="F152" s="69"/>
    </row>
    <row r="153" spans="3:6">
      <c r="C153" s="69"/>
      <c r="D153" s="69"/>
      <c r="E153" s="69"/>
      <c r="F153" s="69"/>
    </row>
    <row r="154" spans="3:6">
      <c r="C154" s="69"/>
      <c r="D154" s="69"/>
      <c r="E154" s="69"/>
      <c r="F154" s="69"/>
    </row>
    <row r="155" spans="3:6">
      <c r="C155" s="69"/>
      <c r="D155" s="69"/>
      <c r="E155" s="69"/>
      <c r="F155" s="69"/>
    </row>
    <row r="156" spans="3:6">
      <c r="C156" s="69"/>
      <c r="D156" s="69"/>
      <c r="E156" s="69"/>
      <c r="F156" s="69"/>
    </row>
    <row r="157" spans="3:6">
      <c r="C157" s="69"/>
      <c r="D157" s="69"/>
      <c r="E157" s="69"/>
      <c r="F157" s="69"/>
    </row>
    <row r="158" spans="3:6">
      <c r="C158" s="69"/>
      <c r="D158" s="69"/>
      <c r="E158" s="69"/>
      <c r="F158" s="69"/>
    </row>
    <row r="159" spans="3:6">
      <c r="C159" s="69"/>
      <c r="D159" s="69"/>
      <c r="E159" s="69"/>
      <c r="F159" s="69"/>
    </row>
    <row r="160" spans="3:6">
      <c r="C160" s="69"/>
      <c r="D160" s="69"/>
      <c r="E160" s="69"/>
      <c r="F160" s="69"/>
    </row>
    <row r="161" spans="3:6">
      <c r="C161" s="69"/>
      <c r="D161" s="69"/>
      <c r="E161" s="69"/>
      <c r="F161" s="69"/>
    </row>
    <row r="162" spans="3:6">
      <c r="C162" s="69"/>
      <c r="D162" s="69"/>
      <c r="E162" s="69"/>
      <c r="F162" s="69"/>
    </row>
    <row r="163" spans="3:6">
      <c r="C163" s="69"/>
      <c r="D163" s="69"/>
      <c r="E163" s="69"/>
      <c r="F163" s="69"/>
    </row>
    <row r="164" spans="3:6">
      <c r="C164" s="69"/>
      <c r="D164" s="69"/>
      <c r="E164" s="69"/>
      <c r="F164" s="69"/>
    </row>
    <row r="165" spans="3:6">
      <c r="C165" s="69"/>
      <c r="D165" s="69"/>
      <c r="E165" s="69"/>
      <c r="F165" s="69"/>
    </row>
    <row r="166" spans="3:6">
      <c r="C166" s="69"/>
      <c r="D166" s="69"/>
      <c r="E166" s="69"/>
      <c r="F166" s="69"/>
    </row>
    <row r="167" spans="3:6">
      <c r="C167" s="69"/>
      <c r="D167" s="69"/>
      <c r="E167" s="69"/>
      <c r="F167" s="69"/>
    </row>
    <row r="168" spans="3:6">
      <c r="C168" s="69"/>
      <c r="D168" s="69"/>
      <c r="E168" s="69"/>
      <c r="F168" s="69"/>
    </row>
    <row r="169" spans="3:6">
      <c r="C169" s="69"/>
      <c r="D169" s="69"/>
      <c r="E169" s="69"/>
      <c r="F169" s="69"/>
    </row>
    <row r="170" spans="3:6">
      <c r="C170" s="69"/>
      <c r="D170" s="69"/>
      <c r="E170" s="69"/>
      <c r="F170" s="69"/>
    </row>
    <row r="171" spans="3:6">
      <c r="C171" s="69"/>
      <c r="D171" s="69"/>
      <c r="E171" s="69"/>
      <c r="F171" s="69"/>
    </row>
    <row r="172" spans="3:6">
      <c r="C172" s="69"/>
      <c r="D172" s="69"/>
      <c r="E172" s="69"/>
      <c r="F172" s="69"/>
    </row>
    <row r="173" spans="3:6">
      <c r="C173" s="69"/>
      <c r="D173" s="69"/>
      <c r="E173" s="69"/>
      <c r="F173" s="69"/>
    </row>
    <row r="174" spans="3:6">
      <c r="C174" s="69"/>
      <c r="D174" s="69"/>
      <c r="E174" s="69"/>
      <c r="F174" s="69"/>
    </row>
    <row r="175" spans="3:6">
      <c r="C175" s="69"/>
      <c r="D175" s="69"/>
      <c r="E175" s="69"/>
      <c r="F175" s="69"/>
    </row>
    <row r="176" spans="3:6">
      <c r="C176" s="69"/>
      <c r="D176" s="69"/>
      <c r="E176" s="69"/>
      <c r="F176" s="69"/>
    </row>
    <row r="177" spans="3:6">
      <c r="C177" s="69"/>
      <c r="D177" s="69"/>
      <c r="E177" s="69"/>
      <c r="F177" s="69"/>
    </row>
    <row r="178" spans="3:6">
      <c r="C178" s="69"/>
      <c r="D178" s="69"/>
      <c r="E178" s="69"/>
      <c r="F178" s="69"/>
    </row>
    <row r="179" spans="3:6">
      <c r="C179" s="69"/>
      <c r="D179" s="69"/>
      <c r="E179" s="69"/>
      <c r="F179" s="69"/>
    </row>
    <row r="180" spans="3:6">
      <c r="C180" s="69"/>
      <c r="D180" s="69"/>
      <c r="E180" s="69"/>
      <c r="F180" s="69"/>
    </row>
    <row r="181" spans="3:6">
      <c r="C181" s="69"/>
      <c r="D181" s="69"/>
      <c r="E181" s="69"/>
      <c r="F181" s="69"/>
    </row>
    <row r="182" spans="3:6">
      <c r="C182" s="69"/>
      <c r="D182" s="69"/>
      <c r="E182" s="69"/>
      <c r="F182" s="69"/>
    </row>
    <row r="183" spans="3:6">
      <c r="C183" s="69"/>
      <c r="D183" s="69"/>
      <c r="E183" s="69"/>
      <c r="F183" s="69"/>
    </row>
    <row r="184" spans="3:6">
      <c r="C184" s="69"/>
      <c r="D184" s="69"/>
      <c r="E184" s="69"/>
      <c r="F184" s="69"/>
    </row>
    <row r="185" spans="3:6">
      <c r="C185" s="69"/>
      <c r="D185" s="69"/>
      <c r="E185" s="69"/>
      <c r="F185" s="69"/>
    </row>
    <row r="186" spans="3:6">
      <c r="C186" s="69"/>
      <c r="D186" s="69"/>
      <c r="E186" s="69"/>
      <c r="F186" s="69"/>
    </row>
    <row r="187" spans="3:6">
      <c r="C187" s="69"/>
      <c r="D187" s="69"/>
      <c r="E187" s="69"/>
      <c r="F187" s="69"/>
    </row>
    <row r="188" spans="3:6">
      <c r="C188" s="69"/>
      <c r="D188" s="69"/>
      <c r="E188" s="69"/>
      <c r="F188" s="69"/>
    </row>
    <row r="189" spans="3:6">
      <c r="C189" s="69"/>
      <c r="D189" s="69"/>
      <c r="E189" s="69"/>
      <c r="F189" s="69"/>
    </row>
    <row r="190" spans="3:6">
      <c r="C190" s="69"/>
      <c r="D190" s="69"/>
      <c r="E190" s="69"/>
      <c r="F190" s="69"/>
    </row>
    <row r="191" spans="3:6">
      <c r="C191" s="69"/>
      <c r="D191" s="69"/>
      <c r="E191" s="69"/>
      <c r="F191" s="69"/>
    </row>
    <row r="192" spans="3:6">
      <c r="C192" s="69"/>
      <c r="D192" s="69"/>
      <c r="E192" s="69"/>
      <c r="F192" s="69"/>
    </row>
    <row r="193" spans="3:6">
      <c r="C193" s="69"/>
      <c r="D193" s="69"/>
      <c r="E193" s="69"/>
      <c r="F193" s="69"/>
    </row>
    <row r="194" spans="3:6">
      <c r="C194" s="69"/>
      <c r="D194" s="69"/>
      <c r="E194" s="69"/>
      <c r="F194" s="69"/>
    </row>
    <row r="195" spans="3:6">
      <c r="C195" s="69"/>
      <c r="D195" s="69"/>
      <c r="E195" s="69"/>
      <c r="F195" s="69"/>
    </row>
    <row r="196" spans="3:6">
      <c r="C196" s="69"/>
      <c r="D196" s="69"/>
      <c r="E196" s="69"/>
      <c r="F196" s="69"/>
    </row>
    <row r="197" spans="3:6">
      <c r="C197" s="69"/>
      <c r="D197" s="69"/>
      <c r="E197" s="69"/>
      <c r="F197" s="69"/>
    </row>
    <row r="198" spans="3:6">
      <c r="C198" s="69"/>
      <c r="D198" s="69"/>
      <c r="E198" s="69"/>
      <c r="F198" s="69"/>
    </row>
    <row r="199" spans="3:6">
      <c r="C199" s="69"/>
      <c r="D199" s="69"/>
      <c r="E199" s="69"/>
      <c r="F199" s="69"/>
    </row>
    <row r="200" spans="3:6">
      <c r="C200" s="69"/>
      <c r="D200" s="69"/>
      <c r="E200" s="69"/>
      <c r="F200" s="69"/>
    </row>
    <row r="201" spans="3:6">
      <c r="C201" s="69"/>
      <c r="D201" s="69"/>
      <c r="E201" s="69"/>
      <c r="F201" s="69"/>
    </row>
    <row r="202" spans="3:6">
      <c r="C202" s="69"/>
      <c r="D202" s="69"/>
      <c r="E202" s="69"/>
      <c r="F202" s="69"/>
    </row>
    <row r="203" spans="3:6">
      <c r="C203" s="69"/>
      <c r="D203" s="69"/>
      <c r="E203" s="69"/>
      <c r="F203" s="69"/>
    </row>
    <row r="204" spans="3:6">
      <c r="C204" s="69"/>
      <c r="D204" s="69"/>
      <c r="E204" s="69"/>
      <c r="F204" s="69"/>
    </row>
    <row r="205" spans="3:6">
      <c r="C205" s="69"/>
      <c r="D205" s="69"/>
      <c r="E205" s="69"/>
      <c r="F205" s="69"/>
    </row>
    <row r="206" spans="3:6">
      <c r="C206" s="69"/>
      <c r="D206" s="69"/>
      <c r="E206" s="69"/>
      <c r="F206" s="69"/>
    </row>
    <row r="207" spans="3:6">
      <c r="C207" s="69"/>
      <c r="D207" s="69"/>
      <c r="E207" s="69"/>
      <c r="F207" s="69"/>
    </row>
    <row r="208" spans="3:6">
      <c r="C208" s="69"/>
      <c r="D208" s="69"/>
      <c r="E208" s="69"/>
      <c r="F208" s="69"/>
    </row>
    <row r="209" spans="3:6">
      <c r="C209" s="69"/>
      <c r="D209" s="69"/>
      <c r="E209" s="69"/>
      <c r="F209" s="69"/>
    </row>
    <row r="210" spans="3:6">
      <c r="C210" s="69"/>
      <c r="D210" s="69"/>
      <c r="E210" s="69"/>
      <c r="F210" s="69"/>
    </row>
    <row r="211" spans="3:6">
      <c r="C211" s="69"/>
      <c r="D211" s="69"/>
      <c r="E211" s="69"/>
      <c r="F211" s="69"/>
    </row>
    <row r="212" spans="3:6">
      <c r="C212" s="69"/>
      <c r="D212" s="69"/>
      <c r="E212" s="69"/>
      <c r="F212" s="69"/>
    </row>
    <row r="213" spans="3:6">
      <c r="C213" s="69"/>
      <c r="D213" s="69"/>
      <c r="E213" s="69"/>
      <c r="F213" s="69"/>
    </row>
    <row r="214" spans="3:6">
      <c r="C214" s="69"/>
      <c r="D214" s="69"/>
      <c r="E214" s="69"/>
      <c r="F214" s="69"/>
    </row>
    <row r="215" spans="3:6">
      <c r="C215" s="69"/>
      <c r="D215" s="69"/>
      <c r="E215" s="69"/>
      <c r="F215" s="69"/>
    </row>
    <row r="216" spans="3:6">
      <c r="C216" s="69"/>
      <c r="D216" s="69"/>
      <c r="E216" s="69"/>
      <c r="F216" s="69"/>
    </row>
    <row r="217" spans="3:6">
      <c r="C217" s="69"/>
      <c r="D217" s="69"/>
      <c r="E217" s="69"/>
      <c r="F217" s="69"/>
    </row>
    <row r="218" spans="3:6">
      <c r="C218" s="69"/>
      <c r="D218" s="69"/>
      <c r="E218" s="69"/>
      <c r="F218" s="69"/>
    </row>
    <row r="219" spans="3:6">
      <c r="C219" s="69"/>
      <c r="D219" s="69"/>
      <c r="E219" s="69"/>
      <c r="F219" s="69"/>
    </row>
    <row r="220" spans="3:6">
      <c r="C220" s="69"/>
      <c r="D220" s="69"/>
      <c r="E220" s="69"/>
      <c r="F220" s="69"/>
    </row>
    <row r="221" spans="3:6">
      <c r="C221" s="69"/>
      <c r="D221" s="69"/>
      <c r="E221" s="69"/>
      <c r="F221" s="69"/>
    </row>
    <row r="222" spans="3:6">
      <c r="C222" s="69"/>
      <c r="D222" s="69"/>
      <c r="E222" s="69"/>
      <c r="F222" s="69"/>
    </row>
    <row r="223" spans="3:6">
      <c r="C223" s="69"/>
      <c r="D223" s="69"/>
      <c r="E223" s="69"/>
      <c r="F223" s="69"/>
    </row>
    <row r="224" spans="3:6">
      <c r="C224" s="69"/>
      <c r="D224" s="69"/>
      <c r="E224" s="69"/>
      <c r="F224" s="69"/>
    </row>
    <row r="225" spans="3:6">
      <c r="C225" s="69"/>
      <c r="D225" s="69"/>
      <c r="E225" s="69"/>
      <c r="F225" s="69"/>
    </row>
    <row r="226" spans="3:6">
      <c r="C226" s="69"/>
      <c r="D226" s="69"/>
      <c r="E226" s="69"/>
      <c r="F226" s="69"/>
    </row>
    <row r="227" spans="3:6">
      <c r="C227" s="69"/>
      <c r="D227" s="69"/>
      <c r="E227" s="69"/>
      <c r="F227" s="69"/>
    </row>
    <row r="228" spans="3:6">
      <c r="C228" s="69"/>
      <c r="D228" s="69"/>
      <c r="E228" s="69"/>
      <c r="F228" s="69"/>
    </row>
    <row r="229" spans="3:6">
      <c r="C229" s="69"/>
      <c r="D229" s="69"/>
      <c r="E229" s="69"/>
      <c r="F229" s="69"/>
    </row>
    <row r="230" spans="3:6">
      <c r="C230" s="69"/>
      <c r="D230" s="69"/>
      <c r="E230" s="69"/>
      <c r="F230" s="69"/>
    </row>
    <row r="231" spans="3:6">
      <c r="C231" s="69"/>
      <c r="D231" s="69"/>
      <c r="E231" s="69"/>
      <c r="F231" s="69"/>
    </row>
    <row r="232" spans="3:6">
      <c r="C232" s="69"/>
      <c r="D232" s="69"/>
      <c r="E232" s="69"/>
      <c r="F232" s="69"/>
    </row>
    <row r="233" spans="3:6">
      <c r="C233" s="69"/>
      <c r="D233" s="69"/>
      <c r="E233" s="69"/>
      <c r="F233" s="69"/>
    </row>
    <row r="234" spans="3:6">
      <c r="C234" s="69"/>
      <c r="D234" s="69"/>
      <c r="E234" s="69"/>
      <c r="F234" s="69"/>
    </row>
    <row r="235" spans="3:6">
      <c r="C235" s="69"/>
      <c r="D235" s="69"/>
      <c r="E235" s="69"/>
      <c r="F235" s="69"/>
    </row>
    <row r="236" spans="3:6">
      <c r="C236" s="69"/>
      <c r="D236" s="69"/>
      <c r="E236" s="69"/>
      <c r="F236" s="69"/>
    </row>
    <row r="237" spans="3:6">
      <c r="C237" s="69"/>
      <c r="D237" s="69"/>
      <c r="E237" s="69"/>
      <c r="F237" s="69"/>
    </row>
    <row r="238" spans="3:6">
      <c r="C238" s="69"/>
      <c r="D238" s="69"/>
      <c r="E238" s="69"/>
      <c r="F238" s="69"/>
    </row>
    <row r="239" spans="3:6">
      <c r="C239" s="69"/>
      <c r="D239" s="69"/>
      <c r="E239" s="69"/>
      <c r="F239" s="69"/>
    </row>
    <row r="240" spans="3:6">
      <c r="C240" s="69"/>
      <c r="D240" s="69"/>
      <c r="E240" s="69"/>
      <c r="F240" s="69"/>
    </row>
    <row r="241" spans="3:6">
      <c r="C241" s="69"/>
      <c r="D241" s="69"/>
      <c r="E241" s="69"/>
      <c r="F241" s="69"/>
    </row>
    <row r="242" spans="3:6">
      <c r="C242" s="69"/>
      <c r="D242" s="69"/>
      <c r="E242" s="69"/>
      <c r="F242" s="69"/>
    </row>
    <row r="243" spans="3:6">
      <c r="C243" s="69"/>
      <c r="D243" s="69"/>
      <c r="E243" s="69"/>
      <c r="F243" s="69"/>
    </row>
    <row r="244" spans="3:6">
      <c r="C244" s="69"/>
      <c r="D244" s="69"/>
      <c r="E244" s="69"/>
      <c r="F244" s="69"/>
    </row>
    <row r="245" spans="3:6">
      <c r="C245" s="69"/>
      <c r="D245" s="69"/>
      <c r="E245" s="69"/>
      <c r="F245" s="69"/>
    </row>
    <row r="246" spans="3:6">
      <c r="C246" s="69"/>
      <c r="D246" s="69"/>
      <c r="E246" s="69"/>
      <c r="F246" s="69"/>
    </row>
    <row r="247" spans="3:6">
      <c r="C247" s="69"/>
      <c r="D247" s="69"/>
      <c r="E247" s="69"/>
      <c r="F247" s="69"/>
    </row>
    <row r="248" spans="3:6">
      <c r="C248" s="69"/>
      <c r="D248" s="69"/>
      <c r="E248" s="69"/>
      <c r="F248" s="69"/>
    </row>
    <row r="249" spans="3:6">
      <c r="C249" s="69"/>
      <c r="D249" s="69"/>
      <c r="E249" s="69"/>
      <c r="F249" s="69"/>
    </row>
    <row r="250" spans="3:6">
      <c r="C250" s="69"/>
      <c r="D250" s="69"/>
      <c r="E250" s="69"/>
      <c r="F250" s="69"/>
    </row>
    <row r="251" spans="3:6">
      <c r="C251" s="69"/>
      <c r="D251" s="69"/>
      <c r="E251" s="69"/>
      <c r="F251" s="69"/>
    </row>
    <row r="252" spans="3:6">
      <c r="C252" s="69"/>
      <c r="D252" s="69"/>
      <c r="E252" s="69"/>
      <c r="F252" s="69"/>
    </row>
    <row r="253" spans="3:6">
      <c r="C253" s="69"/>
      <c r="D253" s="69"/>
      <c r="E253" s="69"/>
      <c r="F253" s="69"/>
    </row>
    <row r="254" spans="3:6">
      <c r="C254" s="69"/>
      <c r="D254" s="69"/>
      <c r="E254" s="69"/>
      <c r="F254" s="69"/>
    </row>
    <row r="255" spans="3:6">
      <c r="C255" s="69"/>
      <c r="D255" s="69"/>
      <c r="E255" s="69"/>
      <c r="F255" s="69"/>
    </row>
    <row r="256" spans="3:6">
      <c r="C256" s="69"/>
      <c r="D256" s="69"/>
      <c r="E256" s="69"/>
      <c r="F256" s="69"/>
    </row>
    <row r="257" spans="3:6">
      <c r="C257" s="69"/>
      <c r="D257" s="69"/>
      <c r="E257" s="69"/>
      <c r="F257" s="69"/>
    </row>
    <row r="258" spans="3:6">
      <c r="C258" s="69"/>
      <c r="D258" s="69"/>
      <c r="E258" s="69"/>
      <c r="F258" s="69"/>
    </row>
    <row r="259" spans="3:6">
      <c r="C259" s="69"/>
      <c r="D259" s="69"/>
      <c r="E259" s="69"/>
      <c r="F259" s="69"/>
    </row>
    <row r="260" spans="3:6">
      <c r="C260" s="69"/>
      <c r="D260" s="69"/>
      <c r="E260" s="69"/>
      <c r="F260" s="69"/>
    </row>
    <row r="261" spans="3:6">
      <c r="C261" s="69"/>
      <c r="D261" s="69"/>
      <c r="E261" s="69"/>
      <c r="F261" s="69"/>
    </row>
    <row r="262" spans="3:6">
      <c r="C262" s="69"/>
      <c r="D262" s="69"/>
      <c r="E262" s="69"/>
      <c r="F262" s="69"/>
    </row>
    <row r="263" spans="3:6">
      <c r="C263" s="69"/>
      <c r="D263" s="69"/>
      <c r="E263" s="69"/>
      <c r="F263" s="69"/>
    </row>
    <row r="264" spans="3:6">
      <c r="C264" s="69"/>
      <c r="D264" s="69"/>
      <c r="E264" s="69"/>
      <c r="F264" s="69"/>
    </row>
    <row r="265" spans="3:6">
      <c r="C265" s="69"/>
      <c r="D265" s="69"/>
      <c r="E265" s="69"/>
      <c r="F265" s="69"/>
    </row>
    <row r="266" spans="3:6">
      <c r="C266" s="69"/>
      <c r="D266" s="69"/>
      <c r="E266" s="69"/>
      <c r="F266" s="69"/>
    </row>
    <row r="267" spans="3:6">
      <c r="C267" s="69"/>
      <c r="D267" s="69"/>
      <c r="E267" s="69"/>
      <c r="F267" s="69"/>
    </row>
    <row r="268" spans="3:6">
      <c r="C268" s="69"/>
      <c r="D268" s="69"/>
      <c r="E268" s="69"/>
      <c r="F268" s="69"/>
    </row>
    <row r="269" spans="3:6">
      <c r="C269" s="69"/>
      <c r="D269" s="69"/>
      <c r="E269" s="69"/>
      <c r="F269" s="69"/>
    </row>
    <row r="270" spans="3:6">
      <c r="C270" s="69"/>
      <c r="D270" s="69"/>
      <c r="E270" s="69"/>
      <c r="F270" s="69"/>
    </row>
    <row r="271" spans="3:6">
      <c r="C271" s="69"/>
      <c r="D271" s="69"/>
      <c r="E271" s="69"/>
      <c r="F271" s="69"/>
    </row>
    <row r="272" spans="3:6">
      <c r="C272" s="69"/>
      <c r="D272" s="69"/>
      <c r="E272" s="69"/>
      <c r="F272" s="69"/>
    </row>
    <row r="273" spans="3:6">
      <c r="C273" s="69"/>
      <c r="D273" s="69"/>
      <c r="E273" s="69"/>
      <c r="F273" s="69"/>
    </row>
    <row r="274" spans="3:6">
      <c r="C274" s="69"/>
      <c r="D274" s="69"/>
      <c r="E274" s="69"/>
      <c r="F274" s="69"/>
    </row>
    <row r="275" spans="3:6">
      <c r="C275" s="69"/>
      <c r="D275" s="69"/>
      <c r="E275" s="69"/>
      <c r="F275" s="69"/>
    </row>
    <row r="276" spans="3:6">
      <c r="C276" s="69"/>
      <c r="D276" s="69"/>
      <c r="E276" s="69"/>
      <c r="F276" s="69"/>
    </row>
    <row r="277" spans="3:6">
      <c r="C277" s="69"/>
      <c r="D277" s="69"/>
      <c r="E277" s="69"/>
      <c r="F277" s="69"/>
    </row>
    <row r="278" spans="3:6">
      <c r="C278" s="69"/>
      <c r="D278" s="69"/>
      <c r="E278" s="69"/>
      <c r="F278" s="69"/>
    </row>
    <row r="279" spans="3:6">
      <c r="C279" s="69"/>
      <c r="D279" s="69"/>
      <c r="E279" s="69"/>
      <c r="F279" s="69"/>
    </row>
    <row r="280" spans="3:6">
      <c r="C280" s="69"/>
      <c r="D280" s="69"/>
      <c r="E280" s="69"/>
      <c r="F280" s="69"/>
    </row>
    <row r="281" spans="3:6">
      <c r="C281" s="69"/>
      <c r="D281" s="69"/>
      <c r="E281" s="69"/>
      <c r="F281" s="69"/>
    </row>
    <row r="282" spans="3:6">
      <c r="C282" s="69"/>
      <c r="D282" s="69"/>
      <c r="E282" s="69"/>
      <c r="F282" s="69"/>
    </row>
    <row r="283" spans="3:6">
      <c r="C283" s="69"/>
      <c r="D283" s="69"/>
      <c r="E283" s="69"/>
      <c r="F283" s="69"/>
    </row>
    <row r="284" spans="3:6">
      <c r="C284" s="69"/>
      <c r="D284" s="69"/>
      <c r="E284" s="69"/>
      <c r="F284" s="69"/>
    </row>
    <row r="285" spans="3:6">
      <c r="C285" s="69"/>
      <c r="D285" s="69"/>
      <c r="E285" s="69"/>
      <c r="F285" s="69"/>
    </row>
    <row r="286" spans="3:6">
      <c r="C286" s="69"/>
      <c r="D286" s="69"/>
      <c r="E286" s="69"/>
      <c r="F286" s="69"/>
    </row>
    <row r="287" spans="3:6">
      <c r="C287" s="69"/>
      <c r="D287" s="69"/>
      <c r="E287" s="69"/>
      <c r="F287" s="69"/>
    </row>
    <row r="288" spans="3:6">
      <c r="C288" s="69"/>
      <c r="D288" s="69"/>
      <c r="E288" s="69"/>
      <c r="F288" s="69"/>
    </row>
    <row r="289" spans="3:6">
      <c r="C289" s="69"/>
      <c r="D289" s="69"/>
      <c r="E289" s="69"/>
      <c r="F289" s="69"/>
    </row>
    <row r="290" spans="3:6">
      <c r="C290" s="69"/>
      <c r="D290" s="69"/>
      <c r="E290" s="69"/>
      <c r="F290" s="69"/>
    </row>
    <row r="291" spans="3:6">
      <c r="C291" s="69"/>
      <c r="D291" s="69"/>
      <c r="E291" s="69"/>
      <c r="F291" s="69"/>
    </row>
    <row r="292" spans="3:6">
      <c r="C292" s="69"/>
      <c r="D292" s="69"/>
      <c r="E292" s="69"/>
      <c r="F292" s="69"/>
    </row>
    <row r="293" spans="3:6">
      <c r="C293" s="69"/>
      <c r="D293" s="69"/>
      <c r="E293" s="69"/>
      <c r="F293" s="69"/>
    </row>
    <row r="294" spans="3:6">
      <c r="C294" s="69"/>
      <c r="D294" s="69"/>
      <c r="E294" s="69"/>
      <c r="F294" s="69"/>
    </row>
    <row r="295" spans="3:6">
      <c r="C295" s="69"/>
      <c r="D295" s="69"/>
      <c r="E295" s="69"/>
      <c r="F295" s="69"/>
    </row>
    <row r="296" spans="3:6">
      <c r="C296" s="69"/>
      <c r="D296" s="69"/>
      <c r="E296" s="69"/>
      <c r="F296" s="69"/>
    </row>
    <row r="297" spans="3:6">
      <c r="C297" s="69"/>
      <c r="D297" s="69"/>
      <c r="E297" s="69"/>
      <c r="F297" s="69"/>
    </row>
    <row r="298" spans="3:6">
      <c r="C298" s="69"/>
      <c r="D298" s="69"/>
      <c r="E298" s="69"/>
      <c r="F298" s="69"/>
    </row>
    <row r="299" spans="3:6">
      <c r="C299" s="69"/>
      <c r="D299" s="69"/>
      <c r="E299" s="69"/>
      <c r="F299" s="69"/>
    </row>
    <row r="300" spans="3:6">
      <c r="C300" s="69"/>
      <c r="D300" s="69"/>
      <c r="E300" s="69"/>
      <c r="F300" s="69"/>
    </row>
    <row r="301" spans="3:6">
      <c r="C301" s="69"/>
      <c r="D301" s="69"/>
      <c r="E301" s="69"/>
      <c r="F301" s="69"/>
    </row>
    <row r="302" spans="3:6">
      <c r="C302" s="69"/>
      <c r="D302" s="69"/>
      <c r="E302" s="69"/>
      <c r="F302" s="69"/>
    </row>
    <row r="303" spans="3:6">
      <c r="C303" s="69"/>
      <c r="D303" s="69"/>
      <c r="E303" s="69"/>
      <c r="F303" s="69"/>
    </row>
    <row r="304" spans="3:6">
      <c r="C304" s="69"/>
      <c r="D304" s="69"/>
      <c r="E304" s="69"/>
      <c r="F304" s="69"/>
    </row>
    <row r="305" spans="3:6">
      <c r="C305" s="69"/>
      <c r="D305" s="69"/>
      <c r="E305" s="69"/>
      <c r="F305" s="69"/>
    </row>
    <row r="306" spans="3:6">
      <c r="C306" s="69"/>
      <c r="D306" s="69"/>
      <c r="E306" s="69"/>
      <c r="F306" s="69"/>
    </row>
    <row r="307" spans="3:6">
      <c r="C307" s="69"/>
      <c r="D307" s="69"/>
      <c r="E307" s="69"/>
      <c r="F307" s="69"/>
    </row>
    <row r="308" spans="3:6">
      <c r="C308" s="69"/>
      <c r="D308" s="69"/>
      <c r="E308" s="69"/>
      <c r="F308" s="69"/>
    </row>
    <row r="309" spans="3:6">
      <c r="C309" s="69"/>
      <c r="D309" s="69"/>
      <c r="E309" s="69"/>
      <c r="F309" s="69"/>
    </row>
    <row r="310" spans="3:6">
      <c r="C310" s="69"/>
      <c r="D310" s="69"/>
      <c r="E310" s="69"/>
      <c r="F310" s="69"/>
    </row>
    <row r="311" spans="3:6">
      <c r="C311" s="69"/>
      <c r="D311" s="69"/>
      <c r="E311" s="69"/>
      <c r="F311" s="69"/>
    </row>
    <row r="312" spans="3:6">
      <c r="C312" s="69"/>
      <c r="D312" s="69"/>
      <c r="E312" s="69"/>
      <c r="F312" s="69"/>
    </row>
    <row r="313" spans="3:6">
      <c r="C313" s="69"/>
      <c r="D313" s="69"/>
      <c r="E313" s="69"/>
      <c r="F313" s="69"/>
    </row>
    <row r="314" spans="3:6">
      <c r="C314" s="69"/>
      <c r="D314" s="69"/>
      <c r="E314" s="69"/>
      <c r="F314" s="69"/>
    </row>
    <row r="315" spans="3:6">
      <c r="C315" s="69"/>
      <c r="D315" s="69"/>
      <c r="E315" s="69"/>
      <c r="F315" s="69"/>
    </row>
    <row r="316" spans="3:6">
      <c r="C316" s="69"/>
      <c r="D316" s="69"/>
      <c r="E316" s="69"/>
      <c r="F316" s="69"/>
    </row>
    <row r="317" spans="3:6">
      <c r="C317" s="69"/>
      <c r="D317" s="69"/>
      <c r="E317" s="69"/>
      <c r="F317" s="69"/>
    </row>
    <row r="318" spans="3:6">
      <c r="C318" s="69"/>
      <c r="D318" s="69"/>
      <c r="E318" s="69"/>
      <c r="F318" s="69"/>
    </row>
    <row r="319" spans="3:6">
      <c r="C319" s="69"/>
      <c r="D319" s="69"/>
      <c r="E319" s="69"/>
      <c r="F319" s="69"/>
    </row>
    <row r="320" spans="3:6">
      <c r="C320" s="69"/>
      <c r="D320" s="69"/>
      <c r="E320" s="69"/>
      <c r="F320" s="69"/>
    </row>
    <row r="321" spans="3:6">
      <c r="C321" s="69"/>
      <c r="D321" s="69"/>
      <c r="E321" s="69"/>
      <c r="F321" s="69"/>
    </row>
    <row r="322" spans="3:6">
      <c r="C322" s="69"/>
      <c r="D322" s="69"/>
      <c r="E322" s="69"/>
      <c r="F322" s="69"/>
    </row>
    <row r="323" spans="3:6">
      <c r="C323" s="69"/>
      <c r="D323" s="69"/>
      <c r="E323" s="69"/>
      <c r="F323" s="69"/>
    </row>
    <row r="324" spans="3:6">
      <c r="C324" s="69"/>
      <c r="D324" s="69"/>
      <c r="E324" s="69"/>
      <c r="F324" s="69"/>
    </row>
    <row r="325" spans="3:6">
      <c r="C325" s="69"/>
      <c r="D325" s="69"/>
      <c r="E325" s="69"/>
      <c r="F325" s="69"/>
    </row>
    <row r="326" spans="3:6">
      <c r="C326" s="69"/>
      <c r="D326" s="69"/>
      <c r="E326" s="69"/>
      <c r="F326" s="69"/>
    </row>
    <row r="327" spans="3:6">
      <c r="C327" s="69"/>
      <c r="D327" s="69"/>
      <c r="E327" s="69"/>
      <c r="F327" s="69"/>
    </row>
    <row r="328" spans="3:6">
      <c r="C328" s="69"/>
      <c r="D328" s="69"/>
      <c r="E328" s="69"/>
      <c r="F328" s="69"/>
    </row>
    <row r="329" spans="3:6">
      <c r="C329" s="69"/>
      <c r="D329" s="69"/>
      <c r="E329" s="69"/>
      <c r="F329" s="69"/>
    </row>
    <row r="330" spans="3:6">
      <c r="C330" s="69"/>
      <c r="D330" s="69"/>
      <c r="E330" s="69"/>
      <c r="F330" s="69"/>
    </row>
    <row r="331" spans="3:6">
      <c r="C331" s="69"/>
      <c r="D331" s="69"/>
      <c r="E331" s="69"/>
      <c r="F331" s="69"/>
    </row>
    <row r="332" spans="3:6">
      <c r="C332" s="69"/>
      <c r="D332" s="69"/>
      <c r="E332" s="69"/>
      <c r="F332" s="69"/>
    </row>
    <row r="333" spans="3:6">
      <c r="C333" s="69"/>
      <c r="D333" s="69"/>
      <c r="E333" s="69"/>
      <c r="F333" s="69"/>
    </row>
    <row r="334" spans="3:6">
      <c r="C334" s="69"/>
      <c r="D334" s="69"/>
      <c r="E334" s="69"/>
      <c r="F334" s="69"/>
    </row>
    <row r="335" spans="3:6">
      <c r="C335" s="69"/>
      <c r="D335" s="69"/>
      <c r="E335" s="69"/>
      <c r="F335" s="69"/>
    </row>
    <row r="336" spans="3:6">
      <c r="C336" s="69"/>
      <c r="D336" s="69"/>
      <c r="E336" s="69"/>
      <c r="F336" s="69"/>
    </row>
    <row r="337" spans="3:6">
      <c r="C337" s="69"/>
      <c r="D337" s="69"/>
      <c r="E337" s="69"/>
      <c r="F337" s="69"/>
    </row>
    <row r="338" spans="3:6">
      <c r="C338" s="69"/>
      <c r="D338" s="69"/>
      <c r="E338" s="69"/>
      <c r="F338" s="69"/>
    </row>
    <row r="339" spans="3:6">
      <c r="C339" s="69"/>
      <c r="D339" s="69"/>
      <c r="E339" s="69"/>
      <c r="F339" s="69"/>
    </row>
    <row r="340" spans="3:6">
      <c r="C340" s="69"/>
      <c r="D340" s="69"/>
      <c r="E340" s="69"/>
      <c r="F340" s="69"/>
    </row>
    <row r="341" spans="3:6">
      <c r="C341" s="69"/>
      <c r="D341" s="69"/>
      <c r="E341" s="69"/>
      <c r="F341" s="69"/>
    </row>
    <row r="342" spans="3:6">
      <c r="C342" s="69"/>
      <c r="D342" s="69"/>
      <c r="E342" s="69"/>
      <c r="F342" s="69"/>
    </row>
    <row r="343" spans="3:6">
      <c r="C343" s="69"/>
      <c r="D343" s="69"/>
      <c r="E343" s="69"/>
      <c r="F343" s="69"/>
    </row>
    <row r="344" spans="3:6">
      <c r="C344" s="69"/>
      <c r="D344" s="69"/>
      <c r="E344" s="69"/>
      <c r="F344" s="69"/>
    </row>
    <row r="345" spans="3:6">
      <c r="C345" s="69"/>
      <c r="D345" s="69"/>
      <c r="E345" s="69"/>
      <c r="F345" s="69"/>
    </row>
    <row r="346" spans="3:6">
      <c r="C346" s="69"/>
      <c r="D346" s="69"/>
      <c r="E346" s="69"/>
      <c r="F346" s="69"/>
    </row>
    <row r="347" spans="3:6">
      <c r="C347" s="69"/>
      <c r="D347" s="69"/>
      <c r="E347" s="69"/>
      <c r="F347" s="69"/>
    </row>
    <row r="348" spans="3:6">
      <c r="C348" s="69"/>
      <c r="D348" s="69"/>
      <c r="E348" s="69"/>
      <c r="F348" s="69"/>
    </row>
    <row r="349" spans="3:6">
      <c r="C349" s="69"/>
      <c r="D349" s="69"/>
      <c r="E349" s="69"/>
      <c r="F349" s="69"/>
    </row>
    <row r="350" spans="3:6">
      <c r="C350" s="69"/>
      <c r="D350" s="69"/>
      <c r="E350" s="69"/>
      <c r="F350" s="69"/>
    </row>
    <row r="351" spans="3:6">
      <c r="C351" s="69"/>
      <c r="D351" s="69"/>
      <c r="E351" s="69"/>
      <c r="F351" s="69"/>
    </row>
    <row r="352" spans="3:6">
      <c r="C352" s="69"/>
      <c r="D352" s="69"/>
      <c r="E352" s="69"/>
      <c r="F352" s="69"/>
    </row>
    <row r="353" spans="3:6">
      <c r="C353" s="69"/>
      <c r="D353" s="69"/>
      <c r="E353" s="69"/>
      <c r="F353" s="69"/>
    </row>
    <row r="354" spans="3:6">
      <c r="C354" s="69"/>
      <c r="D354" s="69"/>
      <c r="E354" s="69"/>
      <c r="F354" s="69"/>
    </row>
    <row r="355" spans="3:6">
      <c r="C355" s="69"/>
      <c r="D355" s="69"/>
      <c r="E355" s="69"/>
      <c r="F355" s="69"/>
    </row>
    <row r="356" spans="3:6">
      <c r="C356" s="69"/>
      <c r="D356" s="69"/>
      <c r="E356" s="69"/>
      <c r="F356" s="69"/>
    </row>
    <row r="357" spans="3:6">
      <c r="C357" s="69"/>
      <c r="D357" s="69"/>
      <c r="E357" s="69"/>
      <c r="F357" s="69"/>
    </row>
    <row r="358" spans="3:6">
      <c r="C358" s="69"/>
      <c r="D358" s="69"/>
      <c r="E358" s="69"/>
      <c r="F358" s="69"/>
    </row>
    <row r="359" spans="3:6">
      <c r="C359" s="69"/>
      <c r="D359" s="69"/>
      <c r="E359" s="69"/>
      <c r="F359" s="69"/>
    </row>
    <row r="360" spans="3:6">
      <c r="C360" s="69"/>
      <c r="D360" s="69"/>
      <c r="E360" s="69"/>
      <c r="F360" s="69"/>
    </row>
    <row r="361" spans="3:6">
      <c r="C361" s="69"/>
      <c r="D361" s="69"/>
      <c r="E361" s="69"/>
      <c r="F361" s="69"/>
    </row>
    <row r="362" spans="3:6">
      <c r="C362" s="69"/>
      <c r="D362" s="69"/>
      <c r="E362" s="69"/>
      <c r="F362" s="69"/>
    </row>
    <row r="363" spans="3:6">
      <c r="C363" s="69"/>
      <c r="D363" s="69"/>
      <c r="E363" s="69"/>
      <c r="F363" s="69"/>
    </row>
    <row r="364" spans="3:6">
      <c r="C364" s="69"/>
      <c r="D364" s="69"/>
      <c r="E364" s="69"/>
      <c r="F364" s="69"/>
    </row>
    <row r="365" spans="3:6">
      <c r="C365" s="69"/>
      <c r="D365" s="69"/>
      <c r="E365" s="69"/>
      <c r="F365" s="69"/>
    </row>
    <row r="366" spans="3:6">
      <c r="C366" s="69"/>
      <c r="D366" s="69"/>
      <c r="E366" s="69"/>
      <c r="F366" s="69"/>
    </row>
    <row r="367" spans="3:6">
      <c r="C367" s="69"/>
      <c r="D367" s="69"/>
      <c r="E367" s="69"/>
      <c r="F367" s="69"/>
    </row>
    <row r="368" spans="3:6">
      <c r="C368" s="69"/>
      <c r="D368" s="69"/>
      <c r="E368" s="69"/>
      <c r="F368" s="69"/>
    </row>
    <row r="369" spans="3:6">
      <c r="C369" s="69"/>
      <c r="D369" s="69"/>
      <c r="E369" s="69"/>
      <c r="F369" s="69"/>
    </row>
    <row r="370" spans="3:6">
      <c r="C370" s="69"/>
      <c r="D370" s="69"/>
      <c r="E370" s="69"/>
      <c r="F370" s="69"/>
    </row>
    <row r="371" spans="3:6">
      <c r="C371" s="69"/>
      <c r="D371" s="69"/>
      <c r="E371" s="69"/>
      <c r="F371" s="69"/>
    </row>
    <row r="372" spans="3:6">
      <c r="C372" s="69"/>
      <c r="D372" s="69"/>
      <c r="E372" s="69"/>
      <c r="F372" s="69"/>
    </row>
    <row r="373" spans="3:6">
      <c r="C373" s="69"/>
      <c r="D373" s="69"/>
      <c r="E373" s="69"/>
      <c r="F373" s="69"/>
    </row>
    <row r="374" spans="3:6">
      <c r="C374" s="69"/>
      <c r="D374" s="69"/>
      <c r="E374" s="69"/>
      <c r="F374" s="69"/>
    </row>
    <row r="375" spans="3:6">
      <c r="C375" s="69"/>
      <c r="D375" s="69"/>
      <c r="E375" s="69"/>
      <c r="F375" s="69"/>
    </row>
    <row r="376" spans="3:6">
      <c r="C376" s="69"/>
      <c r="D376" s="69"/>
      <c r="E376" s="69"/>
      <c r="F376" s="69"/>
    </row>
    <row r="377" spans="3:6">
      <c r="C377" s="69"/>
      <c r="D377" s="69"/>
      <c r="E377" s="69"/>
      <c r="F377" s="69"/>
    </row>
    <row r="378" spans="3:6">
      <c r="C378" s="69"/>
      <c r="D378" s="69"/>
      <c r="E378" s="69"/>
      <c r="F378" s="69"/>
    </row>
    <row r="379" spans="3:6">
      <c r="C379" s="69"/>
      <c r="D379" s="69"/>
      <c r="E379" s="69"/>
      <c r="F379" s="69"/>
    </row>
    <row r="380" spans="3:6">
      <c r="C380" s="69"/>
      <c r="D380" s="69"/>
      <c r="E380" s="69"/>
      <c r="F380" s="69"/>
    </row>
    <row r="381" spans="3:6">
      <c r="C381" s="69"/>
      <c r="D381" s="69"/>
      <c r="E381" s="69"/>
      <c r="F381" s="69"/>
    </row>
    <row r="382" spans="3:6">
      <c r="C382" s="69"/>
      <c r="D382" s="69"/>
      <c r="E382" s="69"/>
      <c r="F382" s="69"/>
    </row>
    <row r="383" spans="3:6">
      <c r="C383" s="69"/>
      <c r="D383" s="69"/>
      <c r="E383" s="69"/>
      <c r="F383" s="69"/>
    </row>
    <row r="384" spans="3:6">
      <c r="C384" s="69"/>
      <c r="D384" s="69"/>
      <c r="E384" s="69"/>
      <c r="F384" s="69"/>
    </row>
    <row r="385" spans="3:6">
      <c r="C385" s="69"/>
      <c r="D385" s="69"/>
      <c r="E385" s="69"/>
      <c r="F385" s="69"/>
    </row>
    <row r="386" spans="3:6">
      <c r="C386" s="69"/>
      <c r="D386" s="69"/>
      <c r="E386" s="69"/>
      <c r="F386" s="69"/>
    </row>
    <row r="387" spans="3:6">
      <c r="C387" s="69"/>
      <c r="D387" s="69"/>
      <c r="E387" s="69"/>
      <c r="F387" s="69"/>
    </row>
    <row r="388" spans="3:6">
      <c r="C388" s="69"/>
      <c r="D388" s="69"/>
      <c r="E388" s="69"/>
      <c r="F388" s="69"/>
    </row>
    <row r="389" spans="3:6">
      <c r="C389" s="69"/>
      <c r="D389" s="69"/>
      <c r="E389" s="69"/>
      <c r="F389" s="69"/>
    </row>
    <row r="390" spans="3:6">
      <c r="C390" s="69"/>
      <c r="D390" s="69"/>
      <c r="E390" s="69"/>
      <c r="F390" s="69"/>
    </row>
    <row r="391" spans="3:6">
      <c r="C391" s="69"/>
      <c r="D391" s="69"/>
      <c r="E391" s="69"/>
      <c r="F391" s="69"/>
    </row>
    <row r="392" spans="3:6">
      <c r="C392" s="69"/>
      <c r="D392" s="69"/>
      <c r="E392" s="69"/>
      <c r="F392" s="69"/>
    </row>
    <row r="393" spans="3:6">
      <c r="C393" s="69"/>
      <c r="D393" s="69"/>
      <c r="E393" s="69"/>
      <c r="F393" s="69"/>
    </row>
    <row r="394" spans="3:6">
      <c r="C394" s="69"/>
      <c r="D394" s="69"/>
      <c r="E394" s="69"/>
      <c r="F394" s="69"/>
    </row>
    <row r="395" spans="3:6">
      <c r="C395" s="69"/>
      <c r="D395" s="69"/>
      <c r="E395" s="69"/>
      <c r="F395" s="69"/>
    </row>
    <row r="396" spans="3:6">
      <c r="C396" s="69"/>
      <c r="D396" s="69"/>
      <c r="E396" s="69"/>
      <c r="F396" s="69"/>
    </row>
    <row r="397" spans="3:6">
      <c r="C397" s="69"/>
      <c r="D397" s="69"/>
      <c r="E397" s="69"/>
      <c r="F397" s="69"/>
    </row>
    <row r="398" spans="3:6">
      <c r="C398" s="69"/>
      <c r="D398" s="69"/>
      <c r="E398" s="69"/>
      <c r="F398" s="69"/>
    </row>
    <row r="399" spans="3:6">
      <c r="C399" s="69"/>
      <c r="D399" s="69"/>
      <c r="E399" s="69"/>
      <c r="F399" s="69"/>
    </row>
    <row r="400" spans="3:6">
      <c r="C400" s="69"/>
      <c r="D400" s="69"/>
      <c r="E400" s="69"/>
      <c r="F400" s="69"/>
    </row>
    <row r="401" spans="3:6">
      <c r="C401" s="69"/>
      <c r="D401" s="69"/>
      <c r="E401" s="69"/>
      <c r="F401" s="69"/>
    </row>
    <row r="402" spans="3:6">
      <c r="C402" s="69"/>
      <c r="D402" s="69"/>
      <c r="E402" s="69"/>
      <c r="F402" s="69"/>
    </row>
    <row r="403" spans="3:6">
      <c r="C403" s="69"/>
      <c r="D403" s="69"/>
      <c r="E403" s="69"/>
      <c r="F403" s="69"/>
    </row>
    <row r="404" spans="3:6">
      <c r="C404" s="69"/>
      <c r="D404" s="69"/>
      <c r="E404" s="69"/>
      <c r="F404" s="69"/>
    </row>
    <row r="405" spans="3:6">
      <c r="C405" s="69"/>
      <c r="D405" s="69"/>
      <c r="E405" s="69"/>
      <c r="F405" s="69"/>
    </row>
    <row r="406" spans="3:6">
      <c r="C406" s="69"/>
      <c r="D406" s="69"/>
      <c r="E406" s="69"/>
      <c r="F406" s="69"/>
    </row>
    <row r="407" spans="3:6">
      <c r="C407" s="69"/>
      <c r="D407" s="69"/>
      <c r="E407" s="69"/>
      <c r="F407" s="69"/>
    </row>
    <row r="408" spans="3:6">
      <c r="C408" s="69"/>
      <c r="D408" s="69"/>
      <c r="E408" s="69"/>
      <c r="F408" s="69"/>
    </row>
    <row r="409" spans="3:6">
      <c r="C409" s="69"/>
      <c r="D409" s="69"/>
      <c r="E409" s="69"/>
      <c r="F409" s="69"/>
    </row>
    <row r="410" spans="3:6">
      <c r="C410" s="69"/>
      <c r="D410" s="69"/>
      <c r="E410" s="69"/>
      <c r="F410" s="69"/>
    </row>
    <row r="411" spans="3:6">
      <c r="C411" s="69"/>
      <c r="D411" s="69"/>
      <c r="E411" s="69"/>
      <c r="F411" s="69"/>
    </row>
    <row r="412" spans="3:6">
      <c r="C412" s="69"/>
      <c r="D412" s="69"/>
      <c r="E412" s="69"/>
      <c r="F412" s="69"/>
    </row>
    <row r="413" spans="3:6">
      <c r="C413" s="69"/>
      <c r="D413" s="69"/>
      <c r="E413" s="69"/>
      <c r="F413" s="69"/>
    </row>
    <row r="414" spans="3:6">
      <c r="C414" s="69"/>
      <c r="D414" s="69"/>
      <c r="E414" s="69"/>
      <c r="F414" s="69"/>
    </row>
    <row r="415" spans="3:6">
      <c r="C415" s="69"/>
      <c r="D415" s="69"/>
      <c r="E415" s="69"/>
      <c r="F415" s="69"/>
    </row>
    <row r="416" spans="3:6">
      <c r="C416" s="69"/>
      <c r="D416" s="69"/>
      <c r="E416" s="69"/>
      <c r="F416" s="69"/>
    </row>
    <row r="417" spans="3:6">
      <c r="C417" s="69"/>
      <c r="D417" s="69"/>
      <c r="E417" s="69"/>
      <c r="F417" s="69"/>
    </row>
    <row r="418" spans="3:6">
      <c r="C418" s="69"/>
      <c r="D418" s="69"/>
      <c r="E418" s="69"/>
      <c r="F418" s="69"/>
    </row>
    <row r="419" spans="3:6">
      <c r="C419" s="69"/>
      <c r="D419" s="69"/>
      <c r="E419" s="69"/>
      <c r="F419" s="69"/>
    </row>
    <row r="420" spans="3:6">
      <c r="C420" s="69"/>
      <c r="D420" s="69"/>
      <c r="E420" s="69"/>
      <c r="F420" s="69"/>
    </row>
    <row r="421" spans="3:6">
      <c r="C421" s="69"/>
      <c r="D421" s="69"/>
      <c r="E421" s="69"/>
      <c r="F421" s="69"/>
    </row>
    <row r="422" spans="3:6">
      <c r="C422" s="69"/>
      <c r="D422" s="69"/>
      <c r="E422" s="69"/>
      <c r="F422" s="69"/>
    </row>
    <row r="423" spans="3:6">
      <c r="C423" s="69"/>
      <c r="D423" s="69"/>
      <c r="E423" s="69"/>
      <c r="F423" s="69"/>
    </row>
    <row r="424" spans="3:6">
      <c r="C424" s="69"/>
      <c r="D424" s="69"/>
      <c r="E424" s="69"/>
      <c r="F424" s="69"/>
    </row>
    <row r="425" spans="3:6">
      <c r="C425" s="69"/>
      <c r="D425" s="69"/>
      <c r="E425" s="69"/>
      <c r="F425" s="69"/>
    </row>
    <row r="426" spans="3:6">
      <c r="C426" s="69"/>
      <c r="D426" s="69"/>
      <c r="E426" s="69"/>
      <c r="F426" s="69"/>
    </row>
    <row r="427" spans="3:6">
      <c r="C427" s="69"/>
      <c r="D427" s="69"/>
      <c r="E427" s="69"/>
      <c r="F427" s="69"/>
    </row>
    <row r="428" spans="3:6">
      <c r="C428" s="69"/>
      <c r="D428" s="69"/>
      <c r="E428" s="69"/>
      <c r="F428" s="69"/>
    </row>
    <row r="429" spans="3:6">
      <c r="C429" s="69"/>
      <c r="D429" s="69"/>
      <c r="E429" s="69"/>
      <c r="F429" s="69"/>
    </row>
    <row r="430" spans="3:6">
      <c r="C430" s="69"/>
      <c r="D430" s="69"/>
      <c r="E430" s="69"/>
      <c r="F430" s="69"/>
    </row>
    <row r="431" spans="3:6">
      <c r="C431" s="69"/>
      <c r="D431" s="69"/>
      <c r="E431" s="69"/>
      <c r="F431" s="69"/>
    </row>
    <row r="432" spans="3:6">
      <c r="C432" s="69"/>
      <c r="D432" s="69"/>
      <c r="E432" s="69"/>
      <c r="F432" s="69"/>
    </row>
    <row r="433" spans="3:6">
      <c r="C433" s="69"/>
      <c r="D433" s="69"/>
      <c r="E433" s="69"/>
      <c r="F433" s="69"/>
    </row>
    <row r="434" spans="3:6">
      <c r="C434" s="69"/>
      <c r="D434" s="69"/>
      <c r="E434" s="69"/>
      <c r="F434" s="69"/>
    </row>
    <row r="435" spans="3:6">
      <c r="C435" s="69"/>
      <c r="D435" s="69"/>
      <c r="E435" s="69"/>
      <c r="F435" s="69"/>
    </row>
    <row r="436" spans="3:6">
      <c r="C436" s="69"/>
      <c r="D436" s="69"/>
      <c r="E436" s="69"/>
      <c r="F436" s="69"/>
    </row>
    <row r="437" spans="3:6">
      <c r="C437" s="69"/>
      <c r="D437" s="69"/>
      <c r="E437" s="69"/>
      <c r="F437" s="69"/>
    </row>
    <row r="438" spans="3:6">
      <c r="C438" s="69"/>
      <c r="D438" s="69"/>
      <c r="E438" s="69"/>
      <c r="F438" s="69"/>
    </row>
    <row r="439" spans="3:6">
      <c r="C439" s="69"/>
      <c r="D439" s="69"/>
      <c r="E439" s="69"/>
      <c r="F439" s="69"/>
    </row>
    <row r="440" spans="3:6">
      <c r="C440" s="69"/>
      <c r="D440" s="69"/>
      <c r="E440" s="69"/>
      <c r="F440" s="69"/>
    </row>
    <row r="441" spans="3:6">
      <c r="C441" s="69"/>
      <c r="D441" s="69"/>
      <c r="E441" s="69"/>
      <c r="F441" s="69"/>
    </row>
    <row r="442" spans="3:6">
      <c r="C442" s="69"/>
      <c r="D442" s="69"/>
      <c r="E442" s="69"/>
      <c r="F442" s="69"/>
    </row>
    <row r="443" spans="3:6">
      <c r="C443" s="69"/>
      <c r="D443" s="69"/>
      <c r="E443" s="69"/>
      <c r="F443" s="69"/>
    </row>
    <row r="444" spans="3:6">
      <c r="C444" s="69"/>
      <c r="D444" s="69"/>
      <c r="E444" s="69"/>
      <c r="F444" s="69"/>
    </row>
    <row r="445" spans="3:6">
      <c r="C445" s="69"/>
      <c r="D445" s="69"/>
      <c r="E445" s="69"/>
      <c r="F445" s="69"/>
    </row>
    <row r="446" spans="3:6">
      <c r="C446" s="69"/>
      <c r="D446" s="69"/>
      <c r="E446" s="69"/>
      <c r="F446" s="69"/>
    </row>
    <row r="447" spans="3:6">
      <c r="C447" s="69"/>
      <c r="D447" s="69"/>
      <c r="E447" s="69"/>
      <c r="F447" s="69"/>
    </row>
    <row r="448" spans="3:6">
      <c r="C448" s="69"/>
      <c r="D448" s="69"/>
      <c r="E448" s="69"/>
      <c r="F448" s="69"/>
    </row>
    <row r="449" spans="3:6">
      <c r="C449" s="69"/>
      <c r="D449" s="69"/>
      <c r="E449" s="69"/>
      <c r="F449" s="69"/>
    </row>
    <row r="450" spans="3:6">
      <c r="C450" s="69"/>
      <c r="D450" s="69"/>
      <c r="E450" s="69"/>
      <c r="F450" s="69"/>
    </row>
    <row r="451" spans="3:6">
      <c r="C451" s="69"/>
      <c r="D451" s="69"/>
      <c r="E451" s="69"/>
      <c r="F451" s="69"/>
    </row>
    <row r="452" spans="3:6">
      <c r="C452" s="69"/>
      <c r="D452" s="69"/>
      <c r="E452" s="69"/>
      <c r="F452" s="69"/>
    </row>
    <row r="453" spans="3:6">
      <c r="C453" s="69"/>
      <c r="D453" s="69"/>
      <c r="E453" s="69"/>
      <c r="F453" s="69"/>
    </row>
    <row r="454" spans="3:6">
      <c r="C454" s="69"/>
      <c r="D454" s="69"/>
      <c r="E454" s="69"/>
      <c r="F454" s="69"/>
    </row>
    <row r="455" spans="3:6">
      <c r="C455" s="69"/>
      <c r="D455" s="69"/>
      <c r="E455" s="69"/>
      <c r="F455" s="69"/>
    </row>
    <row r="456" spans="3:6">
      <c r="C456" s="69"/>
      <c r="D456" s="69"/>
      <c r="E456" s="69"/>
      <c r="F456" s="69"/>
    </row>
    <row r="457" spans="3:6">
      <c r="C457" s="69"/>
      <c r="D457" s="69"/>
      <c r="E457" s="69"/>
      <c r="F457" s="69"/>
    </row>
    <row r="458" spans="3:6">
      <c r="C458" s="69"/>
      <c r="D458" s="69"/>
      <c r="E458" s="69"/>
      <c r="F458" s="69"/>
    </row>
    <row r="459" spans="3:6">
      <c r="C459" s="69"/>
      <c r="D459" s="69"/>
      <c r="E459" s="69"/>
      <c r="F459" s="69"/>
    </row>
    <row r="460" spans="3:6">
      <c r="C460" s="69"/>
      <c r="D460" s="69"/>
      <c r="E460" s="69"/>
      <c r="F460" s="69"/>
    </row>
    <row r="461" spans="3:6">
      <c r="C461" s="69"/>
      <c r="D461" s="69"/>
      <c r="E461" s="69"/>
      <c r="F461" s="69"/>
    </row>
    <row r="462" spans="3:6">
      <c r="C462" s="69"/>
      <c r="D462" s="69"/>
      <c r="E462" s="69"/>
      <c r="F462" s="69"/>
    </row>
    <row r="463" spans="3:6">
      <c r="C463" s="69"/>
      <c r="D463" s="69"/>
      <c r="E463" s="69"/>
      <c r="F463" s="69"/>
    </row>
    <row r="464" spans="3:6">
      <c r="C464" s="69"/>
      <c r="D464" s="69"/>
      <c r="E464" s="69"/>
      <c r="F464" s="69"/>
    </row>
    <row r="465" spans="3:6">
      <c r="C465" s="69"/>
      <c r="D465" s="69"/>
      <c r="E465" s="69"/>
      <c r="F465" s="69"/>
    </row>
    <row r="466" spans="3:6">
      <c r="C466" s="69"/>
      <c r="D466" s="69"/>
      <c r="E466" s="69"/>
      <c r="F466" s="69"/>
    </row>
    <row r="467" spans="3:6">
      <c r="C467" s="69"/>
      <c r="D467" s="69"/>
      <c r="E467" s="69"/>
      <c r="F467" s="69"/>
    </row>
    <row r="468" spans="3:6">
      <c r="C468" s="69"/>
      <c r="D468" s="69"/>
      <c r="E468" s="69"/>
      <c r="F468" s="69"/>
    </row>
    <row r="469" spans="3:6">
      <c r="C469" s="69"/>
      <c r="D469" s="69"/>
      <c r="E469" s="69"/>
      <c r="F469" s="69"/>
    </row>
    <row r="470" spans="3:6">
      <c r="C470" s="69"/>
      <c r="D470" s="69"/>
      <c r="E470" s="69"/>
      <c r="F470" s="69"/>
    </row>
    <row r="471" spans="3:6">
      <c r="C471" s="69"/>
      <c r="D471" s="69"/>
      <c r="E471" s="69"/>
      <c r="F471" s="69"/>
    </row>
    <row r="472" spans="3:6">
      <c r="C472" s="69"/>
      <c r="D472" s="69"/>
      <c r="E472" s="69"/>
      <c r="F472" s="69"/>
    </row>
    <row r="473" spans="3:6">
      <c r="C473" s="69"/>
      <c r="D473" s="69"/>
      <c r="E473" s="69"/>
      <c r="F473" s="69"/>
    </row>
    <row r="474" spans="3:6">
      <c r="C474" s="69"/>
      <c r="D474" s="69"/>
      <c r="E474" s="69"/>
      <c r="F474" s="69"/>
    </row>
    <row r="475" spans="3:6">
      <c r="C475" s="69"/>
      <c r="D475" s="69"/>
      <c r="E475" s="69"/>
      <c r="F475" s="69"/>
    </row>
    <row r="476" spans="3:6">
      <c r="C476" s="69"/>
      <c r="D476" s="69"/>
      <c r="E476" s="69"/>
      <c r="F476" s="69"/>
    </row>
    <row r="477" spans="3:6">
      <c r="C477" s="69"/>
      <c r="D477" s="69"/>
      <c r="E477" s="69"/>
      <c r="F477" s="69"/>
    </row>
    <row r="478" spans="3:6">
      <c r="C478" s="69"/>
      <c r="D478" s="69"/>
      <c r="E478" s="69"/>
      <c r="F478" s="69"/>
    </row>
    <row r="479" spans="3:6">
      <c r="C479" s="69"/>
      <c r="D479" s="69"/>
      <c r="E479" s="69"/>
      <c r="F479" s="69"/>
    </row>
    <row r="480" spans="3:6">
      <c r="C480" s="69"/>
      <c r="D480" s="69"/>
      <c r="E480" s="69"/>
      <c r="F480" s="69"/>
    </row>
    <row r="481" spans="3:6">
      <c r="C481" s="69"/>
      <c r="D481" s="69"/>
      <c r="E481" s="69"/>
      <c r="F481" s="69"/>
    </row>
    <row r="482" spans="3:6">
      <c r="C482" s="69"/>
      <c r="D482" s="69"/>
      <c r="E482" s="69"/>
      <c r="F482" s="69"/>
    </row>
    <row r="483" spans="3:6">
      <c r="C483" s="69"/>
      <c r="D483" s="69"/>
      <c r="E483" s="69"/>
      <c r="F483" s="69"/>
    </row>
    <row r="484" spans="3:6">
      <c r="C484" s="69"/>
      <c r="D484" s="69"/>
      <c r="E484" s="69"/>
      <c r="F484" s="69"/>
    </row>
    <row r="485" spans="3:6">
      <c r="C485" s="69"/>
      <c r="D485" s="69"/>
      <c r="E485" s="69"/>
      <c r="F485" s="69"/>
    </row>
    <row r="486" spans="3:6">
      <c r="C486" s="69"/>
      <c r="D486" s="69"/>
      <c r="E486" s="69"/>
      <c r="F486" s="69"/>
    </row>
    <row r="487" spans="3:6">
      <c r="C487" s="69"/>
      <c r="D487" s="69"/>
      <c r="E487" s="69"/>
      <c r="F487" s="69"/>
    </row>
    <row r="488" spans="3:6">
      <c r="C488" s="69"/>
      <c r="D488" s="69"/>
      <c r="E488" s="69"/>
      <c r="F488" s="69"/>
    </row>
    <row r="489" spans="3:6">
      <c r="C489" s="69"/>
      <c r="D489" s="69"/>
      <c r="E489" s="69"/>
      <c r="F489" s="69"/>
    </row>
    <row r="490" spans="3:6">
      <c r="C490" s="69"/>
      <c r="D490" s="69"/>
      <c r="E490" s="69"/>
      <c r="F490" s="69"/>
    </row>
    <row r="491" spans="3:6">
      <c r="C491" s="69"/>
      <c r="D491" s="69"/>
      <c r="E491" s="69"/>
      <c r="F491" s="69"/>
    </row>
    <row r="492" spans="3:6">
      <c r="C492" s="69"/>
      <c r="D492" s="69"/>
      <c r="E492" s="69"/>
      <c r="F492" s="69"/>
    </row>
    <row r="493" spans="3:6">
      <c r="C493" s="69"/>
      <c r="D493" s="69"/>
      <c r="E493" s="69"/>
      <c r="F493" s="69"/>
    </row>
    <row r="494" spans="3:6">
      <c r="C494" s="69"/>
      <c r="D494" s="69"/>
      <c r="E494" s="69"/>
      <c r="F494" s="69"/>
    </row>
    <row r="495" spans="3:6">
      <c r="C495" s="69"/>
      <c r="D495" s="69"/>
      <c r="E495" s="69"/>
      <c r="F495" s="69"/>
    </row>
    <row r="496" spans="3:6">
      <c r="C496" s="69"/>
      <c r="D496" s="69"/>
      <c r="E496" s="69"/>
      <c r="F496" s="69"/>
    </row>
    <row r="497" spans="3:6">
      <c r="C497" s="69"/>
      <c r="D497" s="69"/>
      <c r="E497" s="69"/>
      <c r="F497" s="69"/>
    </row>
    <row r="498" spans="3:6">
      <c r="C498" s="69"/>
      <c r="D498" s="69"/>
      <c r="E498" s="69"/>
      <c r="F498" s="69"/>
    </row>
    <row r="499" spans="3:6">
      <c r="C499" s="69"/>
      <c r="D499" s="69"/>
      <c r="E499" s="69"/>
      <c r="F499" s="69"/>
    </row>
    <row r="500" spans="3:6">
      <c r="C500" s="69"/>
      <c r="D500" s="69"/>
      <c r="E500" s="69"/>
      <c r="F500" s="69"/>
    </row>
    <row r="501" spans="3:6">
      <c r="C501" s="69"/>
      <c r="D501" s="69"/>
      <c r="E501" s="69"/>
      <c r="F501" s="69"/>
    </row>
    <row r="502" spans="3:6">
      <c r="C502" s="69"/>
      <c r="D502" s="69"/>
      <c r="E502" s="69"/>
      <c r="F502" s="69"/>
    </row>
    <row r="503" spans="3:6">
      <c r="C503" s="69"/>
      <c r="D503" s="69"/>
      <c r="E503" s="69"/>
      <c r="F503" s="69"/>
    </row>
    <row r="504" spans="3:6">
      <c r="C504" s="69"/>
      <c r="D504" s="69"/>
      <c r="E504" s="69"/>
      <c r="F504" s="69"/>
    </row>
    <row r="505" spans="3:6">
      <c r="C505" s="69"/>
      <c r="D505" s="69"/>
      <c r="E505" s="69"/>
      <c r="F505" s="69"/>
    </row>
    <row r="506" spans="3:6">
      <c r="C506" s="69"/>
      <c r="D506" s="69"/>
      <c r="E506" s="69"/>
      <c r="F506" s="69"/>
    </row>
    <row r="507" spans="3:6">
      <c r="C507" s="69"/>
      <c r="D507" s="69"/>
      <c r="E507" s="69"/>
      <c r="F507" s="69"/>
    </row>
    <row r="508" spans="3:6">
      <c r="C508" s="69"/>
      <c r="D508" s="69"/>
      <c r="E508" s="69"/>
      <c r="F508" s="69"/>
    </row>
    <row r="509" spans="3:6">
      <c r="C509" s="69"/>
      <c r="D509" s="69"/>
      <c r="E509" s="69"/>
      <c r="F509" s="69"/>
    </row>
    <row r="510" spans="3:6">
      <c r="C510" s="69"/>
      <c r="D510" s="69"/>
      <c r="E510" s="69"/>
      <c r="F510" s="69"/>
    </row>
    <row r="511" spans="3:6">
      <c r="C511" s="69"/>
      <c r="D511" s="69"/>
      <c r="E511" s="69"/>
      <c r="F511" s="69"/>
    </row>
    <row r="512" spans="3:6">
      <c r="C512" s="69"/>
      <c r="D512" s="69"/>
      <c r="E512" s="69"/>
      <c r="F512" s="69"/>
    </row>
    <row r="513" spans="3:6">
      <c r="C513" s="69"/>
      <c r="D513" s="69"/>
      <c r="E513" s="69"/>
      <c r="F513" s="69"/>
    </row>
    <row r="514" spans="3:6">
      <c r="C514" s="69"/>
      <c r="D514" s="69"/>
      <c r="E514" s="69"/>
      <c r="F514" s="69"/>
    </row>
    <row r="515" spans="3:6">
      <c r="C515" s="69"/>
      <c r="D515" s="69"/>
      <c r="E515" s="69"/>
      <c r="F515" s="69"/>
    </row>
    <row r="516" spans="3:6">
      <c r="C516" s="69"/>
      <c r="D516" s="69"/>
      <c r="E516" s="69"/>
      <c r="F516" s="69"/>
    </row>
    <row r="517" spans="3:6">
      <c r="C517" s="69"/>
      <c r="D517" s="69"/>
      <c r="E517" s="69"/>
      <c r="F517" s="69"/>
    </row>
    <row r="518" spans="3:6">
      <c r="C518" s="69"/>
      <c r="D518" s="69"/>
      <c r="E518" s="69"/>
      <c r="F518" s="69"/>
    </row>
    <row r="519" spans="3:6">
      <c r="C519" s="69"/>
      <c r="D519" s="69"/>
      <c r="E519" s="69"/>
      <c r="F519" s="69"/>
    </row>
    <row r="520" spans="3:6">
      <c r="C520" s="69"/>
      <c r="D520" s="69"/>
      <c r="E520" s="69"/>
      <c r="F520" s="69"/>
    </row>
    <row r="521" spans="3:6">
      <c r="C521" s="69"/>
      <c r="D521" s="69"/>
      <c r="E521" s="69"/>
      <c r="F521" s="69"/>
    </row>
    <row r="522" spans="3:6">
      <c r="C522" s="69"/>
      <c r="D522" s="69"/>
      <c r="E522" s="69"/>
      <c r="F522" s="69"/>
    </row>
    <row r="523" spans="3:6">
      <c r="C523" s="69"/>
      <c r="D523" s="69"/>
      <c r="E523" s="69"/>
      <c r="F523" s="69"/>
    </row>
    <row r="524" spans="3:6">
      <c r="C524" s="69"/>
      <c r="D524" s="69"/>
      <c r="E524" s="69"/>
      <c r="F524" s="69"/>
    </row>
    <row r="525" spans="3:6">
      <c r="C525" s="69"/>
      <c r="D525" s="69"/>
      <c r="E525" s="69"/>
      <c r="F525" s="69"/>
    </row>
    <row r="526" spans="3:6">
      <c r="C526" s="69"/>
      <c r="D526" s="69"/>
      <c r="E526" s="69"/>
      <c r="F526" s="69"/>
    </row>
    <row r="527" spans="3:6">
      <c r="C527" s="69"/>
      <c r="D527" s="69"/>
      <c r="E527" s="69"/>
      <c r="F527" s="69"/>
    </row>
    <row r="528" spans="3:6">
      <c r="C528" s="69"/>
      <c r="D528" s="69"/>
      <c r="E528" s="69"/>
      <c r="F528" s="69"/>
    </row>
    <row r="529" spans="3:6">
      <c r="C529" s="69"/>
      <c r="D529" s="69"/>
      <c r="E529" s="69"/>
      <c r="F529" s="69"/>
    </row>
    <row r="530" spans="3:6">
      <c r="C530" s="69"/>
      <c r="D530" s="69"/>
      <c r="E530" s="69"/>
      <c r="F530" s="69"/>
    </row>
    <row r="531" spans="3:6">
      <c r="C531" s="69"/>
      <c r="D531" s="69"/>
      <c r="E531" s="69"/>
      <c r="F531" s="69"/>
    </row>
    <row r="532" spans="3:6">
      <c r="C532" s="69"/>
      <c r="D532" s="69"/>
      <c r="E532" s="69"/>
      <c r="F532" s="69"/>
    </row>
    <row r="533" spans="3:6">
      <c r="C533" s="69"/>
      <c r="D533" s="69"/>
      <c r="E533" s="69"/>
      <c r="F533" s="69"/>
    </row>
    <row r="534" spans="3:6">
      <c r="C534" s="69"/>
      <c r="D534" s="69"/>
      <c r="E534" s="69"/>
      <c r="F534" s="69"/>
    </row>
    <row r="535" spans="3:6">
      <c r="C535" s="69"/>
      <c r="D535" s="69"/>
      <c r="E535" s="69"/>
      <c r="F535" s="69"/>
    </row>
    <row r="536" spans="3:6">
      <c r="C536" s="69"/>
      <c r="D536" s="69"/>
      <c r="E536" s="69"/>
      <c r="F536" s="69"/>
    </row>
    <row r="537" spans="3:6">
      <c r="C537" s="69"/>
      <c r="D537" s="69"/>
      <c r="E537" s="69"/>
      <c r="F537" s="69"/>
    </row>
    <row r="538" spans="3:6">
      <c r="C538" s="69"/>
      <c r="D538" s="69"/>
      <c r="E538" s="69"/>
      <c r="F538" s="69"/>
    </row>
    <row r="539" spans="3:6">
      <c r="C539" s="69"/>
      <c r="D539" s="69"/>
      <c r="E539" s="69"/>
      <c r="F539" s="69"/>
    </row>
    <row r="540" spans="3:6">
      <c r="C540" s="69"/>
      <c r="D540" s="69"/>
      <c r="E540" s="69"/>
      <c r="F540" s="69"/>
    </row>
    <row r="541" spans="3:6">
      <c r="C541" s="69"/>
      <c r="D541" s="69"/>
      <c r="E541" s="69"/>
      <c r="F541" s="69"/>
    </row>
    <row r="542" spans="3:6">
      <c r="C542" s="69"/>
      <c r="D542" s="69"/>
      <c r="E542" s="69"/>
      <c r="F542" s="69"/>
    </row>
    <row r="543" spans="3:6">
      <c r="C543" s="69"/>
      <c r="D543" s="69"/>
      <c r="E543" s="69"/>
      <c r="F543" s="69"/>
    </row>
    <row r="544" spans="3:6">
      <c r="C544" s="69"/>
      <c r="D544" s="69"/>
      <c r="E544" s="69"/>
      <c r="F544" s="69"/>
    </row>
    <row r="545" spans="3:6">
      <c r="C545" s="69"/>
      <c r="D545" s="69"/>
      <c r="E545" s="69"/>
      <c r="F545" s="69"/>
    </row>
    <row r="546" spans="3:6">
      <c r="C546" s="69"/>
      <c r="D546" s="69"/>
      <c r="E546" s="69"/>
      <c r="F546" s="69"/>
    </row>
    <row r="547" spans="3:6">
      <c r="C547" s="69"/>
      <c r="D547" s="69"/>
      <c r="E547" s="69"/>
      <c r="F547" s="69"/>
    </row>
    <row r="548" spans="3:6">
      <c r="C548" s="69"/>
      <c r="D548" s="69"/>
      <c r="E548" s="69"/>
      <c r="F548" s="69"/>
    </row>
    <row r="549" spans="3:6">
      <c r="C549" s="69"/>
      <c r="D549" s="69"/>
      <c r="E549" s="69"/>
      <c r="F549" s="69"/>
    </row>
    <row r="550" spans="3:6">
      <c r="C550" s="69"/>
      <c r="D550" s="69"/>
      <c r="E550" s="69"/>
      <c r="F550" s="69"/>
    </row>
    <row r="551" spans="3:6">
      <c r="C551" s="69"/>
      <c r="D551" s="69"/>
      <c r="E551" s="69"/>
      <c r="F551" s="69"/>
    </row>
    <row r="552" spans="3:6">
      <c r="C552" s="69"/>
      <c r="D552" s="69"/>
      <c r="E552" s="69"/>
      <c r="F552" s="69"/>
    </row>
    <row r="553" spans="3:6">
      <c r="C553" s="69"/>
      <c r="D553" s="69"/>
      <c r="E553" s="69"/>
      <c r="F553" s="69"/>
    </row>
    <row r="554" spans="3:6">
      <c r="C554" s="69"/>
      <c r="D554" s="69"/>
      <c r="E554" s="69"/>
      <c r="F554" s="69"/>
    </row>
    <row r="555" spans="3:6">
      <c r="C555" s="69"/>
      <c r="D555" s="69"/>
      <c r="E555" s="69"/>
      <c r="F555" s="69"/>
    </row>
    <row r="556" spans="3:6">
      <c r="C556" s="69"/>
      <c r="D556" s="69"/>
      <c r="E556" s="69"/>
      <c r="F556" s="69"/>
    </row>
    <row r="557" spans="3:6">
      <c r="C557" s="69"/>
      <c r="D557" s="69"/>
      <c r="E557" s="69"/>
      <c r="F557" s="69"/>
    </row>
    <row r="558" spans="3:6">
      <c r="C558" s="69"/>
      <c r="D558" s="69"/>
      <c r="E558" s="69"/>
      <c r="F558" s="69"/>
    </row>
    <row r="559" spans="3:6">
      <c r="C559" s="69"/>
      <c r="D559" s="69"/>
      <c r="E559" s="69"/>
      <c r="F559" s="69"/>
    </row>
    <row r="560" spans="3:6">
      <c r="C560" s="69"/>
      <c r="D560" s="69"/>
      <c r="E560" s="69"/>
      <c r="F560" s="69"/>
    </row>
    <row r="561" spans="3:6">
      <c r="C561" s="69"/>
      <c r="D561" s="69"/>
      <c r="E561" s="69"/>
      <c r="F561" s="69"/>
    </row>
    <row r="562" spans="3:6">
      <c r="C562" s="69"/>
      <c r="D562" s="69"/>
      <c r="E562" s="69"/>
      <c r="F562" s="69"/>
    </row>
    <row r="563" spans="3:6">
      <c r="C563" s="69"/>
      <c r="D563" s="69"/>
      <c r="E563" s="69"/>
      <c r="F563" s="69"/>
    </row>
    <row r="564" spans="3:6">
      <c r="C564" s="69"/>
      <c r="D564" s="69"/>
      <c r="E564" s="69"/>
      <c r="F564" s="69"/>
    </row>
    <row r="565" spans="3:6">
      <c r="C565" s="69"/>
      <c r="D565" s="69"/>
      <c r="E565" s="69"/>
      <c r="F565" s="69"/>
    </row>
    <row r="566" spans="3:6">
      <c r="C566" s="69"/>
      <c r="D566" s="69"/>
      <c r="E566" s="69"/>
      <c r="F566" s="69"/>
    </row>
    <row r="567" spans="3:6">
      <c r="C567" s="69"/>
      <c r="D567" s="69"/>
      <c r="E567" s="69"/>
      <c r="F567" s="69"/>
    </row>
    <row r="568" spans="3:6">
      <c r="C568" s="69"/>
      <c r="D568" s="69"/>
      <c r="E568" s="69"/>
      <c r="F568" s="69"/>
    </row>
    <row r="569" spans="3:6">
      <c r="C569" s="69"/>
      <c r="D569" s="69"/>
      <c r="E569" s="69"/>
      <c r="F569" s="69"/>
    </row>
    <row r="570" spans="3:6">
      <c r="C570" s="69"/>
      <c r="D570" s="69"/>
      <c r="E570" s="69"/>
      <c r="F570" s="69"/>
    </row>
    <row r="571" spans="3:6">
      <c r="C571" s="69"/>
      <c r="D571" s="69"/>
      <c r="E571" s="69"/>
      <c r="F571" s="69"/>
    </row>
    <row r="572" spans="3:6">
      <c r="C572" s="69"/>
      <c r="D572" s="69"/>
      <c r="E572" s="69"/>
      <c r="F572" s="69"/>
    </row>
    <row r="573" spans="3:6">
      <c r="C573" s="69"/>
      <c r="D573" s="69"/>
      <c r="E573" s="69"/>
      <c r="F573" s="69"/>
    </row>
    <row r="574" spans="3:6">
      <c r="C574" s="69"/>
      <c r="D574" s="69"/>
      <c r="E574" s="69"/>
      <c r="F574" s="69"/>
    </row>
    <row r="575" spans="3:6">
      <c r="C575" s="69"/>
      <c r="D575" s="69"/>
      <c r="E575" s="69"/>
      <c r="F575" s="69"/>
    </row>
    <row r="576" spans="3:6">
      <c r="C576" s="69"/>
      <c r="D576" s="69"/>
      <c r="E576" s="69"/>
      <c r="F576" s="69"/>
    </row>
    <row r="577" spans="3:6">
      <c r="C577" s="69"/>
      <c r="D577" s="69"/>
      <c r="E577" s="69"/>
      <c r="F577" s="69"/>
    </row>
    <row r="578" spans="3:6">
      <c r="C578" s="69"/>
      <c r="D578" s="69"/>
      <c r="E578" s="69"/>
      <c r="F578" s="69"/>
    </row>
    <row r="579" spans="3:6">
      <c r="C579" s="69"/>
      <c r="D579" s="69"/>
      <c r="E579" s="69"/>
      <c r="F579" s="69"/>
    </row>
    <row r="580" spans="3:6">
      <c r="C580" s="69"/>
      <c r="D580" s="69"/>
      <c r="E580" s="69"/>
      <c r="F580" s="69"/>
    </row>
    <row r="581" spans="3:6">
      <c r="C581" s="69"/>
      <c r="D581" s="69"/>
      <c r="E581" s="69"/>
      <c r="F581" s="69"/>
    </row>
    <row r="582" spans="3:6">
      <c r="C582" s="69"/>
      <c r="D582" s="69"/>
      <c r="E582" s="69"/>
      <c r="F582" s="69"/>
    </row>
    <row r="583" spans="3:6">
      <c r="C583" s="69"/>
      <c r="D583" s="69"/>
      <c r="E583" s="69"/>
      <c r="F583" s="69"/>
    </row>
    <row r="584" spans="3:6">
      <c r="C584" s="69"/>
      <c r="D584" s="69"/>
      <c r="E584" s="69"/>
      <c r="F584" s="69"/>
    </row>
    <row r="585" spans="3:6">
      <c r="C585" s="69"/>
      <c r="D585" s="69"/>
      <c r="E585" s="69"/>
      <c r="F585" s="69"/>
    </row>
    <row r="586" spans="3:6">
      <c r="C586" s="69"/>
      <c r="D586" s="69"/>
      <c r="E586" s="69"/>
      <c r="F586" s="69"/>
    </row>
    <row r="587" spans="3:6">
      <c r="C587" s="69"/>
      <c r="D587" s="69"/>
      <c r="E587" s="69"/>
      <c r="F587" s="69"/>
    </row>
    <row r="588" spans="3:6">
      <c r="C588" s="69"/>
      <c r="D588" s="69"/>
      <c r="E588" s="69"/>
      <c r="F588" s="69"/>
    </row>
    <row r="589" spans="3:6">
      <c r="C589" s="69"/>
      <c r="D589" s="69"/>
      <c r="E589" s="69"/>
      <c r="F589" s="69"/>
    </row>
    <row r="590" spans="3:6">
      <c r="C590" s="69"/>
      <c r="D590" s="69"/>
      <c r="E590" s="69"/>
      <c r="F590" s="69"/>
    </row>
    <row r="591" spans="3:6">
      <c r="C591" s="69"/>
      <c r="D591" s="69"/>
      <c r="E591" s="69"/>
      <c r="F591" s="69"/>
    </row>
    <row r="592" spans="3:6">
      <c r="C592" s="69"/>
      <c r="D592" s="69"/>
      <c r="E592" s="69"/>
      <c r="F592" s="69"/>
    </row>
    <row r="593" spans="3:6">
      <c r="C593" s="69"/>
      <c r="D593" s="69"/>
      <c r="E593" s="69"/>
      <c r="F593" s="69"/>
    </row>
    <row r="594" spans="3:6">
      <c r="C594" s="69"/>
      <c r="D594" s="69"/>
      <c r="E594" s="69"/>
      <c r="F594" s="69"/>
    </row>
    <row r="595" spans="3:6">
      <c r="C595" s="69"/>
      <c r="D595" s="69"/>
      <c r="E595" s="69"/>
      <c r="F595" s="69"/>
    </row>
    <row r="596" spans="3:6">
      <c r="C596" s="69"/>
      <c r="D596" s="69"/>
      <c r="E596" s="69"/>
      <c r="F596" s="69"/>
    </row>
    <row r="597" spans="3:6">
      <c r="C597" s="69"/>
      <c r="D597" s="69"/>
      <c r="E597" s="69"/>
      <c r="F597" s="69"/>
    </row>
    <row r="598" spans="3:6">
      <c r="C598" s="69"/>
      <c r="D598" s="69"/>
      <c r="E598" s="69"/>
      <c r="F598" s="69"/>
    </row>
    <row r="599" spans="3:6">
      <c r="C599" s="69"/>
      <c r="D599" s="69"/>
      <c r="E599" s="69"/>
      <c r="F599" s="69"/>
    </row>
    <row r="600" spans="3:6">
      <c r="C600" s="69"/>
      <c r="D600" s="69"/>
      <c r="E600" s="69"/>
      <c r="F600" s="69"/>
    </row>
    <row r="601" spans="3:6">
      <c r="C601" s="69"/>
      <c r="D601" s="69"/>
      <c r="E601" s="69"/>
      <c r="F601" s="69"/>
    </row>
    <row r="602" spans="3:6">
      <c r="C602" s="69"/>
      <c r="D602" s="69"/>
      <c r="E602" s="69"/>
      <c r="F602" s="69"/>
    </row>
    <row r="603" spans="3:6">
      <c r="C603" s="69"/>
      <c r="D603" s="69"/>
      <c r="E603" s="69"/>
      <c r="F603" s="69"/>
    </row>
    <row r="604" spans="3:6">
      <c r="C604" s="69"/>
      <c r="D604" s="69"/>
      <c r="E604" s="69"/>
      <c r="F604" s="69"/>
    </row>
    <row r="605" spans="3:6">
      <c r="C605" s="69"/>
      <c r="D605" s="69"/>
      <c r="E605" s="69"/>
      <c r="F605" s="69"/>
    </row>
    <row r="606" spans="3:6">
      <c r="C606" s="69"/>
      <c r="D606" s="69"/>
      <c r="E606" s="69"/>
      <c r="F606" s="69"/>
    </row>
    <row r="607" spans="3:6">
      <c r="C607" s="69"/>
      <c r="D607" s="69"/>
      <c r="E607" s="69"/>
      <c r="F607" s="69"/>
    </row>
    <row r="608" spans="3:6">
      <c r="C608" s="69"/>
      <c r="D608" s="69"/>
      <c r="E608" s="69"/>
      <c r="F608" s="69"/>
    </row>
    <row r="609" spans="3:6">
      <c r="C609" s="69"/>
      <c r="D609" s="69"/>
      <c r="E609" s="69"/>
      <c r="F609" s="69"/>
    </row>
    <row r="610" spans="3:6">
      <c r="C610" s="69"/>
      <c r="D610" s="69"/>
      <c r="E610" s="69"/>
      <c r="F610" s="69"/>
    </row>
    <row r="611" spans="3:6">
      <c r="C611" s="69"/>
      <c r="D611" s="69"/>
      <c r="E611" s="69"/>
      <c r="F611" s="69"/>
    </row>
    <row r="612" spans="3:6">
      <c r="C612" s="69"/>
      <c r="D612" s="69"/>
      <c r="E612" s="69"/>
      <c r="F612" s="69"/>
    </row>
    <row r="613" spans="3:6">
      <c r="C613" s="69"/>
      <c r="D613" s="69"/>
      <c r="E613" s="69"/>
      <c r="F613" s="69"/>
    </row>
    <row r="614" spans="3:6">
      <c r="C614" s="69"/>
      <c r="D614" s="69"/>
      <c r="E614" s="69"/>
      <c r="F614" s="69"/>
    </row>
    <row r="615" spans="3:6">
      <c r="C615" s="69"/>
      <c r="D615" s="69"/>
      <c r="E615" s="69"/>
      <c r="F615" s="69"/>
    </row>
    <row r="616" spans="3:6">
      <c r="C616" s="69"/>
      <c r="D616" s="69"/>
      <c r="E616" s="69"/>
      <c r="F616" s="69"/>
    </row>
    <row r="617" spans="3:6">
      <c r="C617" s="69"/>
      <c r="D617" s="69"/>
      <c r="E617" s="69"/>
      <c r="F617" s="69"/>
    </row>
    <row r="618" spans="3:6">
      <c r="C618" s="69"/>
      <c r="D618" s="69"/>
      <c r="E618" s="69"/>
      <c r="F618" s="69"/>
    </row>
    <row r="619" spans="3:6">
      <c r="C619" s="69"/>
      <c r="D619" s="69"/>
      <c r="E619" s="69"/>
      <c r="F619" s="69"/>
    </row>
    <row r="620" spans="3:6">
      <c r="C620" s="69"/>
      <c r="D620" s="69"/>
      <c r="E620" s="69"/>
      <c r="F620" s="69"/>
    </row>
    <row r="621" spans="3:6">
      <c r="C621" s="69"/>
      <c r="D621" s="69"/>
      <c r="E621" s="69"/>
      <c r="F621" s="69"/>
    </row>
    <row r="622" spans="3:6">
      <c r="C622" s="69"/>
      <c r="D622" s="69"/>
      <c r="E622" s="69"/>
      <c r="F622" s="69"/>
    </row>
    <row r="623" spans="3:6">
      <c r="C623" s="69"/>
      <c r="D623" s="69"/>
      <c r="E623" s="69"/>
      <c r="F623" s="69"/>
    </row>
    <row r="624" spans="3:6">
      <c r="C624" s="69"/>
      <c r="D624" s="69"/>
      <c r="E624" s="69"/>
      <c r="F624" s="69"/>
    </row>
    <row r="625" spans="3:6">
      <c r="C625" s="69"/>
      <c r="D625" s="69"/>
      <c r="E625" s="69"/>
      <c r="F625" s="69"/>
    </row>
    <row r="626" spans="3:6">
      <c r="C626" s="69"/>
      <c r="D626" s="69"/>
      <c r="E626" s="69"/>
      <c r="F626" s="69"/>
    </row>
    <row r="627" spans="3:6">
      <c r="C627" s="69"/>
      <c r="D627" s="69"/>
      <c r="E627" s="69"/>
      <c r="F627" s="69"/>
    </row>
    <row r="628" spans="3:6">
      <c r="C628" s="69"/>
      <c r="D628" s="69"/>
      <c r="E628" s="69"/>
      <c r="F628" s="69"/>
    </row>
    <row r="629" spans="3:6">
      <c r="C629" s="69"/>
      <c r="D629" s="69"/>
      <c r="E629" s="69"/>
      <c r="F629" s="69"/>
    </row>
    <row r="630" spans="3:6">
      <c r="C630" s="69"/>
      <c r="D630" s="69"/>
      <c r="E630" s="69"/>
      <c r="F630" s="69"/>
    </row>
    <row r="631" spans="3:6">
      <c r="C631" s="69"/>
      <c r="D631" s="69"/>
      <c r="E631" s="69"/>
      <c r="F631" s="69"/>
    </row>
    <row r="632" spans="3:6">
      <c r="C632" s="69"/>
      <c r="D632" s="69"/>
      <c r="E632" s="69"/>
      <c r="F632" s="69"/>
    </row>
    <row r="633" spans="3:6">
      <c r="C633" s="69"/>
      <c r="D633" s="69"/>
      <c r="E633" s="69"/>
      <c r="F633" s="69"/>
    </row>
    <row r="634" spans="3:6">
      <c r="C634" s="69"/>
      <c r="D634" s="69"/>
      <c r="E634" s="69"/>
      <c r="F634" s="69"/>
    </row>
    <row r="635" spans="3:6">
      <c r="C635" s="69"/>
      <c r="D635" s="69"/>
      <c r="E635" s="69"/>
      <c r="F635" s="69"/>
    </row>
    <row r="636" spans="3:6">
      <c r="C636" s="69"/>
      <c r="D636" s="69"/>
      <c r="E636" s="69"/>
      <c r="F636" s="69"/>
    </row>
    <row r="637" spans="3:6">
      <c r="C637" s="69"/>
      <c r="D637" s="69"/>
      <c r="E637" s="69"/>
      <c r="F637" s="69"/>
    </row>
    <row r="638" spans="3:6">
      <c r="C638" s="69"/>
      <c r="D638" s="69"/>
      <c r="E638" s="69"/>
      <c r="F638" s="69"/>
    </row>
    <row r="639" spans="3:6">
      <c r="C639" s="69"/>
      <c r="D639" s="69"/>
      <c r="E639" s="69"/>
      <c r="F639" s="69"/>
    </row>
    <row r="640" spans="3:6">
      <c r="C640" s="69"/>
      <c r="D640" s="69"/>
      <c r="E640" s="69"/>
      <c r="F640" s="69"/>
    </row>
    <row r="641" spans="3:6">
      <c r="C641" s="69"/>
      <c r="D641" s="69"/>
      <c r="E641" s="69"/>
      <c r="F641" s="69"/>
    </row>
    <row r="642" spans="3:6">
      <c r="C642" s="69"/>
      <c r="D642" s="69"/>
      <c r="E642" s="69"/>
      <c r="F642" s="69"/>
    </row>
    <row r="643" spans="3:6">
      <c r="C643" s="69"/>
      <c r="D643" s="69"/>
      <c r="E643" s="69"/>
      <c r="F643" s="69"/>
    </row>
    <row r="644" spans="3:6">
      <c r="C644" s="69"/>
      <c r="D644" s="69"/>
      <c r="E644" s="69"/>
      <c r="F644" s="69"/>
    </row>
    <row r="645" spans="3:6">
      <c r="C645" s="69"/>
      <c r="D645" s="69"/>
      <c r="E645" s="69"/>
      <c r="F645" s="69"/>
    </row>
    <row r="646" spans="3:6">
      <c r="C646" s="69"/>
      <c r="D646" s="69"/>
      <c r="E646" s="69"/>
      <c r="F646" s="69"/>
    </row>
    <row r="647" spans="3:6">
      <c r="C647" s="69"/>
      <c r="D647" s="69"/>
      <c r="E647" s="69"/>
      <c r="F647" s="69"/>
    </row>
    <row r="648" spans="3:6">
      <c r="C648" s="69"/>
      <c r="D648" s="69"/>
      <c r="E648" s="69"/>
      <c r="F648" s="69"/>
    </row>
    <row r="649" spans="3:6">
      <c r="C649" s="69"/>
      <c r="D649" s="69"/>
      <c r="E649" s="69"/>
      <c r="F649" s="69"/>
    </row>
    <row r="650" spans="3:6">
      <c r="C650" s="69"/>
      <c r="D650" s="69"/>
      <c r="E650" s="69"/>
      <c r="F650" s="69"/>
    </row>
    <row r="651" spans="3:6">
      <c r="C651" s="69"/>
      <c r="D651" s="69"/>
      <c r="E651" s="69"/>
      <c r="F651" s="69"/>
    </row>
    <row r="652" spans="3:6">
      <c r="C652" s="69"/>
      <c r="D652" s="69"/>
      <c r="E652" s="69"/>
      <c r="F652" s="69"/>
    </row>
    <row r="653" spans="3:6">
      <c r="C653" s="69"/>
      <c r="D653" s="69"/>
      <c r="E653" s="69"/>
      <c r="F653" s="69"/>
    </row>
    <row r="654" spans="3:6">
      <c r="C654" s="69"/>
      <c r="D654" s="69"/>
      <c r="E654" s="69"/>
      <c r="F654" s="69"/>
    </row>
    <row r="655" spans="3:6">
      <c r="C655" s="69"/>
      <c r="D655" s="69"/>
      <c r="E655" s="69"/>
      <c r="F655" s="69"/>
    </row>
    <row r="656" spans="3:6">
      <c r="C656" s="69"/>
      <c r="D656" s="69"/>
      <c r="E656" s="69"/>
      <c r="F656" s="69"/>
    </row>
    <row r="657" spans="3:6">
      <c r="C657" s="69"/>
      <c r="D657" s="69"/>
      <c r="E657" s="69"/>
      <c r="F657" s="69"/>
    </row>
    <row r="658" spans="3:6">
      <c r="C658" s="69"/>
      <c r="D658" s="69"/>
      <c r="E658" s="69"/>
      <c r="F658" s="69"/>
    </row>
    <row r="659" spans="3:6">
      <c r="C659" s="69"/>
      <c r="D659" s="69"/>
      <c r="E659" s="69"/>
      <c r="F659" s="69"/>
    </row>
    <row r="660" spans="3:6">
      <c r="C660" s="69"/>
      <c r="D660" s="69"/>
      <c r="E660" s="69"/>
      <c r="F660" s="69"/>
    </row>
    <row r="661" spans="3:6">
      <c r="C661" s="69"/>
      <c r="D661" s="69"/>
      <c r="E661" s="69"/>
      <c r="F661" s="69"/>
    </row>
    <row r="662" spans="3:6">
      <c r="C662" s="69"/>
      <c r="D662" s="69"/>
      <c r="E662" s="69"/>
      <c r="F662" s="69"/>
    </row>
    <row r="663" spans="3:6">
      <c r="C663" s="69"/>
      <c r="D663" s="69"/>
      <c r="E663" s="69"/>
      <c r="F663" s="69"/>
    </row>
    <row r="664" spans="3:6">
      <c r="C664" s="69"/>
      <c r="D664" s="69"/>
      <c r="E664" s="69"/>
      <c r="F664" s="69"/>
    </row>
    <row r="665" spans="3:6">
      <c r="C665" s="69"/>
      <c r="D665" s="69"/>
      <c r="E665" s="69"/>
      <c r="F665" s="69"/>
    </row>
    <row r="666" spans="3:6">
      <c r="C666" s="69"/>
      <c r="D666" s="69"/>
      <c r="E666" s="69"/>
      <c r="F666" s="69"/>
    </row>
    <row r="667" spans="3:6">
      <c r="C667" s="69"/>
      <c r="D667" s="69"/>
      <c r="E667" s="69"/>
      <c r="F667" s="69"/>
    </row>
    <row r="668" spans="3:6">
      <c r="C668" s="69"/>
      <c r="D668" s="69"/>
      <c r="E668" s="69"/>
      <c r="F668" s="69"/>
    </row>
    <row r="669" spans="3:6">
      <c r="C669" s="69"/>
      <c r="D669" s="69"/>
      <c r="E669" s="69"/>
      <c r="F669" s="69"/>
    </row>
    <row r="670" spans="3:6">
      <c r="C670" s="69"/>
      <c r="D670" s="69"/>
      <c r="E670" s="69"/>
      <c r="F670" s="69"/>
    </row>
    <row r="671" spans="3:6">
      <c r="C671" s="69"/>
      <c r="D671" s="69"/>
      <c r="E671" s="69"/>
      <c r="F671" s="69"/>
    </row>
    <row r="672" spans="3:6">
      <c r="C672" s="69"/>
      <c r="D672" s="69"/>
      <c r="E672" s="69"/>
      <c r="F672" s="69"/>
    </row>
    <row r="673" spans="3:6">
      <c r="C673" s="69"/>
      <c r="D673" s="69"/>
      <c r="E673" s="69"/>
      <c r="F673" s="69"/>
    </row>
    <row r="674" spans="3:6">
      <c r="C674" s="69"/>
      <c r="D674" s="69"/>
      <c r="E674" s="69"/>
      <c r="F674" s="69"/>
    </row>
    <row r="675" spans="3:6">
      <c r="C675" s="69"/>
      <c r="D675" s="69"/>
      <c r="E675" s="69"/>
      <c r="F675" s="69"/>
    </row>
    <row r="676" spans="3:6">
      <c r="C676" s="69"/>
      <c r="D676" s="69"/>
      <c r="E676" s="69"/>
      <c r="F676" s="69"/>
    </row>
    <row r="677" spans="3:6">
      <c r="C677" s="69"/>
      <c r="D677" s="69"/>
      <c r="E677" s="69"/>
      <c r="F677" s="69"/>
    </row>
    <row r="678" spans="3:6">
      <c r="C678" s="69"/>
      <c r="D678" s="69"/>
      <c r="E678" s="69"/>
      <c r="F678" s="69"/>
    </row>
    <row r="679" spans="3:6">
      <c r="C679" s="69"/>
      <c r="D679" s="69"/>
      <c r="E679" s="69"/>
      <c r="F679" s="69"/>
    </row>
    <row r="680" spans="3:6">
      <c r="C680" s="69"/>
      <c r="D680" s="69"/>
      <c r="E680" s="69"/>
      <c r="F680" s="69"/>
    </row>
    <row r="681" spans="3:6">
      <c r="C681" s="69"/>
      <c r="D681" s="69"/>
      <c r="E681" s="69"/>
      <c r="F681" s="69"/>
    </row>
    <row r="682" spans="3:6">
      <c r="C682" s="69"/>
      <c r="D682" s="69"/>
      <c r="E682" s="69"/>
      <c r="F682" s="69"/>
    </row>
    <row r="683" spans="3:6">
      <c r="C683" s="69"/>
      <c r="D683" s="69"/>
      <c r="E683" s="69"/>
      <c r="F683" s="69"/>
    </row>
    <row r="684" spans="3:6">
      <c r="C684" s="69"/>
      <c r="D684" s="69"/>
      <c r="E684" s="69"/>
      <c r="F684" s="69"/>
    </row>
    <row r="685" spans="3:6">
      <c r="C685" s="69"/>
      <c r="D685" s="69"/>
      <c r="E685" s="69"/>
      <c r="F685" s="69"/>
    </row>
    <row r="686" spans="3:6">
      <c r="C686" s="69"/>
      <c r="D686" s="69"/>
      <c r="E686" s="69"/>
      <c r="F686" s="69"/>
    </row>
  </sheetData>
  <mergeCells count="2">
    <mergeCell ref="A7:F7"/>
    <mergeCell ref="A8:F8"/>
  </mergeCells>
  <phoneticPr fontId="0" type="noConversion"/>
  <pageMargins left="1.02" right="0.24" top="0.31496062992125984" bottom="0.39370078740157483" header="0.23622047244094491" footer="0.19685039370078741"/>
  <pageSetup paperSize="9" scale="85"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Sheet11">
    <pageSetUpPr fitToPage="1"/>
  </sheetPr>
  <dimension ref="A1:BN679"/>
  <sheetViews>
    <sheetView workbookViewId="0">
      <selection activeCell="A6" sqref="A6:H6"/>
    </sheetView>
  </sheetViews>
  <sheetFormatPr defaultRowHeight="15"/>
  <cols>
    <col min="1" max="1" width="44" style="11" customWidth="1"/>
    <col min="2" max="2" width="12.140625" style="68" customWidth="1"/>
    <col min="3" max="3" width="13.28515625" style="11" customWidth="1"/>
    <col min="4" max="4" width="5.7109375" style="11" customWidth="1"/>
    <col min="5" max="5" width="14.28515625" style="11" customWidth="1"/>
    <col min="6" max="6" width="16" style="11" customWidth="1"/>
    <col min="7" max="16384" width="9.140625" style="11"/>
  </cols>
  <sheetData>
    <row r="1" spans="1:6">
      <c r="A1" s="879" t="s">
        <v>480</v>
      </c>
      <c r="B1" s="879"/>
      <c r="C1" s="879"/>
      <c r="D1" s="879"/>
      <c r="E1" s="879"/>
      <c r="F1" s="879"/>
    </row>
    <row r="2" spans="1:6">
      <c r="A2" s="9" t="e">
        <f>#REF!</f>
        <v>#REF!</v>
      </c>
      <c r="B2" s="14"/>
      <c r="C2" s="10"/>
    </row>
    <row r="3" spans="1:6">
      <c r="A3" s="14" t="str">
        <f>+E_BS!A3</f>
        <v>Prepared by</v>
      </c>
      <c r="B3" s="14"/>
      <c r="C3" s="10"/>
      <c r="D3" s="10"/>
      <c r="E3" s="12" t="s">
        <v>482</v>
      </c>
      <c r="F3" s="13" t="s">
        <v>204</v>
      </c>
    </row>
    <row r="4" spans="1:6">
      <c r="A4" s="9" t="e">
        <f>#REF!</f>
        <v>#REF!</v>
      </c>
      <c r="B4" s="14"/>
      <c r="C4" s="10"/>
      <c r="D4" s="10"/>
      <c r="E4" s="15" t="e">
        <f>#REF!</f>
        <v>#REF!</v>
      </c>
      <c r="F4" s="15" t="e">
        <f>#REF!</f>
        <v>#REF!</v>
      </c>
    </row>
    <row r="5" spans="1:6" ht="15.75" customHeight="1">
      <c r="A5" s="14" t="s">
        <v>203</v>
      </c>
      <c r="B5" s="14"/>
      <c r="C5" s="10"/>
      <c r="D5" s="10"/>
      <c r="E5" s="10"/>
      <c r="F5" s="10"/>
    </row>
    <row r="6" spans="1:6" ht="19.5" customHeight="1">
      <c r="A6" s="114" t="s">
        <v>723</v>
      </c>
      <c r="B6" s="114"/>
      <c r="C6" s="114"/>
      <c r="D6" s="114"/>
      <c r="E6" s="114"/>
      <c r="F6" s="114"/>
    </row>
    <row r="7" spans="1:6" ht="12.75" customHeight="1">
      <c r="A7" s="115" t="e">
        <f>CONCATENATE("of ",A2)</f>
        <v>#REF!</v>
      </c>
      <c r="B7" s="115"/>
      <c r="C7" s="115"/>
      <c r="D7" s="115"/>
      <c r="E7" s="115"/>
      <c r="F7" s="115"/>
    </row>
    <row r="8" spans="1:6" ht="10.5" customHeight="1">
      <c r="A8" s="115" t="e">
        <f>CONCATENATE("as of ",#REF!)</f>
        <v>#REF!</v>
      </c>
      <c r="B8" s="115"/>
      <c r="C8" s="115"/>
      <c r="D8" s="115"/>
      <c r="E8" s="115"/>
      <c r="F8" s="115"/>
    </row>
    <row r="9" spans="1:6" ht="8.25" customHeight="1">
      <c r="A9" s="16"/>
      <c r="B9" s="17"/>
      <c r="C9" s="18"/>
      <c r="D9" s="18"/>
      <c r="E9" s="18"/>
      <c r="F9" s="18"/>
    </row>
    <row r="10" spans="1:6" s="24" customFormat="1" ht="11.1" customHeight="1">
      <c r="A10" s="76"/>
      <c r="B10" s="20"/>
      <c r="C10" s="75"/>
      <c r="D10" s="74"/>
      <c r="E10" s="21" t="s">
        <v>724</v>
      </c>
      <c r="F10" s="23"/>
    </row>
    <row r="11" spans="1:6" s="24" customFormat="1" ht="11.1" customHeight="1">
      <c r="A11" s="119" t="s">
        <v>725</v>
      </c>
      <c r="B11" s="120"/>
      <c r="C11" s="121"/>
      <c r="D11" s="26" t="s">
        <v>485</v>
      </c>
      <c r="E11" s="27" t="s">
        <v>726</v>
      </c>
      <c r="F11" s="33" t="s">
        <v>727</v>
      </c>
    </row>
    <row r="12" spans="1:6" s="24" customFormat="1" ht="11.1" customHeight="1">
      <c r="A12" s="77"/>
      <c r="B12" s="78"/>
      <c r="C12" s="79"/>
      <c r="D12" s="36"/>
      <c r="E12" s="36" t="s">
        <v>609</v>
      </c>
      <c r="F12" s="37" t="s">
        <v>609</v>
      </c>
    </row>
    <row r="13" spans="1:6" s="24" customFormat="1" ht="11.1" customHeight="1">
      <c r="A13" s="116" t="s">
        <v>212</v>
      </c>
      <c r="B13" s="117"/>
      <c r="C13" s="118"/>
      <c r="D13" s="39" t="s">
        <v>492</v>
      </c>
      <c r="E13" s="39">
        <v>1</v>
      </c>
      <c r="F13" s="40">
        <v>2</v>
      </c>
    </row>
    <row r="14" spans="1:6" s="43" customFormat="1" ht="15.75" customHeight="1">
      <c r="A14" s="80" t="s">
        <v>728</v>
      </c>
      <c r="B14" s="99"/>
      <c r="C14" s="98"/>
      <c r="D14" s="226" t="s">
        <v>729</v>
      </c>
      <c r="E14" s="175" t="e">
        <f>ОПП!#REF!</f>
        <v>#REF!</v>
      </c>
      <c r="F14" s="227" t="e">
        <f>ОПП!#REF!</f>
        <v>#REF!</v>
      </c>
    </row>
    <row r="15" spans="1:6" s="43" customFormat="1" ht="12" customHeight="1">
      <c r="A15" s="80" t="s">
        <v>730</v>
      </c>
      <c r="B15" s="99"/>
      <c r="C15" s="98"/>
      <c r="D15" s="228"/>
      <c r="E15" s="155"/>
      <c r="F15" s="2"/>
    </row>
    <row r="16" spans="1:6" s="43" customFormat="1" ht="12" customHeight="1">
      <c r="A16" s="229" t="s">
        <v>731</v>
      </c>
      <c r="B16" s="89"/>
      <c r="C16" s="90"/>
      <c r="D16" s="230"/>
      <c r="E16" s="160"/>
      <c r="F16" s="4"/>
    </row>
    <row r="17" spans="1:66" s="43" customFormat="1" ht="12" customHeight="1">
      <c r="A17" s="84" t="s">
        <v>732</v>
      </c>
      <c r="B17" s="92"/>
      <c r="C17" s="93"/>
      <c r="D17" s="231" t="s">
        <v>733</v>
      </c>
      <c r="E17" s="164">
        <f>ОПП!B14</f>
        <v>3505</v>
      </c>
      <c r="F17" s="232">
        <f>ОПП!G14</f>
        <v>2422</v>
      </c>
    </row>
    <row r="18" spans="1:66" s="43" customFormat="1" ht="12" customHeight="1">
      <c r="A18" s="84" t="s">
        <v>734</v>
      </c>
      <c r="B18" s="92"/>
      <c r="C18" s="93"/>
      <c r="D18" s="231" t="s">
        <v>735</v>
      </c>
      <c r="E18" s="164">
        <f>ОПП!B15</f>
        <v>0</v>
      </c>
      <c r="F18" s="232">
        <f>ОПП!G15</f>
        <v>0</v>
      </c>
    </row>
    <row r="19" spans="1:66" s="43" customFormat="1" ht="12" customHeight="1">
      <c r="A19" s="84" t="s">
        <v>736</v>
      </c>
      <c r="B19" s="92"/>
      <c r="C19" s="93"/>
      <c r="D19" s="231" t="s">
        <v>737</v>
      </c>
      <c r="E19" s="164">
        <f>ОПП!B16</f>
        <v>0</v>
      </c>
      <c r="F19" s="232">
        <f>ОПП!G16</f>
        <v>0</v>
      </c>
    </row>
    <row r="20" spans="1:66" s="43" customFormat="1" ht="12" customHeight="1">
      <c r="A20" s="84" t="s">
        <v>738</v>
      </c>
      <c r="B20" s="92"/>
      <c r="C20" s="93"/>
      <c r="D20" s="231" t="s">
        <v>739</v>
      </c>
      <c r="E20" s="164">
        <f>ОПП!B17</f>
        <v>0</v>
      </c>
      <c r="F20" s="232">
        <f>ОПП!G17</f>
        <v>0</v>
      </c>
    </row>
    <row r="21" spans="1:66" s="43" customFormat="1" ht="12" customHeight="1">
      <c r="A21" s="84" t="s">
        <v>740</v>
      </c>
      <c r="B21" s="92"/>
      <c r="C21" s="93"/>
      <c r="D21" s="231" t="s">
        <v>741</v>
      </c>
      <c r="E21" s="164">
        <f>ОПП!B18</f>
        <v>0</v>
      </c>
      <c r="F21" s="232">
        <f>ОПП!G18</f>
        <v>0</v>
      </c>
    </row>
    <row r="22" spans="1:66" s="43" customFormat="1" ht="12" customHeight="1">
      <c r="A22" s="84" t="s">
        <v>742</v>
      </c>
      <c r="B22" s="92"/>
      <c r="C22" s="93"/>
      <c r="D22" s="231" t="s">
        <v>743</v>
      </c>
      <c r="E22" s="164" t="e">
        <f>ОПП!#REF!</f>
        <v>#REF!</v>
      </c>
      <c r="F22" s="232" t="e">
        <f>ОПП!#REF!</f>
        <v>#REF!</v>
      </c>
    </row>
    <row r="23" spans="1:66" s="43" customFormat="1" ht="12" customHeight="1">
      <c r="A23" s="84" t="s">
        <v>744</v>
      </c>
      <c r="B23" s="92"/>
      <c r="C23" s="93"/>
      <c r="D23" s="231" t="s">
        <v>745</v>
      </c>
      <c r="E23" s="164">
        <f>ОПП!B22</f>
        <v>134</v>
      </c>
      <c r="F23" s="232">
        <f>ОПП!G22</f>
        <v>-3</v>
      </c>
    </row>
    <row r="24" spans="1:66" s="43" customFormat="1" ht="12" customHeight="1">
      <c r="A24" s="105" t="s">
        <v>746</v>
      </c>
      <c r="B24" s="106"/>
      <c r="C24" s="233"/>
      <c r="D24" s="234" t="s">
        <v>747</v>
      </c>
      <c r="E24" s="176" t="e">
        <f>SUM(E17:E23)</f>
        <v>#REF!</v>
      </c>
      <c r="F24" s="8" t="e">
        <f>SUM(F17:F23)</f>
        <v>#REF!</v>
      </c>
    </row>
    <row r="25" spans="1:66" s="43" customFormat="1" ht="12" customHeight="1">
      <c r="A25" s="229" t="s">
        <v>748</v>
      </c>
      <c r="B25" s="89"/>
      <c r="C25" s="90"/>
      <c r="D25" s="230"/>
      <c r="E25" s="160"/>
      <c r="F25" s="4"/>
    </row>
    <row r="26" spans="1:66" s="43" customFormat="1" ht="12" customHeight="1">
      <c r="A26" s="84" t="s">
        <v>749</v>
      </c>
      <c r="B26" s="92"/>
      <c r="C26" s="93"/>
      <c r="D26" s="231" t="s">
        <v>750</v>
      </c>
      <c r="E26" s="164">
        <f>ОПП!B25</f>
        <v>0</v>
      </c>
      <c r="F26" s="232">
        <f>ОПП!G25</f>
        <v>0</v>
      </c>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row>
    <row r="27" spans="1:66" s="43" customFormat="1" ht="12" customHeight="1">
      <c r="A27" s="84" t="s">
        <v>751</v>
      </c>
      <c r="B27" s="92"/>
      <c r="C27" s="93"/>
      <c r="D27" s="231" t="s">
        <v>752</v>
      </c>
      <c r="E27" s="164">
        <f>ОПП!B26</f>
        <v>0</v>
      </c>
      <c r="F27" s="232">
        <f>ОПП!G26</f>
        <v>0</v>
      </c>
    </row>
    <row r="28" spans="1:66" s="43" customFormat="1" ht="12" customHeight="1">
      <c r="A28" s="84" t="s">
        <v>753</v>
      </c>
      <c r="B28" s="92"/>
      <c r="C28" s="93"/>
      <c r="D28" s="231" t="s">
        <v>754</v>
      </c>
      <c r="E28" s="164">
        <f>ОПП!B27</f>
        <v>0</v>
      </c>
      <c r="F28" s="232">
        <f>ОПП!G27</f>
        <v>0</v>
      </c>
    </row>
    <row r="29" spans="1:66" s="43" customFormat="1" ht="12" customHeight="1">
      <c r="A29" s="84" t="s">
        <v>755</v>
      </c>
      <c r="B29" s="92"/>
      <c r="C29" s="93"/>
      <c r="D29" s="231" t="s">
        <v>756</v>
      </c>
      <c r="E29" s="164" t="e">
        <f>ОПП!#REF!</f>
        <v>#REF!</v>
      </c>
      <c r="F29" s="232" t="e">
        <f>ОПП!#REF!</f>
        <v>#REF!</v>
      </c>
    </row>
    <row r="30" spans="1:66" s="43" customFormat="1" ht="12" customHeight="1">
      <c r="A30" s="84" t="s">
        <v>757</v>
      </c>
      <c r="B30" s="92"/>
      <c r="C30" s="93"/>
      <c r="D30" s="231" t="s">
        <v>758</v>
      </c>
      <c r="E30" s="164">
        <f>ОПП!B28</f>
        <v>0</v>
      </c>
      <c r="F30" s="232">
        <f>ОПП!G28</f>
        <v>0</v>
      </c>
    </row>
    <row r="31" spans="1:66" s="43" customFormat="1" ht="12" customHeight="1">
      <c r="A31" s="84" t="s">
        <v>759</v>
      </c>
      <c r="B31" s="92"/>
      <c r="C31" s="93"/>
      <c r="D31" s="231" t="s">
        <v>760</v>
      </c>
      <c r="E31" s="164">
        <f>ОПП!B29</f>
        <v>0</v>
      </c>
      <c r="F31" s="232">
        <f>ОПП!G29</f>
        <v>0</v>
      </c>
    </row>
    <row r="32" spans="1:66" s="43" customFormat="1" ht="12" customHeight="1">
      <c r="A32" s="84" t="s">
        <v>761</v>
      </c>
      <c r="B32" s="92"/>
      <c r="C32" s="93"/>
      <c r="D32" s="231" t="s">
        <v>760</v>
      </c>
      <c r="E32" s="164" t="e">
        <f>ОПП!#REF!</f>
        <v>#REF!</v>
      </c>
      <c r="F32" s="232" t="e">
        <f>ОПП!#REF!</f>
        <v>#REF!</v>
      </c>
    </row>
    <row r="33" spans="1:66" s="43" customFormat="1" ht="12" customHeight="1">
      <c r="A33" s="84" t="s">
        <v>505</v>
      </c>
      <c r="B33" s="92"/>
      <c r="C33" s="93"/>
      <c r="D33" s="231" t="s">
        <v>762</v>
      </c>
      <c r="E33" s="164">
        <f>ОПП!B30</f>
        <v>0</v>
      </c>
      <c r="F33" s="232">
        <f>ОПП!G30</f>
        <v>0</v>
      </c>
    </row>
    <row r="34" spans="1:66" s="43" customFormat="1" ht="12" customHeight="1">
      <c r="A34" s="105" t="s">
        <v>763</v>
      </c>
      <c r="B34" s="106"/>
      <c r="C34" s="233"/>
      <c r="D34" s="234" t="s">
        <v>764</v>
      </c>
      <c r="E34" s="176" t="e">
        <f>SUM(E26:E33)</f>
        <v>#REF!</v>
      </c>
      <c r="F34" s="8" t="e">
        <f>SUM(F26:F33)</f>
        <v>#REF!</v>
      </c>
    </row>
    <row r="35" spans="1:66" s="43" customFormat="1" ht="12" customHeight="1">
      <c r="A35" s="229" t="s">
        <v>765</v>
      </c>
      <c r="B35" s="89"/>
      <c r="C35" s="90"/>
      <c r="D35" s="235" t="s">
        <v>766</v>
      </c>
      <c r="E35" s="176" t="e">
        <f>E24-E34</f>
        <v>#REF!</v>
      </c>
      <c r="F35" s="8" t="e">
        <f>F24-F34</f>
        <v>#REF!</v>
      </c>
    </row>
    <row r="36" spans="1:66" s="43" customFormat="1" ht="12" customHeight="1">
      <c r="A36" s="80" t="s">
        <v>767</v>
      </c>
      <c r="B36" s="99"/>
      <c r="C36" s="98"/>
      <c r="D36" s="228"/>
      <c r="E36" s="155"/>
      <c r="F36" s="2"/>
    </row>
    <row r="37" spans="1:66" s="43" customFormat="1" ht="12" customHeight="1">
      <c r="A37" s="229" t="s">
        <v>768</v>
      </c>
      <c r="B37" s="89"/>
      <c r="C37" s="90"/>
      <c r="D37" s="230"/>
      <c r="E37" s="160"/>
      <c r="F37" s="4"/>
    </row>
    <row r="38" spans="1:66" s="43" customFormat="1" ht="12" customHeight="1">
      <c r="A38" s="84" t="s">
        <v>769</v>
      </c>
      <c r="B38" s="92"/>
      <c r="C38" s="93"/>
      <c r="D38" s="231" t="s">
        <v>770</v>
      </c>
      <c r="E38" s="164">
        <f>ОПП!B33</f>
        <v>0</v>
      </c>
      <c r="F38" s="232">
        <f>ОПП!G33</f>
        <v>0</v>
      </c>
    </row>
    <row r="39" spans="1:66" s="43" customFormat="1" ht="12" customHeight="1">
      <c r="A39" s="84" t="s">
        <v>771</v>
      </c>
      <c r="B39" s="92"/>
      <c r="C39" s="93"/>
      <c r="D39" s="231" t="s">
        <v>772</v>
      </c>
      <c r="E39" s="164">
        <f>ОПП!B34</f>
        <v>0</v>
      </c>
      <c r="F39" s="232">
        <f>ОПП!G34</f>
        <v>0</v>
      </c>
    </row>
    <row r="40" spans="1:66" s="43" customFormat="1" ht="12" customHeight="1">
      <c r="A40" s="84" t="s">
        <v>773</v>
      </c>
      <c r="B40" s="92"/>
      <c r="C40" s="93"/>
      <c r="D40" s="231" t="s">
        <v>774</v>
      </c>
      <c r="E40" s="164" t="e">
        <f>ОПП!#REF!</f>
        <v>#REF!</v>
      </c>
      <c r="F40" s="232" t="e">
        <f>ОПП!#REF!</f>
        <v>#REF!</v>
      </c>
    </row>
    <row r="41" spans="1:66" s="43" customFormat="1" ht="12" customHeight="1">
      <c r="A41" s="84" t="s">
        <v>215</v>
      </c>
      <c r="B41" s="92"/>
      <c r="C41" s="93"/>
      <c r="D41" s="231" t="s">
        <v>775</v>
      </c>
      <c r="E41" s="164">
        <f>ОПП!B35</f>
        <v>0</v>
      </c>
      <c r="F41" s="232">
        <f>ОПП!G35</f>
        <v>-724</v>
      </c>
    </row>
    <row r="42" spans="1:66" s="43" customFormat="1" ht="12" customHeight="1">
      <c r="A42" s="84" t="s">
        <v>776</v>
      </c>
      <c r="B42" s="92"/>
      <c r="C42" s="93"/>
      <c r="D42" s="231" t="s">
        <v>777</v>
      </c>
      <c r="E42" s="164" t="e">
        <f>ОПП!#REF!</f>
        <v>#REF!</v>
      </c>
      <c r="F42" s="232" t="e">
        <f>ОПП!#REF!</f>
        <v>#REF!</v>
      </c>
    </row>
    <row r="43" spans="1:66" s="43" customFormat="1" ht="12" customHeight="1">
      <c r="A43" s="105" t="s">
        <v>746</v>
      </c>
      <c r="B43" s="106"/>
      <c r="C43" s="233"/>
      <c r="D43" s="234" t="s">
        <v>778</v>
      </c>
      <c r="E43" s="177" t="e">
        <f>SUM(E38:E42)</f>
        <v>#REF!</v>
      </c>
      <c r="F43" s="8" t="e">
        <f>SUM(F38:F42)</f>
        <v>#REF!</v>
      </c>
    </row>
    <row r="44" spans="1:66" s="43" customFormat="1" ht="12" customHeight="1">
      <c r="A44" s="229" t="s">
        <v>779</v>
      </c>
      <c r="B44" s="89"/>
      <c r="C44" s="90"/>
      <c r="D44" s="230"/>
      <c r="E44" s="160"/>
      <c r="F44" s="4"/>
    </row>
    <row r="45" spans="1:66" s="43" customFormat="1" ht="12" customHeight="1">
      <c r="A45" s="84" t="s">
        <v>780</v>
      </c>
      <c r="B45" s="92"/>
      <c r="C45" s="93"/>
      <c r="D45" s="231" t="s">
        <v>781</v>
      </c>
      <c r="E45" s="164" t="e">
        <f>ОПП!#REF!</f>
        <v>#REF!</v>
      </c>
      <c r="F45" s="232" t="e">
        <f>ОПП!#REF!</f>
        <v>#REF!</v>
      </c>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1"/>
      <c r="AJ45" s="51"/>
      <c r="AK45" s="51"/>
      <c r="AL45" s="51"/>
      <c r="AM45" s="51"/>
      <c r="AN45" s="51"/>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row>
    <row r="46" spans="1:66" s="43" customFormat="1" ht="12" customHeight="1">
      <c r="A46" s="84" t="s">
        <v>782</v>
      </c>
      <c r="B46" s="92"/>
      <c r="C46" s="93"/>
      <c r="D46" s="231" t="s">
        <v>783</v>
      </c>
      <c r="E46" s="164" t="e">
        <f>ОПП!#REF!</f>
        <v>#REF!</v>
      </c>
      <c r="F46" s="232" t="e">
        <f>ОПП!#REF!</f>
        <v>#REF!</v>
      </c>
    </row>
    <row r="47" spans="1:66" s="43" customFormat="1" ht="12" customHeight="1">
      <c r="A47" s="84" t="s">
        <v>784</v>
      </c>
      <c r="B47" s="92"/>
      <c r="C47" s="93"/>
      <c r="D47" s="231" t="s">
        <v>785</v>
      </c>
      <c r="E47" s="164" t="e">
        <f>ОПП!#REF!</f>
        <v>#REF!</v>
      </c>
      <c r="F47" s="232" t="e">
        <f>ОПП!#REF!</f>
        <v>#REF!</v>
      </c>
    </row>
    <row r="48" spans="1:66" s="43" customFormat="1" ht="12" customHeight="1">
      <c r="A48" s="84" t="s">
        <v>786</v>
      </c>
      <c r="B48" s="92"/>
      <c r="C48" s="93"/>
      <c r="D48" s="231" t="s">
        <v>787</v>
      </c>
      <c r="E48" s="164" t="e">
        <f>ОПП!#REF!</f>
        <v>#REF!</v>
      </c>
      <c r="F48" s="232" t="e">
        <f>ОПП!#REF!</f>
        <v>#REF!</v>
      </c>
    </row>
    <row r="49" spans="1:66" s="43" customFormat="1" ht="12" customHeight="1">
      <c r="A49" s="105" t="s">
        <v>763</v>
      </c>
      <c r="B49" s="106"/>
      <c r="C49" s="233"/>
      <c r="D49" s="234" t="s">
        <v>788</v>
      </c>
      <c r="E49" s="176" t="e">
        <f>SUM(E45:E48)</f>
        <v>#REF!</v>
      </c>
      <c r="F49" s="8" t="e">
        <f>SUM(F45:F48)</f>
        <v>#REF!</v>
      </c>
    </row>
    <row r="50" spans="1:66" s="43" customFormat="1" ht="12" customHeight="1">
      <c r="A50" s="85" t="s">
        <v>789</v>
      </c>
      <c r="B50" s="101"/>
      <c r="C50" s="95"/>
      <c r="D50" s="236" t="s">
        <v>790</v>
      </c>
      <c r="E50" s="169" t="e">
        <f>E43-E49</f>
        <v>#REF!</v>
      </c>
      <c r="F50" s="8" t="e">
        <f>F43-F49</f>
        <v>#REF!</v>
      </c>
    </row>
    <row r="51" spans="1:66" s="43" customFormat="1" ht="12" customHeight="1">
      <c r="A51" s="80" t="s">
        <v>503</v>
      </c>
      <c r="B51" s="99"/>
      <c r="C51" s="98"/>
      <c r="D51" s="228"/>
      <c r="E51" s="155"/>
      <c r="F51" s="2"/>
    </row>
    <row r="52" spans="1:66" s="43" customFormat="1" ht="12" customHeight="1">
      <c r="A52" s="229" t="s">
        <v>731</v>
      </c>
      <c r="B52" s="89"/>
      <c r="C52" s="90"/>
      <c r="D52" s="230"/>
      <c r="E52" s="160"/>
      <c r="F52" s="4"/>
    </row>
    <row r="53" spans="1:66" s="43" customFormat="1" ht="12" customHeight="1">
      <c r="A53" s="84" t="s">
        <v>792</v>
      </c>
      <c r="B53" s="92"/>
      <c r="C53" s="93"/>
      <c r="D53" s="231" t="s">
        <v>793</v>
      </c>
      <c r="E53" s="164" t="e">
        <f>ОПП!#REF!</f>
        <v>#REF!</v>
      </c>
      <c r="F53" s="232" t="e">
        <f>ОПП!#REF!</f>
        <v>#REF!</v>
      </c>
    </row>
    <row r="54" spans="1:66" s="43" customFormat="1" ht="12" customHeight="1">
      <c r="A54" s="84" t="s">
        <v>504</v>
      </c>
      <c r="B54" s="92"/>
      <c r="C54" s="93"/>
      <c r="D54" s="231" t="s">
        <v>795</v>
      </c>
      <c r="E54" s="164" t="e">
        <f>ОПП!#REF!</f>
        <v>#REF!</v>
      </c>
      <c r="F54" s="232" t="e">
        <f>ОПП!#REF!</f>
        <v>#REF!</v>
      </c>
    </row>
    <row r="55" spans="1:66" s="43" customFormat="1" ht="12" customHeight="1">
      <c r="A55" s="84" t="s">
        <v>796</v>
      </c>
      <c r="B55" s="92"/>
      <c r="C55" s="93"/>
      <c r="D55" s="231" t="s">
        <v>797</v>
      </c>
      <c r="E55" s="164" t="e">
        <f>ОПП!#REF!</f>
        <v>#REF!</v>
      </c>
      <c r="F55" s="232" t="e">
        <f>ОПП!#REF!</f>
        <v>#REF!</v>
      </c>
    </row>
    <row r="56" spans="1:66" s="43" customFormat="1" ht="12" customHeight="1">
      <c r="A56" s="105" t="s">
        <v>746</v>
      </c>
      <c r="B56" s="106"/>
      <c r="C56" s="233"/>
      <c r="D56" s="234" t="s">
        <v>798</v>
      </c>
      <c r="E56" s="176" t="e">
        <f>SUM(E53:E55)</f>
        <v>#REF!</v>
      </c>
      <c r="F56" s="8" t="e">
        <f>SUM(F53:F55)</f>
        <v>#REF!</v>
      </c>
    </row>
    <row r="57" spans="1:66" s="43" customFormat="1" ht="12" customHeight="1">
      <c r="A57" s="229" t="s">
        <v>748</v>
      </c>
      <c r="B57" s="89"/>
      <c r="C57" s="90"/>
      <c r="D57" s="230"/>
      <c r="E57" s="160"/>
      <c r="F57" s="4"/>
    </row>
    <row r="58" spans="1:66" s="43" customFormat="1" ht="12" customHeight="1">
      <c r="A58" s="84" t="s">
        <v>799</v>
      </c>
      <c r="B58" s="92"/>
      <c r="C58" s="93"/>
      <c r="D58" s="231" t="s">
        <v>800</v>
      </c>
      <c r="E58" s="164" t="e">
        <f>ОПП!#REF!</f>
        <v>#REF!</v>
      </c>
      <c r="F58" s="232" t="e">
        <f>ОПП!#REF!</f>
        <v>#REF!</v>
      </c>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1"/>
      <c r="AJ58" s="51"/>
      <c r="AK58" s="51"/>
      <c r="AL58" s="51"/>
      <c r="AM58" s="51"/>
      <c r="AN58" s="51"/>
      <c r="AO58" s="51"/>
      <c r="AP58" s="51"/>
      <c r="AQ58" s="51"/>
      <c r="AR58" s="51"/>
      <c r="AS58" s="51"/>
      <c r="AT58" s="51"/>
      <c r="AU58" s="51"/>
      <c r="AV58" s="51"/>
      <c r="AW58" s="51"/>
      <c r="AX58" s="51"/>
      <c r="AY58" s="51"/>
      <c r="AZ58" s="51"/>
      <c r="BA58" s="51"/>
      <c r="BB58" s="51"/>
      <c r="BC58" s="51"/>
      <c r="BD58" s="51"/>
      <c r="BE58" s="51"/>
      <c r="BF58" s="51"/>
      <c r="BG58" s="51"/>
      <c r="BH58" s="51"/>
      <c r="BI58" s="51"/>
      <c r="BJ58" s="51"/>
      <c r="BK58" s="51"/>
      <c r="BL58" s="51"/>
      <c r="BM58" s="51"/>
      <c r="BN58" s="51"/>
    </row>
    <row r="59" spans="1:66" s="43" customFormat="1" ht="12" customHeight="1">
      <c r="A59" s="84" t="s">
        <v>801</v>
      </c>
      <c r="B59" s="92"/>
      <c r="C59" s="93"/>
      <c r="D59" s="231" t="s">
        <v>802</v>
      </c>
      <c r="E59" s="164" t="e">
        <f>ОПП!#REF!</f>
        <v>#REF!</v>
      </c>
      <c r="F59" s="232" t="e">
        <f>ОПП!#REF!</f>
        <v>#REF!</v>
      </c>
    </row>
    <row r="60" spans="1:66" s="43" customFormat="1" ht="12" customHeight="1">
      <c r="A60" s="84" t="s">
        <v>803</v>
      </c>
      <c r="B60" s="92"/>
      <c r="C60" s="93"/>
      <c r="D60" s="231" t="s">
        <v>804</v>
      </c>
      <c r="E60" s="164" t="e">
        <f>ОПП!#REF!</f>
        <v>#REF!</v>
      </c>
      <c r="F60" s="232" t="e">
        <f>ОПП!#REF!</f>
        <v>#REF!</v>
      </c>
    </row>
    <row r="61" spans="1:66" s="43" customFormat="1" ht="12" customHeight="1">
      <c r="A61" s="84" t="s">
        <v>786</v>
      </c>
      <c r="B61" s="92"/>
      <c r="C61" s="93"/>
      <c r="D61" s="231" t="s">
        <v>805</v>
      </c>
      <c r="E61" s="164" t="e">
        <f>ОПП!#REF!</f>
        <v>#REF!</v>
      </c>
      <c r="F61" s="232" t="e">
        <f>ОПП!#REF!</f>
        <v>#REF!</v>
      </c>
    </row>
    <row r="62" spans="1:66" s="43" customFormat="1" ht="12" customHeight="1">
      <c r="A62" s="105" t="s">
        <v>763</v>
      </c>
      <c r="B62" s="106"/>
      <c r="C62" s="233"/>
      <c r="D62" s="234" t="s">
        <v>806</v>
      </c>
      <c r="E62" s="176" t="e">
        <f>SUM(E58:E61)</f>
        <v>#REF!</v>
      </c>
      <c r="F62" s="8" t="e">
        <f>SUM(F58:F61)</f>
        <v>#REF!</v>
      </c>
    </row>
    <row r="63" spans="1:66" s="402" customFormat="1" ht="12" customHeight="1">
      <c r="A63" s="85" t="s">
        <v>807</v>
      </c>
      <c r="B63" s="101"/>
      <c r="C63" s="95"/>
      <c r="D63" s="236" t="s">
        <v>808</v>
      </c>
      <c r="E63" s="169" t="e">
        <f>E56-E62</f>
        <v>#REF!</v>
      </c>
      <c r="F63" s="8" t="e">
        <f>F56-F62</f>
        <v>#REF!</v>
      </c>
    </row>
    <row r="64" spans="1:66" s="43" customFormat="1" ht="12" customHeight="1">
      <c r="A64" s="229" t="s">
        <v>809</v>
      </c>
      <c r="B64" s="89"/>
      <c r="C64" s="90"/>
      <c r="D64" s="235" t="s">
        <v>810</v>
      </c>
      <c r="E64" s="209" t="e">
        <f>E14+E35+E50+E63</f>
        <v>#REF!</v>
      </c>
      <c r="F64" s="210" t="e">
        <f>F14+F35+F50+F63</f>
        <v>#REF!</v>
      </c>
    </row>
    <row r="65" spans="1:6" s="43" customFormat="1" ht="12" customHeight="1">
      <c r="A65" s="84" t="s">
        <v>811</v>
      </c>
      <c r="B65" s="92"/>
      <c r="C65" s="93"/>
      <c r="D65" s="231" t="s">
        <v>812</v>
      </c>
      <c r="E65" s="164" t="e">
        <f>ОПП!#REF!</f>
        <v>#REF!</v>
      </c>
      <c r="F65" s="197" t="e">
        <f>ОПП!#REF!</f>
        <v>#REF!</v>
      </c>
    </row>
    <row r="66" spans="1:6" s="43" customFormat="1" ht="12" customHeight="1">
      <c r="A66" s="84" t="s">
        <v>813</v>
      </c>
      <c r="B66" s="92"/>
      <c r="C66" s="93"/>
      <c r="D66" s="231" t="s">
        <v>814</v>
      </c>
      <c r="E66" s="164" t="e">
        <f>ОПП!#REF!</f>
        <v>#REF!</v>
      </c>
      <c r="F66" s="197" t="e">
        <f>ОПП!#REF!</f>
        <v>#REF!</v>
      </c>
    </row>
    <row r="67" spans="1:6" s="43" customFormat="1" ht="12" customHeight="1">
      <c r="A67" s="86" t="s">
        <v>815</v>
      </c>
      <c r="B67" s="103"/>
      <c r="C67" s="110"/>
      <c r="D67" s="237" t="s">
        <v>816</v>
      </c>
      <c r="E67" s="173" t="e">
        <f>E64-E14</f>
        <v>#REF!</v>
      </c>
      <c r="F67" s="174" t="e">
        <f>F64-F14</f>
        <v>#REF!</v>
      </c>
    </row>
    <row r="68" spans="1:6" s="43" customFormat="1" ht="92.25" customHeight="1">
      <c r="A68" s="43" t="e">
        <f>CONCATENATE("Date: ",#REF!)</f>
        <v>#REF!</v>
      </c>
      <c r="B68" s="43" t="s">
        <v>603</v>
      </c>
      <c r="D68" s="51"/>
      <c r="E68" s="238" t="s">
        <v>604</v>
      </c>
      <c r="F68" s="67"/>
    </row>
    <row r="69" spans="1:6">
      <c r="C69" s="69"/>
      <c r="D69" s="69"/>
      <c r="E69" s="69"/>
      <c r="F69" s="69"/>
    </row>
    <row r="70" spans="1:6">
      <c r="C70" s="69"/>
      <c r="D70" s="69"/>
      <c r="E70" s="69"/>
      <c r="F70" s="69"/>
    </row>
    <row r="71" spans="1:6">
      <c r="C71" s="69"/>
      <c r="D71" s="69"/>
      <c r="E71" s="69"/>
      <c r="F71" s="69"/>
    </row>
    <row r="72" spans="1:6">
      <c r="C72" s="69"/>
      <c r="D72" s="69"/>
      <c r="E72" s="69"/>
      <c r="F72" s="69"/>
    </row>
    <row r="73" spans="1:6">
      <c r="C73" s="69"/>
      <c r="D73" s="69"/>
      <c r="E73" s="69"/>
      <c r="F73" s="69"/>
    </row>
    <row r="74" spans="1:6">
      <c r="C74" s="69"/>
      <c r="D74" s="69"/>
      <c r="E74" s="69"/>
      <c r="F74" s="69"/>
    </row>
    <row r="75" spans="1:6">
      <c r="C75" s="69"/>
      <c r="D75" s="69"/>
      <c r="E75" s="69"/>
      <c r="F75" s="69"/>
    </row>
    <row r="76" spans="1:6">
      <c r="C76" s="69"/>
      <c r="D76" s="69"/>
      <c r="E76" s="69"/>
      <c r="F76" s="69"/>
    </row>
    <row r="77" spans="1:6">
      <c r="C77" s="69"/>
      <c r="D77" s="69"/>
      <c r="E77" s="69"/>
      <c r="F77" s="69"/>
    </row>
    <row r="78" spans="1:6">
      <c r="C78" s="69"/>
      <c r="D78" s="69"/>
      <c r="E78" s="69"/>
      <c r="F78" s="69"/>
    </row>
    <row r="79" spans="1:6">
      <c r="C79" s="69"/>
      <c r="D79" s="69"/>
      <c r="E79" s="69"/>
      <c r="F79" s="69"/>
    </row>
    <row r="80" spans="1:6">
      <c r="C80" s="69"/>
      <c r="D80" s="69"/>
      <c r="E80" s="69"/>
      <c r="F80" s="69"/>
    </row>
    <row r="81" spans="3:6">
      <c r="C81" s="69"/>
      <c r="D81" s="69"/>
      <c r="E81" s="69"/>
      <c r="F81" s="69"/>
    </row>
    <row r="82" spans="3:6">
      <c r="C82" s="69"/>
      <c r="D82" s="69"/>
      <c r="E82" s="69"/>
      <c r="F82" s="69"/>
    </row>
    <row r="83" spans="3:6">
      <c r="C83" s="69"/>
      <c r="D83" s="69"/>
      <c r="E83" s="69"/>
      <c r="F83" s="69"/>
    </row>
    <row r="84" spans="3:6">
      <c r="C84" s="69"/>
      <c r="D84" s="69"/>
      <c r="E84" s="69"/>
      <c r="F84" s="69"/>
    </row>
    <row r="85" spans="3:6">
      <c r="C85" s="69"/>
      <c r="D85" s="69"/>
      <c r="E85" s="69"/>
      <c r="F85" s="69"/>
    </row>
    <row r="86" spans="3:6">
      <c r="C86" s="69"/>
      <c r="D86" s="69"/>
      <c r="E86" s="69"/>
      <c r="F86" s="69"/>
    </row>
    <row r="87" spans="3:6">
      <c r="C87" s="69"/>
      <c r="D87" s="69"/>
      <c r="E87" s="69"/>
      <c r="F87" s="69"/>
    </row>
    <row r="88" spans="3:6">
      <c r="C88" s="69"/>
      <c r="D88" s="69"/>
      <c r="E88" s="69"/>
      <c r="F88" s="69"/>
    </row>
    <row r="89" spans="3:6">
      <c r="C89" s="69"/>
      <c r="D89" s="69"/>
      <c r="E89" s="69"/>
      <c r="F89" s="69"/>
    </row>
    <row r="90" spans="3:6">
      <c r="C90" s="69"/>
      <c r="D90" s="69"/>
      <c r="E90" s="69"/>
      <c r="F90" s="69"/>
    </row>
    <row r="91" spans="3:6">
      <c r="C91" s="69"/>
      <c r="D91" s="69"/>
      <c r="E91" s="69"/>
      <c r="F91" s="69"/>
    </row>
    <row r="92" spans="3:6">
      <c r="C92" s="69"/>
      <c r="D92" s="69"/>
      <c r="E92" s="69"/>
      <c r="F92" s="69"/>
    </row>
    <row r="93" spans="3:6">
      <c r="C93" s="69"/>
      <c r="D93" s="69"/>
      <c r="E93" s="69"/>
      <c r="F93" s="69"/>
    </row>
    <row r="94" spans="3:6">
      <c r="C94" s="69"/>
      <c r="D94" s="69"/>
      <c r="E94" s="69"/>
      <c r="F94" s="69"/>
    </row>
    <row r="95" spans="3:6">
      <c r="C95" s="69"/>
      <c r="D95" s="69"/>
      <c r="E95" s="69"/>
      <c r="F95" s="69"/>
    </row>
    <row r="96" spans="3:6">
      <c r="C96" s="69"/>
      <c r="D96" s="69"/>
      <c r="E96" s="69"/>
      <c r="F96" s="69"/>
    </row>
    <row r="97" spans="3:6">
      <c r="C97" s="69"/>
      <c r="D97" s="69"/>
      <c r="E97" s="69"/>
      <c r="F97" s="69"/>
    </row>
    <row r="98" spans="3:6">
      <c r="C98" s="69"/>
      <c r="D98" s="69"/>
      <c r="E98" s="69"/>
      <c r="F98" s="69"/>
    </row>
    <row r="99" spans="3:6">
      <c r="C99" s="69"/>
      <c r="D99" s="69"/>
      <c r="E99" s="69"/>
      <c r="F99" s="69"/>
    </row>
    <row r="100" spans="3:6">
      <c r="C100" s="69"/>
      <c r="D100" s="69"/>
      <c r="E100" s="69"/>
      <c r="F100" s="69"/>
    </row>
    <row r="101" spans="3:6">
      <c r="C101" s="69"/>
      <c r="D101" s="69"/>
      <c r="E101" s="69"/>
      <c r="F101" s="69"/>
    </row>
    <row r="102" spans="3:6">
      <c r="C102" s="69"/>
      <c r="D102" s="69"/>
      <c r="E102" s="69"/>
      <c r="F102" s="69"/>
    </row>
    <row r="103" spans="3:6">
      <c r="C103" s="69"/>
      <c r="D103" s="69"/>
      <c r="E103" s="69"/>
      <c r="F103" s="69"/>
    </row>
    <row r="104" spans="3:6">
      <c r="C104" s="69"/>
      <c r="D104" s="69"/>
      <c r="E104" s="69"/>
      <c r="F104" s="69"/>
    </row>
    <row r="105" spans="3:6">
      <c r="C105" s="69"/>
      <c r="D105" s="69"/>
      <c r="E105" s="69"/>
      <c r="F105" s="69"/>
    </row>
    <row r="106" spans="3:6">
      <c r="C106" s="69"/>
      <c r="D106" s="69"/>
      <c r="E106" s="69"/>
      <c r="F106" s="69"/>
    </row>
    <row r="107" spans="3:6">
      <c r="C107" s="69"/>
      <c r="D107" s="69"/>
      <c r="E107" s="69"/>
      <c r="F107" s="69"/>
    </row>
    <row r="108" spans="3:6">
      <c r="C108" s="69"/>
      <c r="D108" s="69"/>
      <c r="E108" s="69"/>
      <c r="F108" s="69"/>
    </row>
    <row r="109" spans="3:6">
      <c r="C109" s="69"/>
      <c r="D109" s="69"/>
      <c r="E109" s="69"/>
      <c r="F109" s="69"/>
    </row>
    <row r="110" spans="3:6">
      <c r="C110" s="69"/>
      <c r="D110" s="69"/>
      <c r="E110" s="69"/>
      <c r="F110" s="69"/>
    </row>
    <row r="111" spans="3:6">
      <c r="C111" s="69"/>
      <c r="D111" s="69"/>
      <c r="E111" s="69"/>
      <c r="F111" s="69"/>
    </row>
    <row r="112" spans="3:6">
      <c r="C112" s="69"/>
      <c r="D112" s="69"/>
      <c r="E112" s="69"/>
      <c r="F112" s="69"/>
    </row>
    <row r="113" spans="3:6">
      <c r="C113" s="69"/>
      <c r="D113" s="69"/>
      <c r="E113" s="69"/>
      <c r="F113" s="69"/>
    </row>
    <row r="114" spans="3:6">
      <c r="C114" s="69"/>
      <c r="D114" s="69"/>
      <c r="E114" s="69"/>
      <c r="F114" s="69"/>
    </row>
    <row r="115" spans="3:6">
      <c r="C115" s="69"/>
      <c r="D115" s="69"/>
      <c r="E115" s="69"/>
      <c r="F115" s="69"/>
    </row>
    <row r="116" spans="3:6">
      <c r="C116" s="69"/>
      <c r="D116" s="69"/>
      <c r="E116" s="69"/>
      <c r="F116" s="69"/>
    </row>
    <row r="117" spans="3:6">
      <c r="C117" s="69"/>
      <c r="D117" s="69"/>
      <c r="E117" s="69"/>
      <c r="F117" s="69"/>
    </row>
    <row r="118" spans="3:6">
      <c r="C118" s="69"/>
      <c r="D118" s="69"/>
      <c r="E118" s="69"/>
      <c r="F118" s="69"/>
    </row>
    <row r="119" spans="3:6">
      <c r="C119" s="69"/>
      <c r="D119" s="69"/>
      <c r="E119" s="69"/>
      <c r="F119" s="69"/>
    </row>
    <row r="120" spans="3:6">
      <c r="C120" s="69"/>
      <c r="D120" s="69"/>
      <c r="E120" s="69"/>
      <c r="F120" s="69"/>
    </row>
    <row r="121" spans="3:6">
      <c r="C121" s="69"/>
      <c r="D121" s="69"/>
      <c r="E121" s="69"/>
      <c r="F121" s="69"/>
    </row>
    <row r="122" spans="3:6">
      <c r="C122" s="69"/>
      <c r="D122" s="69"/>
      <c r="E122" s="69"/>
      <c r="F122" s="69"/>
    </row>
    <row r="123" spans="3:6">
      <c r="C123" s="69"/>
      <c r="D123" s="69"/>
      <c r="E123" s="69"/>
      <c r="F123" s="69"/>
    </row>
    <row r="124" spans="3:6">
      <c r="C124" s="69"/>
      <c r="D124" s="69"/>
      <c r="E124" s="69"/>
      <c r="F124" s="69"/>
    </row>
    <row r="125" spans="3:6">
      <c r="C125" s="69"/>
      <c r="D125" s="69"/>
      <c r="E125" s="69"/>
      <c r="F125" s="69"/>
    </row>
    <row r="126" spans="3:6">
      <c r="C126" s="69"/>
      <c r="D126" s="69"/>
      <c r="E126" s="69"/>
      <c r="F126" s="69"/>
    </row>
    <row r="127" spans="3:6">
      <c r="C127" s="69"/>
      <c r="D127" s="69"/>
      <c r="E127" s="69"/>
      <c r="F127" s="69"/>
    </row>
    <row r="128" spans="3:6">
      <c r="C128" s="69"/>
      <c r="D128" s="69"/>
      <c r="E128" s="69"/>
      <c r="F128" s="69"/>
    </row>
    <row r="129" spans="3:6">
      <c r="C129" s="69"/>
      <c r="D129" s="69"/>
      <c r="E129" s="69"/>
      <c r="F129" s="69"/>
    </row>
    <row r="130" spans="3:6">
      <c r="C130" s="69"/>
      <c r="D130" s="69"/>
      <c r="E130" s="69"/>
      <c r="F130" s="69"/>
    </row>
    <row r="131" spans="3:6">
      <c r="C131" s="69"/>
      <c r="D131" s="69"/>
      <c r="E131" s="69"/>
      <c r="F131" s="69"/>
    </row>
    <row r="132" spans="3:6">
      <c r="C132" s="69"/>
      <c r="D132" s="69"/>
      <c r="E132" s="69"/>
      <c r="F132" s="69"/>
    </row>
    <row r="133" spans="3:6">
      <c r="C133" s="69"/>
      <c r="D133" s="69"/>
      <c r="E133" s="69"/>
      <c r="F133" s="69"/>
    </row>
    <row r="134" spans="3:6">
      <c r="C134" s="69"/>
      <c r="D134" s="69"/>
      <c r="E134" s="69"/>
      <c r="F134" s="69"/>
    </row>
    <row r="135" spans="3:6">
      <c r="C135" s="69"/>
      <c r="D135" s="69"/>
      <c r="E135" s="69"/>
      <c r="F135" s="69"/>
    </row>
    <row r="136" spans="3:6">
      <c r="C136" s="69"/>
      <c r="D136" s="69"/>
      <c r="E136" s="69"/>
      <c r="F136" s="69"/>
    </row>
    <row r="137" spans="3:6">
      <c r="C137" s="69"/>
      <c r="D137" s="69"/>
      <c r="E137" s="69"/>
      <c r="F137" s="69"/>
    </row>
    <row r="138" spans="3:6">
      <c r="C138" s="69"/>
      <c r="D138" s="69"/>
      <c r="E138" s="69"/>
      <c r="F138" s="69"/>
    </row>
    <row r="139" spans="3:6">
      <c r="C139" s="69"/>
      <c r="D139" s="69"/>
      <c r="E139" s="69"/>
      <c r="F139" s="69"/>
    </row>
    <row r="140" spans="3:6">
      <c r="C140" s="69"/>
      <c r="D140" s="69"/>
      <c r="E140" s="69"/>
      <c r="F140" s="69"/>
    </row>
    <row r="141" spans="3:6">
      <c r="C141" s="69"/>
      <c r="D141" s="69"/>
      <c r="E141" s="69"/>
      <c r="F141" s="69"/>
    </row>
    <row r="142" spans="3:6">
      <c r="C142" s="69"/>
      <c r="D142" s="69"/>
      <c r="E142" s="69"/>
      <c r="F142" s="69"/>
    </row>
    <row r="143" spans="3:6">
      <c r="C143" s="69"/>
      <c r="D143" s="69"/>
      <c r="E143" s="69"/>
      <c r="F143" s="69"/>
    </row>
    <row r="144" spans="3:6">
      <c r="C144" s="69"/>
      <c r="D144" s="69"/>
      <c r="E144" s="69"/>
      <c r="F144" s="69"/>
    </row>
    <row r="145" spans="3:6">
      <c r="C145" s="69"/>
      <c r="D145" s="69"/>
      <c r="E145" s="69"/>
      <c r="F145" s="69"/>
    </row>
    <row r="146" spans="3:6">
      <c r="C146" s="69"/>
      <c r="D146" s="69"/>
      <c r="E146" s="69"/>
      <c r="F146" s="69"/>
    </row>
    <row r="147" spans="3:6">
      <c r="C147" s="69"/>
      <c r="D147" s="69"/>
      <c r="E147" s="69"/>
      <c r="F147" s="69"/>
    </row>
    <row r="148" spans="3:6">
      <c r="C148" s="69"/>
      <c r="D148" s="69"/>
      <c r="E148" s="69"/>
      <c r="F148" s="69"/>
    </row>
    <row r="149" spans="3:6">
      <c r="C149" s="69"/>
      <c r="D149" s="69"/>
      <c r="E149" s="69"/>
      <c r="F149" s="69"/>
    </row>
    <row r="150" spans="3:6">
      <c r="C150" s="69"/>
      <c r="D150" s="69"/>
      <c r="E150" s="69"/>
      <c r="F150" s="69"/>
    </row>
    <row r="151" spans="3:6">
      <c r="C151" s="69"/>
      <c r="D151" s="69"/>
      <c r="E151" s="69"/>
      <c r="F151" s="69"/>
    </row>
    <row r="152" spans="3:6">
      <c r="C152" s="69"/>
      <c r="D152" s="69"/>
      <c r="E152" s="69"/>
      <c r="F152" s="69"/>
    </row>
    <row r="153" spans="3:6">
      <c r="C153" s="69"/>
      <c r="D153" s="69"/>
      <c r="E153" s="69"/>
      <c r="F153" s="69"/>
    </row>
    <row r="154" spans="3:6">
      <c r="C154" s="69"/>
      <c r="D154" s="69"/>
      <c r="E154" s="69"/>
      <c r="F154" s="69"/>
    </row>
    <row r="155" spans="3:6">
      <c r="C155" s="69"/>
      <c r="D155" s="69"/>
      <c r="E155" s="69"/>
      <c r="F155" s="69"/>
    </row>
    <row r="156" spans="3:6">
      <c r="C156" s="69"/>
      <c r="D156" s="69"/>
      <c r="E156" s="69"/>
      <c r="F156" s="69"/>
    </row>
    <row r="157" spans="3:6">
      <c r="C157" s="69"/>
      <c r="D157" s="69"/>
      <c r="E157" s="69"/>
      <c r="F157" s="69"/>
    </row>
    <row r="158" spans="3:6">
      <c r="C158" s="69"/>
      <c r="D158" s="69"/>
      <c r="E158" s="69"/>
      <c r="F158" s="69"/>
    </row>
    <row r="159" spans="3:6">
      <c r="C159" s="69"/>
      <c r="D159" s="69"/>
      <c r="E159" s="69"/>
      <c r="F159" s="69"/>
    </row>
    <row r="160" spans="3:6">
      <c r="C160" s="69"/>
      <c r="D160" s="69"/>
      <c r="E160" s="69"/>
      <c r="F160" s="69"/>
    </row>
    <row r="161" spans="3:6">
      <c r="C161" s="69"/>
      <c r="D161" s="69"/>
      <c r="E161" s="69"/>
      <c r="F161" s="69"/>
    </row>
    <row r="162" spans="3:6">
      <c r="C162" s="69"/>
      <c r="D162" s="69"/>
      <c r="E162" s="69"/>
      <c r="F162" s="69"/>
    </row>
    <row r="163" spans="3:6">
      <c r="C163" s="69"/>
      <c r="D163" s="69"/>
      <c r="E163" s="69"/>
      <c r="F163" s="69"/>
    </row>
    <row r="164" spans="3:6">
      <c r="C164" s="69"/>
      <c r="D164" s="69"/>
      <c r="E164" s="69"/>
      <c r="F164" s="69"/>
    </row>
    <row r="165" spans="3:6">
      <c r="C165" s="69"/>
      <c r="D165" s="69"/>
      <c r="E165" s="69"/>
      <c r="F165" s="69"/>
    </row>
    <row r="166" spans="3:6">
      <c r="C166" s="69"/>
      <c r="D166" s="69"/>
      <c r="E166" s="69"/>
      <c r="F166" s="69"/>
    </row>
    <row r="167" spans="3:6">
      <c r="C167" s="69"/>
      <c r="D167" s="69"/>
      <c r="E167" s="69"/>
      <c r="F167" s="69"/>
    </row>
    <row r="168" spans="3:6">
      <c r="C168" s="69"/>
      <c r="D168" s="69"/>
      <c r="E168" s="69"/>
      <c r="F168" s="69"/>
    </row>
    <row r="169" spans="3:6">
      <c r="C169" s="69"/>
      <c r="D169" s="69"/>
      <c r="E169" s="69"/>
      <c r="F169" s="69"/>
    </row>
    <row r="170" spans="3:6">
      <c r="C170" s="69"/>
      <c r="D170" s="69"/>
      <c r="E170" s="69"/>
      <c r="F170" s="69"/>
    </row>
    <row r="171" spans="3:6">
      <c r="C171" s="69"/>
      <c r="D171" s="69"/>
      <c r="E171" s="69"/>
      <c r="F171" s="69"/>
    </row>
    <row r="172" spans="3:6">
      <c r="C172" s="69"/>
      <c r="D172" s="69"/>
      <c r="E172" s="69"/>
      <c r="F172" s="69"/>
    </row>
    <row r="173" spans="3:6">
      <c r="C173" s="69"/>
      <c r="D173" s="69"/>
      <c r="E173" s="69"/>
      <c r="F173" s="69"/>
    </row>
    <row r="174" spans="3:6">
      <c r="C174" s="69"/>
      <c r="D174" s="69"/>
      <c r="E174" s="69"/>
      <c r="F174" s="69"/>
    </row>
    <row r="175" spans="3:6">
      <c r="C175" s="69"/>
      <c r="D175" s="69"/>
      <c r="E175" s="69"/>
      <c r="F175" s="69"/>
    </row>
    <row r="176" spans="3:6">
      <c r="C176" s="69"/>
      <c r="D176" s="69"/>
      <c r="E176" s="69"/>
      <c r="F176" s="69"/>
    </row>
    <row r="177" spans="3:6">
      <c r="C177" s="69"/>
      <c r="D177" s="69"/>
      <c r="E177" s="69"/>
      <c r="F177" s="69"/>
    </row>
    <row r="178" spans="3:6">
      <c r="C178" s="69"/>
      <c r="D178" s="69"/>
      <c r="E178" s="69"/>
      <c r="F178" s="69"/>
    </row>
    <row r="179" spans="3:6">
      <c r="C179" s="69"/>
      <c r="D179" s="69"/>
      <c r="E179" s="69"/>
      <c r="F179" s="69"/>
    </row>
    <row r="180" spans="3:6">
      <c r="C180" s="69"/>
      <c r="D180" s="69"/>
      <c r="E180" s="69"/>
      <c r="F180" s="69"/>
    </row>
    <row r="181" spans="3:6">
      <c r="C181" s="69"/>
      <c r="D181" s="69"/>
      <c r="E181" s="69"/>
      <c r="F181" s="69"/>
    </row>
    <row r="182" spans="3:6">
      <c r="C182" s="69"/>
      <c r="D182" s="69"/>
      <c r="E182" s="69"/>
      <c r="F182" s="69"/>
    </row>
    <row r="183" spans="3:6">
      <c r="C183" s="69"/>
      <c r="D183" s="69"/>
      <c r="E183" s="69"/>
      <c r="F183" s="69"/>
    </row>
    <row r="184" spans="3:6">
      <c r="C184" s="69"/>
      <c r="D184" s="69"/>
      <c r="E184" s="69"/>
      <c r="F184" s="69"/>
    </row>
    <row r="185" spans="3:6">
      <c r="C185" s="69"/>
      <c r="D185" s="69"/>
      <c r="E185" s="69"/>
      <c r="F185" s="69"/>
    </row>
    <row r="186" spans="3:6">
      <c r="C186" s="69"/>
      <c r="D186" s="69"/>
      <c r="E186" s="69"/>
      <c r="F186" s="69"/>
    </row>
    <row r="187" spans="3:6">
      <c r="C187" s="69"/>
      <c r="D187" s="69"/>
      <c r="E187" s="69"/>
      <c r="F187" s="69"/>
    </row>
    <row r="188" spans="3:6">
      <c r="C188" s="69"/>
      <c r="D188" s="69"/>
      <c r="E188" s="69"/>
      <c r="F188" s="69"/>
    </row>
    <row r="189" spans="3:6">
      <c r="C189" s="69"/>
      <c r="D189" s="69"/>
      <c r="E189" s="69"/>
      <c r="F189" s="69"/>
    </row>
    <row r="190" spans="3:6">
      <c r="C190" s="69"/>
      <c r="D190" s="69"/>
      <c r="E190" s="69"/>
      <c r="F190" s="69"/>
    </row>
    <row r="191" spans="3:6">
      <c r="C191" s="69"/>
      <c r="D191" s="69"/>
      <c r="E191" s="69"/>
      <c r="F191" s="69"/>
    </row>
    <row r="192" spans="3:6">
      <c r="C192" s="69"/>
      <c r="D192" s="69"/>
      <c r="E192" s="69"/>
      <c r="F192" s="69"/>
    </row>
    <row r="193" spans="3:6">
      <c r="C193" s="69"/>
      <c r="D193" s="69"/>
      <c r="E193" s="69"/>
      <c r="F193" s="69"/>
    </row>
    <row r="194" spans="3:6">
      <c r="C194" s="69"/>
      <c r="D194" s="69"/>
      <c r="E194" s="69"/>
      <c r="F194" s="69"/>
    </row>
    <row r="195" spans="3:6">
      <c r="C195" s="69"/>
      <c r="D195" s="69"/>
      <c r="E195" s="69"/>
      <c r="F195" s="69"/>
    </row>
    <row r="196" spans="3:6">
      <c r="C196" s="69"/>
      <c r="D196" s="69"/>
      <c r="E196" s="69"/>
      <c r="F196" s="69"/>
    </row>
    <row r="197" spans="3:6">
      <c r="C197" s="69"/>
      <c r="D197" s="69"/>
      <c r="E197" s="69"/>
      <c r="F197" s="69"/>
    </row>
    <row r="198" spans="3:6">
      <c r="C198" s="69"/>
      <c r="D198" s="69"/>
      <c r="E198" s="69"/>
      <c r="F198" s="69"/>
    </row>
    <row r="199" spans="3:6">
      <c r="C199" s="69"/>
      <c r="D199" s="69"/>
      <c r="E199" s="69"/>
      <c r="F199" s="69"/>
    </row>
    <row r="200" spans="3:6">
      <c r="C200" s="69"/>
      <c r="D200" s="69"/>
      <c r="E200" s="69"/>
      <c r="F200" s="69"/>
    </row>
    <row r="201" spans="3:6">
      <c r="C201" s="69"/>
      <c r="D201" s="69"/>
      <c r="E201" s="69"/>
      <c r="F201" s="69"/>
    </row>
    <row r="202" spans="3:6">
      <c r="C202" s="69"/>
      <c r="D202" s="69"/>
      <c r="E202" s="69"/>
      <c r="F202" s="69"/>
    </row>
    <row r="203" spans="3:6">
      <c r="C203" s="69"/>
      <c r="D203" s="69"/>
      <c r="E203" s="69"/>
      <c r="F203" s="69"/>
    </row>
    <row r="204" spans="3:6">
      <c r="C204" s="69"/>
      <c r="D204" s="69"/>
      <c r="E204" s="69"/>
      <c r="F204" s="69"/>
    </row>
    <row r="205" spans="3:6">
      <c r="C205" s="69"/>
      <c r="D205" s="69"/>
      <c r="E205" s="69"/>
      <c r="F205" s="69"/>
    </row>
    <row r="206" spans="3:6">
      <c r="C206" s="69"/>
      <c r="D206" s="69"/>
      <c r="E206" s="69"/>
      <c r="F206" s="69"/>
    </row>
    <row r="207" spans="3:6">
      <c r="C207" s="69"/>
      <c r="D207" s="69"/>
      <c r="E207" s="69"/>
      <c r="F207" s="69"/>
    </row>
    <row r="208" spans="3:6">
      <c r="C208" s="69"/>
      <c r="D208" s="69"/>
      <c r="E208" s="69"/>
      <c r="F208" s="69"/>
    </row>
    <row r="209" spans="3:6">
      <c r="C209" s="69"/>
      <c r="D209" s="69"/>
      <c r="E209" s="69"/>
      <c r="F209" s="69"/>
    </row>
    <row r="210" spans="3:6">
      <c r="C210" s="69"/>
      <c r="D210" s="69"/>
      <c r="E210" s="69"/>
      <c r="F210" s="69"/>
    </row>
    <row r="211" spans="3:6">
      <c r="C211" s="69"/>
      <c r="D211" s="69"/>
      <c r="E211" s="69"/>
      <c r="F211" s="69"/>
    </row>
    <row r="212" spans="3:6">
      <c r="C212" s="69"/>
      <c r="D212" s="69"/>
      <c r="E212" s="69"/>
      <c r="F212" s="69"/>
    </row>
    <row r="213" spans="3:6">
      <c r="C213" s="69"/>
      <c r="D213" s="69"/>
      <c r="E213" s="69"/>
      <c r="F213" s="69"/>
    </row>
    <row r="214" spans="3:6">
      <c r="C214" s="69"/>
      <c r="D214" s="69"/>
      <c r="E214" s="69"/>
      <c r="F214" s="69"/>
    </row>
    <row r="215" spans="3:6">
      <c r="C215" s="69"/>
      <c r="D215" s="69"/>
      <c r="E215" s="69"/>
      <c r="F215" s="69"/>
    </row>
    <row r="216" spans="3:6">
      <c r="C216" s="69"/>
      <c r="D216" s="69"/>
      <c r="E216" s="69"/>
      <c r="F216" s="69"/>
    </row>
    <row r="217" spans="3:6">
      <c r="C217" s="69"/>
      <c r="D217" s="69"/>
      <c r="E217" s="69"/>
      <c r="F217" s="69"/>
    </row>
    <row r="218" spans="3:6">
      <c r="C218" s="69"/>
      <c r="D218" s="69"/>
      <c r="E218" s="69"/>
      <c r="F218" s="69"/>
    </row>
    <row r="219" spans="3:6">
      <c r="C219" s="69"/>
      <c r="D219" s="69"/>
      <c r="E219" s="69"/>
      <c r="F219" s="69"/>
    </row>
    <row r="220" spans="3:6">
      <c r="C220" s="69"/>
      <c r="D220" s="69"/>
      <c r="E220" s="69"/>
      <c r="F220" s="69"/>
    </row>
    <row r="221" spans="3:6">
      <c r="C221" s="69"/>
      <c r="D221" s="69"/>
      <c r="E221" s="69"/>
      <c r="F221" s="69"/>
    </row>
    <row r="222" spans="3:6">
      <c r="C222" s="69"/>
      <c r="D222" s="69"/>
      <c r="E222" s="69"/>
      <c r="F222" s="69"/>
    </row>
    <row r="223" spans="3:6">
      <c r="C223" s="69"/>
      <c r="D223" s="69"/>
      <c r="E223" s="69"/>
      <c r="F223" s="69"/>
    </row>
    <row r="224" spans="3:6">
      <c r="C224" s="69"/>
      <c r="D224" s="69"/>
      <c r="E224" s="69"/>
      <c r="F224" s="69"/>
    </row>
    <row r="225" spans="3:6">
      <c r="C225" s="69"/>
      <c r="D225" s="69"/>
      <c r="E225" s="69"/>
      <c r="F225" s="69"/>
    </row>
    <row r="226" spans="3:6">
      <c r="C226" s="69"/>
      <c r="D226" s="69"/>
      <c r="E226" s="69"/>
      <c r="F226" s="69"/>
    </row>
    <row r="227" spans="3:6">
      <c r="C227" s="69"/>
      <c r="D227" s="69"/>
      <c r="E227" s="69"/>
      <c r="F227" s="69"/>
    </row>
    <row r="228" spans="3:6">
      <c r="C228" s="69"/>
      <c r="D228" s="69"/>
      <c r="E228" s="69"/>
      <c r="F228" s="69"/>
    </row>
    <row r="229" spans="3:6">
      <c r="C229" s="69"/>
      <c r="D229" s="69"/>
      <c r="E229" s="69"/>
      <c r="F229" s="69"/>
    </row>
    <row r="230" spans="3:6">
      <c r="C230" s="69"/>
      <c r="D230" s="69"/>
      <c r="E230" s="69"/>
      <c r="F230" s="69"/>
    </row>
    <row r="231" spans="3:6">
      <c r="C231" s="69"/>
      <c r="D231" s="69"/>
      <c r="E231" s="69"/>
      <c r="F231" s="69"/>
    </row>
    <row r="232" spans="3:6">
      <c r="C232" s="69"/>
      <c r="D232" s="69"/>
      <c r="E232" s="69"/>
      <c r="F232" s="69"/>
    </row>
    <row r="233" spans="3:6">
      <c r="C233" s="69"/>
      <c r="D233" s="69"/>
      <c r="E233" s="69"/>
      <c r="F233" s="69"/>
    </row>
    <row r="234" spans="3:6">
      <c r="C234" s="69"/>
      <c r="D234" s="69"/>
      <c r="E234" s="69"/>
      <c r="F234" s="69"/>
    </row>
    <row r="235" spans="3:6">
      <c r="C235" s="69"/>
      <c r="D235" s="69"/>
      <c r="E235" s="69"/>
      <c r="F235" s="69"/>
    </row>
    <row r="236" spans="3:6">
      <c r="C236" s="69"/>
      <c r="D236" s="69"/>
      <c r="E236" s="69"/>
      <c r="F236" s="69"/>
    </row>
    <row r="237" spans="3:6">
      <c r="C237" s="69"/>
      <c r="D237" s="69"/>
      <c r="E237" s="69"/>
      <c r="F237" s="69"/>
    </row>
    <row r="238" spans="3:6">
      <c r="C238" s="69"/>
      <c r="D238" s="69"/>
      <c r="E238" s="69"/>
      <c r="F238" s="69"/>
    </row>
    <row r="239" spans="3:6">
      <c r="C239" s="69"/>
      <c r="D239" s="69"/>
      <c r="E239" s="69"/>
      <c r="F239" s="69"/>
    </row>
    <row r="240" spans="3:6">
      <c r="C240" s="69"/>
      <c r="D240" s="69"/>
      <c r="E240" s="69"/>
      <c r="F240" s="69"/>
    </row>
    <row r="241" spans="3:6">
      <c r="C241" s="69"/>
      <c r="D241" s="69"/>
      <c r="E241" s="69"/>
      <c r="F241" s="69"/>
    </row>
    <row r="242" spans="3:6">
      <c r="C242" s="69"/>
      <c r="D242" s="69"/>
      <c r="E242" s="69"/>
      <c r="F242" s="69"/>
    </row>
    <row r="243" spans="3:6">
      <c r="C243" s="69"/>
      <c r="D243" s="69"/>
      <c r="E243" s="69"/>
      <c r="F243" s="69"/>
    </row>
    <row r="244" spans="3:6">
      <c r="C244" s="69"/>
      <c r="D244" s="69"/>
      <c r="E244" s="69"/>
      <c r="F244" s="69"/>
    </row>
    <row r="245" spans="3:6">
      <c r="C245" s="69"/>
      <c r="D245" s="69"/>
      <c r="E245" s="69"/>
      <c r="F245" s="69"/>
    </row>
    <row r="246" spans="3:6">
      <c r="C246" s="69"/>
      <c r="D246" s="69"/>
      <c r="E246" s="69"/>
      <c r="F246" s="69"/>
    </row>
    <row r="247" spans="3:6">
      <c r="C247" s="69"/>
      <c r="D247" s="69"/>
      <c r="E247" s="69"/>
      <c r="F247" s="69"/>
    </row>
    <row r="248" spans="3:6">
      <c r="C248" s="69"/>
      <c r="D248" s="69"/>
      <c r="E248" s="69"/>
      <c r="F248" s="69"/>
    </row>
    <row r="249" spans="3:6">
      <c r="C249" s="69"/>
      <c r="D249" s="69"/>
      <c r="E249" s="69"/>
      <c r="F249" s="69"/>
    </row>
    <row r="250" spans="3:6">
      <c r="C250" s="69"/>
      <c r="D250" s="69"/>
      <c r="E250" s="69"/>
      <c r="F250" s="69"/>
    </row>
    <row r="251" spans="3:6">
      <c r="C251" s="69"/>
      <c r="D251" s="69"/>
      <c r="E251" s="69"/>
      <c r="F251" s="69"/>
    </row>
    <row r="252" spans="3:6">
      <c r="C252" s="69"/>
      <c r="D252" s="69"/>
      <c r="E252" s="69"/>
      <c r="F252" s="69"/>
    </row>
    <row r="253" spans="3:6">
      <c r="C253" s="69"/>
      <c r="D253" s="69"/>
      <c r="E253" s="69"/>
      <c r="F253" s="69"/>
    </row>
    <row r="254" spans="3:6">
      <c r="C254" s="69"/>
      <c r="D254" s="69"/>
      <c r="E254" s="69"/>
      <c r="F254" s="69"/>
    </row>
    <row r="255" spans="3:6">
      <c r="C255" s="69"/>
      <c r="D255" s="69"/>
      <c r="E255" s="69"/>
      <c r="F255" s="69"/>
    </row>
    <row r="256" spans="3:6">
      <c r="C256" s="69"/>
      <c r="D256" s="69"/>
      <c r="E256" s="69"/>
      <c r="F256" s="69"/>
    </row>
    <row r="257" spans="3:6">
      <c r="C257" s="69"/>
      <c r="D257" s="69"/>
      <c r="E257" s="69"/>
      <c r="F257" s="69"/>
    </row>
    <row r="258" spans="3:6">
      <c r="C258" s="69"/>
      <c r="D258" s="69"/>
      <c r="E258" s="69"/>
      <c r="F258" s="69"/>
    </row>
    <row r="259" spans="3:6">
      <c r="C259" s="69"/>
      <c r="D259" s="69"/>
      <c r="E259" s="69"/>
      <c r="F259" s="69"/>
    </row>
    <row r="260" spans="3:6">
      <c r="C260" s="69"/>
      <c r="D260" s="69"/>
      <c r="E260" s="69"/>
      <c r="F260" s="69"/>
    </row>
    <row r="261" spans="3:6">
      <c r="C261" s="69"/>
      <c r="D261" s="69"/>
      <c r="E261" s="69"/>
      <c r="F261" s="69"/>
    </row>
    <row r="262" spans="3:6">
      <c r="C262" s="69"/>
      <c r="D262" s="69"/>
      <c r="E262" s="69"/>
      <c r="F262" s="69"/>
    </row>
    <row r="263" spans="3:6">
      <c r="C263" s="69"/>
      <c r="D263" s="69"/>
      <c r="E263" s="69"/>
      <c r="F263" s="69"/>
    </row>
    <row r="264" spans="3:6">
      <c r="C264" s="69"/>
      <c r="D264" s="69"/>
      <c r="E264" s="69"/>
      <c r="F264" s="69"/>
    </row>
    <row r="265" spans="3:6">
      <c r="C265" s="69"/>
      <c r="D265" s="69"/>
      <c r="E265" s="69"/>
      <c r="F265" s="69"/>
    </row>
    <row r="266" spans="3:6">
      <c r="C266" s="69"/>
      <c r="D266" s="69"/>
      <c r="E266" s="69"/>
      <c r="F266" s="69"/>
    </row>
    <row r="267" spans="3:6">
      <c r="C267" s="69"/>
      <c r="D267" s="69"/>
      <c r="E267" s="69"/>
      <c r="F267" s="69"/>
    </row>
    <row r="268" spans="3:6">
      <c r="C268" s="69"/>
      <c r="D268" s="69"/>
      <c r="E268" s="69"/>
      <c r="F268" s="69"/>
    </row>
    <row r="269" spans="3:6">
      <c r="C269" s="69"/>
      <c r="D269" s="69"/>
      <c r="E269" s="69"/>
      <c r="F269" s="69"/>
    </row>
    <row r="270" spans="3:6">
      <c r="C270" s="69"/>
      <c r="D270" s="69"/>
      <c r="E270" s="69"/>
      <c r="F270" s="69"/>
    </row>
    <row r="271" spans="3:6">
      <c r="C271" s="69"/>
      <c r="D271" s="69"/>
      <c r="E271" s="69"/>
      <c r="F271" s="69"/>
    </row>
    <row r="272" spans="3:6">
      <c r="C272" s="69"/>
      <c r="D272" s="69"/>
      <c r="E272" s="69"/>
      <c r="F272" s="69"/>
    </row>
    <row r="273" spans="3:6">
      <c r="C273" s="69"/>
      <c r="D273" s="69"/>
      <c r="E273" s="69"/>
      <c r="F273" s="69"/>
    </row>
    <row r="274" spans="3:6">
      <c r="C274" s="69"/>
      <c r="D274" s="69"/>
      <c r="E274" s="69"/>
      <c r="F274" s="69"/>
    </row>
    <row r="275" spans="3:6">
      <c r="C275" s="69"/>
      <c r="D275" s="69"/>
      <c r="E275" s="69"/>
      <c r="F275" s="69"/>
    </row>
    <row r="276" spans="3:6">
      <c r="C276" s="69"/>
      <c r="D276" s="69"/>
      <c r="E276" s="69"/>
      <c r="F276" s="69"/>
    </row>
    <row r="277" spans="3:6">
      <c r="C277" s="69"/>
      <c r="D277" s="69"/>
      <c r="E277" s="69"/>
      <c r="F277" s="69"/>
    </row>
    <row r="278" spans="3:6">
      <c r="C278" s="69"/>
      <c r="D278" s="69"/>
      <c r="E278" s="69"/>
      <c r="F278" s="69"/>
    </row>
    <row r="279" spans="3:6">
      <c r="C279" s="69"/>
      <c r="D279" s="69"/>
      <c r="E279" s="69"/>
      <c r="F279" s="69"/>
    </row>
    <row r="280" spans="3:6">
      <c r="C280" s="69"/>
      <c r="D280" s="69"/>
      <c r="E280" s="69"/>
      <c r="F280" s="69"/>
    </row>
    <row r="281" spans="3:6">
      <c r="C281" s="69"/>
      <c r="D281" s="69"/>
      <c r="E281" s="69"/>
      <c r="F281" s="69"/>
    </row>
    <row r="282" spans="3:6">
      <c r="C282" s="69"/>
      <c r="D282" s="69"/>
      <c r="E282" s="69"/>
      <c r="F282" s="69"/>
    </row>
    <row r="283" spans="3:6">
      <c r="C283" s="69"/>
      <c r="D283" s="69"/>
      <c r="E283" s="69"/>
      <c r="F283" s="69"/>
    </row>
    <row r="284" spans="3:6">
      <c r="C284" s="69"/>
      <c r="D284" s="69"/>
      <c r="E284" s="69"/>
      <c r="F284" s="69"/>
    </row>
    <row r="285" spans="3:6">
      <c r="C285" s="69"/>
      <c r="D285" s="69"/>
      <c r="E285" s="69"/>
      <c r="F285" s="69"/>
    </row>
    <row r="286" spans="3:6">
      <c r="C286" s="69"/>
      <c r="D286" s="69"/>
      <c r="E286" s="69"/>
      <c r="F286" s="69"/>
    </row>
    <row r="287" spans="3:6">
      <c r="C287" s="69"/>
      <c r="D287" s="69"/>
      <c r="E287" s="69"/>
      <c r="F287" s="69"/>
    </row>
    <row r="288" spans="3:6">
      <c r="C288" s="69"/>
      <c r="D288" s="69"/>
      <c r="E288" s="69"/>
      <c r="F288" s="69"/>
    </row>
    <row r="289" spans="3:6">
      <c r="C289" s="69"/>
      <c r="D289" s="69"/>
      <c r="E289" s="69"/>
      <c r="F289" s="69"/>
    </row>
    <row r="290" spans="3:6">
      <c r="C290" s="69"/>
      <c r="D290" s="69"/>
      <c r="E290" s="69"/>
      <c r="F290" s="69"/>
    </row>
    <row r="291" spans="3:6">
      <c r="C291" s="69"/>
      <c r="D291" s="69"/>
      <c r="E291" s="69"/>
      <c r="F291" s="69"/>
    </row>
    <row r="292" spans="3:6">
      <c r="C292" s="69"/>
      <c r="D292" s="69"/>
      <c r="E292" s="69"/>
      <c r="F292" s="69"/>
    </row>
    <row r="293" spans="3:6">
      <c r="C293" s="69"/>
      <c r="D293" s="69"/>
      <c r="E293" s="69"/>
      <c r="F293" s="69"/>
    </row>
    <row r="294" spans="3:6">
      <c r="C294" s="69"/>
      <c r="D294" s="69"/>
      <c r="E294" s="69"/>
      <c r="F294" s="69"/>
    </row>
    <row r="295" spans="3:6">
      <c r="C295" s="69"/>
      <c r="D295" s="69"/>
      <c r="E295" s="69"/>
      <c r="F295" s="69"/>
    </row>
    <row r="296" spans="3:6">
      <c r="C296" s="69"/>
      <c r="D296" s="69"/>
      <c r="E296" s="69"/>
      <c r="F296" s="69"/>
    </row>
    <row r="297" spans="3:6">
      <c r="C297" s="69"/>
      <c r="D297" s="69"/>
      <c r="E297" s="69"/>
      <c r="F297" s="69"/>
    </row>
    <row r="298" spans="3:6">
      <c r="C298" s="69"/>
      <c r="D298" s="69"/>
      <c r="E298" s="69"/>
      <c r="F298" s="69"/>
    </row>
    <row r="299" spans="3:6">
      <c r="C299" s="69"/>
      <c r="D299" s="69"/>
      <c r="E299" s="69"/>
      <c r="F299" s="69"/>
    </row>
    <row r="300" spans="3:6">
      <c r="C300" s="69"/>
      <c r="D300" s="69"/>
      <c r="E300" s="69"/>
      <c r="F300" s="69"/>
    </row>
    <row r="301" spans="3:6">
      <c r="C301" s="69"/>
      <c r="D301" s="69"/>
      <c r="E301" s="69"/>
      <c r="F301" s="69"/>
    </row>
    <row r="302" spans="3:6">
      <c r="C302" s="69"/>
      <c r="D302" s="69"/>
      <c r="E302" s="69"/>
      <c r="F302" s="69"/>
    </row>
    <row r="303" spans="3:6">
      <c r="C303" s="69"/>
      <c r="D303" s="69"/>
      <c r="E303" s="69"/>
      <c r="F303" s="69"/>
    </row>
    <row r="304" spans="3:6">
      <c r="C304" s="69"/>
      <c r="D304" s="69"/>
      <c r="E304" s="69"/>
      <c r="F304" s="69"/>
    </row>
    <row r="305" spans="3:6">
      <c r="C305" s="69"/>
      <c r="D305" s="69"/>
      <c r="E305" s="69"/>
      <c r="F305" s="69"/>
    </row>
    <row r="306" spans="3:6">
      <c r="C306" s="69"/>
      <c r="D306" s="69"/>
      <c r="E306" s="69"/>
      <c r="F306" s="69"/>
    </row>
    <row r="307" spans="3:6">
      <c r="C307" s="69"/>
      <c r="D307" s="69"/>
      <c r="E307" s="69"/>
      <c r="F307" s="69"/>
    </row>
    <row r="308" spans="3:6">
      <c r="C308" s="69"/>
      <c r="D308" s="69"/>
      <c r="E308" s="69"/>
      <c r="F308" s="69"/>
    </row>
    <row r="309" spans="3:6">
      <c r="C309" s="69"/>
      <c r="D309" s="69"/>
      <c r="E309" s="69"/>
      <c r="F309" s="69"/>
    </row>
    <row r="310" spans="3:6">
      <c r="C310" s="69"/>
      <c r="D310" s="69"/>
      <c r="E310" s="69"/>
      <c r="F310" s="69"/>
    </row>
    <row r="311" spans="3:6">
      <c r="C311" s="69"/>
      <c r="D311" s="69"/>
      <c r="E311" s="69"/>
      <c r="F311" s="69"/>
    </row>
    <row r="312" spans="3:6">
      <c r="C312" s="69"/>
      <c r="D312" s="69"/>
      <c r="E312" s="69"/>
      <c r="F312" s="69"/>
    </row>
    <row r="313" spans="3:6">
      <c r="C313" s="69"/>
      <c r="D313" s="69"/>
      <c r="E313" s="69"/>
      <c r="F313" s="69"/>
    </row>
    <row r="314" spans="3:6">
      <c r="C314" s="69"/>
      <c r="D314" s="69"/>
      <c r="E314" s="69"/>
      <c r="F314" s="69"/>
    </row>
    <row r="315" spans="3:6">
      <c r="C315" s="69"/>
      <c r="D315" s="69"/>
      <c r="E315" s="69"/>
      <c r="F315" s="69"/>
    </row>
    <row r="316" spans="3:6">
      <c r="C316" s="69"/>
      <c r="D316" s="69"/>
      <c r="E316" s="69"/>
      <c r="F316" s="69"/>
    </row>
    <row r="317" spans="3:6">
      <c r="C317" s="69"/>
      <c r="D317" s="69"/>
      <c r="E317" s="69"/>
      <c r="F317" s="69"/>
    </row>
    <row r="318" spans="3:6">
      <c r="C318" s="69"/>
      <c r="D318" s="69"/>
      <c r="E318" s="69"/>
      <c r="F318" s="69"/>
    </row>
    <row r="319" spans="3:6">
      <c r="C319" s="69"/>
      <c r="D319" s="69"/>
      <c r="E319" s="69"/>
      <c r="F319" s="69"/>
    </row>
    <row r="320" spans="3:6">
      <c r="C320" s="69"/>
      <c r="D320" s="69"/>
      <c r="E320" s="69"/>
      <c r="F320" s="69"/>
    </row>
    <row r="321" spans="3:6">
      <c r="C321" s="69"/>
      <c r="D321" s="69"/>
      <c r="E321" s="69"/>
      <c r="F321" s="69"/>
    </row>
    <row r="322" spans="3:6">
      <c r="C322" s="69"/>
      <c r="D322" s="69"/>
      <c r="E322" s="69"/>
      <c r="F322" s="69"/>
    </row>
    <row r="323" spans="3:6">
      <c r="C323" s="69"/>
      <c r="D323" s="69"/>
      <c r="E323" s="69"/>
      <c r="F323" s="69"/>
    </row>
    <row r="324" spans="3:6">
      <c r="C324" s="69"/>
      <c r="D324" s="69"/>
      <c r="E324" s="69"/>
      <c r="F324" s="69"/>
    </row>
    <row r="325" spans="3:6">
      <c r="C325" s="69"/>
      <c r="D325" s="69"/>
      <c r="E325" s="69"/>
      <c r="F325" s="69"/>
    </row>
    <row r="326" spans="3:6">
      <c r="C326" s="69"/>
      <c r="D326" s="69"/>
      <c r="E326" s="69"/>
      <c r="F326" s="69"/>
    </row>
    <row r="327" spans="3:6">
      <c r="C327" s="69"/>
      <c r="D327" s="69"/>
      <c r="E327" s="69"/>
      <c r="F327" s="69"/>
    </row>
    <row r="328" spans="3:6">
      <c r="C328" s="69"/>
      <c r="D328" s="69"/>
      <c r="E328" s="69"/>
      <c r="F328" s="69"/>
    </row>
    <row r="329" spans="3:6">
      <c r="C329" s="69"/>
      <c r="D329" s="69"/>
      <c r="E329" s="69"/>
      <c r="F329" s="69"/>
    </row>
    <row r="330" spans="3:6">
      <c r="C330" s="69"/>
      <c r="D330" s="69"/>
      <c r="E330" s="69"/>
      <c r="F330" s="69"/>
    </row>
    <row r="331" spans="3:6">
      <c r="C331" s="69"/>
      <c r="D331" s="69"/>
      <c r="E331" s="69"/>
      <c r="F331" s="69"/>
    </row>
    <row r="332" spans="3:6">
      <c r="C332" s="69"/>
      <c r="D332" s="69"/>
      <c r="E332" s="69"/>
      <c r="F332" s="69"/>
    </row>
    <row r="333" spans="3:6">
      <c r="C333" s="69"/>
      <c r="D333" s="69"/>
      <c r="E333" s="69"/>
      <c r="F333" s="69"/>
    </row>
    <row r="334" spans="3:6">
      <c r="C334" s="69"/>
      <c r="D334" s="69"/>
      <c r="E334" s="69"/>
      <c r="F334" s="69"/>
    </row>
    <row r="335" spans="3:6">
      <c r="C335" s="69"/>
      <c r="D335" s="69"/>
      <c r="E335" s="69"/>
      <c r="F335" s="69"/>
    </row>
    <row r="336" spans="3:6">
      <c r="C336" s="69"/>
      <c r="D336" s="69"/>
      <c r="E336" s="69"/>
      <c r="F336" s="69"/>
    </row>
    <row r="337" spans="3:6">
      <c r="C337" s="69"/>
      <c r="D337" s="69"/>
      <c r="E337" s="69"/>
      <c r="F337" s="69"/>
    </row>
    <row r="338" spans="3:6">
      <c r="C338" s="69"/>
      <c r="D338" s="69"/>
      <c r="E338" s="69"/>
      <c r="F338" s="69"/>
    </row>
    <row r="339" spans="3:6">
      <c r="C339" s="69"/>
      <c r="D339" s="69"/>
      <c r="E339" s="69"/>
      <c r="F339" s="69"/>
    </row>
    <row r="340" spans="3:6">
      <c r="C340" s="69"/>
      <c r="D340" s="69"/>
      <c r="E340" s="69"/>
      <c r="F340" s="69"/>
    </row>
    <row r="341" spans="3:6">
      <c r="C341" s="69"/>
      <c r="D341" s="69"/>
      <c r="E341" s="69"/>
      <c r="F341" s="69"/>
    </row>
    <row r="342" spans="3:6">
      <c r="C342" s="69"/>
      <c r="D342" s="69"/>
      <c r="E342" s="69"/>
      <c r="F342" s="69"/>
    </row>
    <row r="343" spans="3:6">
      <c r="C343" s="69"/>
      <c r="D343" s="69"/>
      <c r="E343" s="69"/>
      <c r="F343" s="69"/>
    </row>
    <row r="344" spans="3:6">
      <c r="C344" s="69"/>
      <c r="D344" s="69"/>
      <c r="E344" s="69"/>
      <c r="F344" s="69"/>
    </row>
    <row r="345" spans="3:6">
      <c r="C345" s="69"/>
      <c r="D345" s="69"/>
      <c r="E345" s="69"/>
      <c r="F345" s="69"/>
    </row>
    <row r="346" spans="3:6">
      <c r="C346" s="69"/>
      <c r="D346" s="69"/>
      <c r="E346" s="69"/>
      <c r="F346" s="69"/>
    </row>
    <row r="347" spans="3:6">
      <c r="C347" s="69"/>
      <c r="D347" s="69"/>
      <c r="E347" s="69"/>
      <c r="F347" s="69"/>
    </row>
    <row r="348" spans="3:6">
      <c r="C348" s="69"/>
      <c r="D348" s="69"/>
      <c r="E348" s="69"/>
      <c r="F348" s="69"/>
    </row>
    <row r="349" spans="3:6">
      <c r="C349" s="69"/>
      <c r="D349" s="69"/>
      <c r="E349" s="69"/>
      <c r="F349" s="69"/>
    </row>
    <row r="350" spans="3:6">
      <c r="C350" s="69"/>
      <c r="D350" s="69"/>
      <c r="E350" s="69"/>
      <c r="F350" s="69"/>
    </row>
    <row r="351" spans="3:6">
      <c r="C351" s="69"/>
      <c r="D351" s="69"/>
      <c r="E351" s="69"/>
      <c r="F351" s="69"/>
    </row>
    <row r="352" spans="3:6">
      <c r="C352" s="69"/>
      <c r="D352" s="69"/>
      <c r="E352" s="69"/>
      <c r="F352" s="69"/>
    </row>
    <row r="353" spans="3:6">
      <c r="C353" s="69"/>
      <c r="D353" s="69"/>
      <c r="E353" s="69"/>
      <c r="F353" s="69"/>
    </row>
    <row r="354" spans="3:6">
      <c r="C354" s="69"/>
      <c r="D354" s="69"/>
      <c r="E354" s="69"/>
      <c r="F354" s="69"/>
    </row>
    <row r="355" spans="3:6">
      <c r="C355" s="69"/>
      <c r="D355" s="69"/>
      <c r="E355" s="69"/>
      <c r="F355" s="69"/>
    </row>
    <row r="356" spans="3:6">
      <c r="C356" s="69"/>
      <c r="D356" s="69"/>
      <c r="E356" s="69"/>
      <c r="F356" s="69"/>
    </row>
    <row r="357" spans="3:6">
      <c r="C357" s="69"/>
      <c r="D357" s="69"/>
      <c r="E357" s="69"/>
      <c r="F357" s="69"/>
    </row>
    <row r="358" spans="3:6">
      <c r="C358" s="69"/>
      <c r="D358" s="69"/>
      <c r="E358" s="69"/>
      <c r="F358" s="69"/>
    </row>
    <row r="359" spans="3:6">
      <c r="C359" s="69"/>
      <c r="D359" s="69"/>
      <c r="E359" s="69"/>
      <c r="F359" s="69"/>
    </row>
    <row r="360" spans="3:6">
      <c r="C360" s="69"/>
      <c r="D360" s="69"/>
      <c r="E360" s="69"/>
      <c r="F360" s="69"/>
    </row>
    <row r="361" spans="3:6">
      <c r="C361" s="69"/>
      <c r="D361" s="69"/>
      <c r="E361" s="69"/>
      <c r="F361" s="69"/>
    </row>
    <row r="362" spans="3:6">
      <c r="C362" s="69"/>
      <c r="D362" s="69"/>
      <c r="E362" s="69"/>
      <c r="F362" s="69"/>
    </row>
    <row r="363" spans="3:6">
      <c r="C363" s="69"/>
      <c r="D363" s="69"/>
      <c r="E363" s="69"/>
      <c r="F363" s="69"/>
    </row>
    <row r="364" spans="3:6">
      <c r="C364" s="69"/>
      <c r="D364" s="69"/>
      <c r="E364" s="69"/>
      <c r="F364" s="69"/>
    </row>
    <row r="365" spans="3:6">
      <c r="C365" s="69"/>
      <c r="D365" s="69"/>
      <c r="E365" s="69"/>
      <c r="F365" s="69"/>
    </row>
    <row r="366" spans="3:6">
      <c r="C366" s="69"/>
      <c r="D366" s="69"/>
      <c r="E366" s="69"/>
      <c r="F366" s="69"/>
    </row>
    <row r="367" spans="3:6">
      <c r="C367" s="69"/>
      <c r="D367" s="69"/>
      <c r="E367" s="69"/>
      <c r="F367" s="69"/>
    </row>
    <row r="368" spans="3:6">
      <c r="C368" s="69"/>
      <c r="D368" s="69"/>
      <c r="E368" s="69"/>
      <c r="F368" s="69"/>
    </row>
    <row r="369" spans="3:6">
      <c r="C369" s="69"/>
      <c r="D369" s="69"/>
      <c r="E369" s="69"/>
      <c r="F369" s="69"/>
    </row>
    <row r="370" spans="3:6">
      <c r="C370" s="69"/>
      <c r="D370" s="69"/>
      <c r="E370" s="69"/>
      <c r="F370" s="69"/>
    </row>
    <row r="371" spans="3:6">
      <c r="C371" s="69"/>
      <c r="D371" s="69"/>
      <c r="E371" s="69"/>
      <c r="F371" s="69"/>
    </row>
    <row r="372" spans="3:6">
      <c r="C372" s="69"/>
      <c r="D372" s="69"/>
      <c r="E372" s="69"/>
      <c r="F372" s="69"/>
    </row>
    <row r="373" spans="3:6">
      <c r="C373" s="69"/>
      <c r="D373" s="69"/>
      <c r="E373" s="69"/>
      <c r="F373" s="69"/>
    </row>
    <row r="374" spans="3:6">
      <c r="C374" s="69"/>
      <c r="D374" s="69"/>
      <c r="E374" s="69"/>
      <c r="F374" s="69"/>
    </row>
    <row r="375" spans="3:6">
      <c r="C375" s="69"/>
      <c r="D375" s="69"/>
      <c r="E375" s="69"/>
      <c r="F375" s="69"/>
    </row>
    <row r="376" spans="3:6">
      <c r="C376" s="69"/>
      <c r="D376" s="69"/>
      <c r="E376" s="69"/>
      <c r="F376" s="69"/>
    </row>
    <row r="377" spans="3:6">
      <c r="C377" s="69"/>
      <c r="D377" s="69"/>
      <c r="E377" s="69"/>
      <c r="F377" s="69"/>
    </row>
    <row r="378" spans="3:6">
      <c r="C378" s="69"/>
      <c r="D378" s="69"/>
      <c r="E378" s="69"/>
      <c r="F378" s="69"/>
    </row>
    <row r="379" spans="3:6">
      <c r="C379" s="69"/>
      <c r="D379" s="69"/>
      <c r="E379" s="69"/>
      <c r="F379" s="69"/>
    </row>
    <row r="380" spans="3:6">
      <c r="C380" s="69"/>
      <c r="D380" s="69"/>
      <c r="E380" s="69"/>
      <c r="F380" s="69"/>
    </row>
    <row r="381" spans="3:6">
      <c r="C381" s="69"/>
      <c r="D381" s="69"/>
      <c r="E381" s="69"/>
      <c r="F381" s="69"/>
    </row>
    <row r="382" spans="3:6">
      <c r="C382" s="69"/>
      <c r="D382" s="69"/>
      <c r="E382" s="69"/>
      <c r="F382" s="69"/>
    </row>
    <row r="383" spans="3:6">
      <c r="C383" s="69"/>
      <c r="D383" s="69"/>
      <c r="E383" s="69"/>
      <c r="F383" s="69"/>
    </row>
    <row r="384" spans="3:6">
      <c r="C384" s="69"/>
      <c r="D384" s="69"/>
      <c r="E384" s="69"/>
      <c r="F384" s="69"/>
    </row>
    <row r="385" spans="3:6">
      <c r="C385" s="69"/>
      <c r="D385" s="69"/>
      <c r="E385" s="69"/>
      <c r="F385" s="69"/>
    </row>
    <row r="386" spans="3:6">
      <c r="C386" s="69"/>
      <c r="D386" s="69"/>
      <c r="E386" s="69"/>
      <c r="F386" s="69"/>
    </row>
    <row r="387" spans="3:6">
      <c r="C387" s="69"/>
      <c r="D387" s="69"/>
      <c r="E387" s="69"/>
      <c r="F387" s="69"/>
    </row>
    <row r="388" spans="3:6">
      <c r="C388" s="69"/>
      <c r="D388" s="69"/>
      <c r="E388" s="69"/>
      <c r="F388" s="69"/>
    </row>
    <row r="389" spans="3:6">
      <c r="C389" s="69"/>
      <c r="D389" s="69"/>
      <c r="E389" s="69"/>
      <c r="F389" s="69"/>
    </row>
    <row r="390" spans="3:6">
      <c r="C390" s="69"/>
      <c r="D390" s="69"/>
      <c r="E390" s="69"/>
      <c r="F390" s="69"/>
    </row>
    <row r="391" spans="3:6">
      <c r="C391" s="69"/>
      <c r="D391" s="69"/>
      <c r="E391" s="69"/>
      <c r="F391" s="69"/>
    </row>
    <row r="392" spans="3:6">
      <c r="C392" s="69"/>
      <c r="D392" s="69"/>
      <c r="E392" s="69"/>
      <c r="F392" s="69"/>
    </row>
    <row r="393" spans="3:6">
      <c r="C393" s="69"/>
      <c r="D393" s="69"/>
      <c r="E393" s="69"/>
      <c r="F393" s="69"/>
    </row>
    <row r="394" spans="3:6">
      <c r="C394" s="69"/>
      <c r="D394" s="69"/>
      <c r="E394" s="69"/>
      <c r="F394" s="69"/>
    </row>
    <row r="395" spans="3:6">
      <c r="C395" s="69"/>
      <c r="D395" s="69"/>
      <c r="E395" s="69"/>
      <c r="F395" s="69"/>
    </row>
    <row r="396" spans="3:6">
      <c r="C396" s="69"/>
      <c r="D396" s="69"/>
      <c r="E396" s="69"/>
      <c r="F396" s="69"/>
    </row>
    <row r="397" spans="3:6">
      <c r="C397" s="69"/>
      <c r="D397" s="69"/>
      <c r="E397" s="69"/>
      <c r="F397" s="69"/>
    </row>
    <row r="398" spans="3:6">
      <c r="C398" s="69"/>
      <c r="D398" s="69"/>
      <c r="E398" s="69"/>
      <c r="F398" s="69"/>
    </row>
    <row r="399" spans="3:6">
      <c r="C399" s="69"/>
      <c r="D399" s="69"/>
      <c r="E399" s="69"/>
      <c r="F399" s="69"/>
    </row>
    <row r="400" spans="3:6">
      <c r="C400" s="69"/>
      <c r="D400" s="69"/>
      <c r="E400" s="69"/>
      <c r="F400" s="69"/>
    </row>
    <row r="401" spans="3:6">
      <c r="C401" s="69"/>
      <c r="D401" s="69"/>
      <c r="E401" s="69"/>
      <c r="F401" s="69"/>
    </row>
    <row r="402" spans="3:6">
      <c r="C402" s="69"/>
      <c r="D402" s="69"/>
      <c r="E402" s="69"/>
      <c r="F402" s="69"/>
    </row>
    <row r="403" spans="3:6">
      <c r="C403" s="69"/>
      <c r="D403" s="69"/>
      <c r="E403" s="69"/>
      <c r="F403" s="69"/>
    </row>
    <row r="404" spans="3:6">
      <c r="C404" s="69"/>
      <c r="D404" s="69"/>
      <c r="E404" s="69"/>
      <c r="F404" s="69"/>
    </row>
    <row r="405" spans="3:6">
      <c r="C405" s="69"/>
      <c r="D405" s="69"/>
      <c r="E405" s="69"/>
      <c r="F405" s="69"/>
    </row>
    <row r="406" spans="3:6">
      <c r="C406" s="69"/>
      <c r="D406" s="69"/>
      <c r="E406" s="69"/>
      <c r="F406" s="69"/>
    </row>
    <row r="407" spans="3:6">
      <c r="C407" s="69"/>
      <c r="D407" s="69"/>
      <c r="E407" s="69"/>
      <c r="F407" s="69"/>
    </row>
    <row r="408" spans="3:6">
      <c r="C408" s="69"/>
      <c r="D408" s="69"/>
      <c r="E408" s="69"/>
      <c r="F408" s="69"/>
    </row>
    <row r="409" spans="3:6">
      <c r="C409" s="69"/>
      <c r="D409" s="69"/>
      <c r="E409" s="69"/>
      <c r="F409" s="69"/>
    </row>
    <row r="410" spans="3:6">
      <c r="C410" s="69"/>
      <c r="D410" s="69"/>
      <c r="E410" s="69"/>
      <c r="F410" s="69"/>
    </row>
    <row r="411" spans="3:6">
      <c r="C411" s="69"/>
      <c r="D411" s="69"/>
      <c r="E411" s="69"/>
      <c r="F411" s="69"/>
    </row>
    <row r="412" spans="3:6">
      <c r="C412" s="69"/>
      <c r="D412" s="69"/>
      <c r="E412" s="69"/>
      <c r="F412" s="69"/>
    </row>
    <row r="413" spans="3:6">
      <c r="C413" s="69"/>
      <c r="D413" s="69"/>
      <c r="E413" s="69"/>
      <c r="F413" s="69"/>
    </row>
    <row r="414" spans="3:6">
      <c r="C414" s="69"/>
      <c r="D414" s="69"/>
      <c r="E414" s="69"/>
      <c r="F414" s="69"/>
    </row>
    <row r="415" spans="3:6">
      <c r="C415" s="69"/>
      <c r="D415" s="69"/>
      <c r="E415" s="69"/>
      <c r="F415" s="69"/>
    </row>
    <row r="416" spans="3:6">
      <c r="C416" s="69"/>
      <c r="D416" s="69"/>
      <c r="E416" s="69"/>
      <c r="F416" s="69"/>
    </row>
    <row r="417" spans="3:6">
      <c r="C417" s="69"/>
      <c r="D417" s="69"/>
      <c r="E417" s="69"/>
      <c r="F417" s="69"/>
    </row>
    <row r="418" spans="3:6">
      <c r="C418" s="69"/>
      <c r="D418" s="69"/>
      <c r="E418" s="69"/>
      <c r="F418" s="69"/>
    </row>
    <row r="419" spans="3:6">
      <c r="C419" s="69"/>
      <c r="D419" s="69"/>
      <c r="E419" s="69"/>
      <c r="F419" s="69"/>
    </row>
    <row r="420" spans="3:6">
      <c r="C420" s="69"/>
      <c r="D420" s="69"/>
      <c r="E420" s="69"/>
      <c r="F420" s="69"/>
    </row>
    <row r="421" spans="3:6">
      <c r="C421" s="69"/>
      <c r="D421" s="69"/>
      <c r="E421" s="69"/>
      <c r="F421" s="69"/>
    </row>
    <row r="422" spans="3:6">
      <c r="C422" s="69"/>
      <c r="D422" s="69"/>
      <c r="E422" s="69"/>
      <c r="F422" s="69"/>
    </row>
    <row r="423" spans="3:6">
      <c r="C423" s="69"/>
      <c r="D423" s="69"/>
      <c r="E423" s="69"/>
      <c r="F423" s="69"/>
    </row>
    <row r="424" spans="3:6">
      <c r="C424" s="69"/>
      <c r="D424" s="69"/>
      <c r="E424" s="69"/>
      <c r="F424" s="69"/>
    </row>
    <row r="425" spans="3:6">
      <c r="C425" s="69"/>
      <c r="D425" s="69"/>
      <c r="E425" s="69"/>
      <c r="F425" s="69"/>
    </row>
    <row r="426" spans="3:6">
      <c r="C426" s="69"/>
      <c r="D426" s="69"/>
      <c r="E426" s="69"/>
      <c r="F426" s="69"/>
    </row>
    <row r="427" spans="3:6">
      <c r="C427" s="69"/>
      <c r="D427" s="69"/>
      <c r="E427" s="69"/>
      <c r="F427" s="69"/>
    </row>
    <row r="428" spans="3:6">
      <c r="C428" s="69"/>
      <c r="D428" s="69"/>
      <c r="E428" s="69"/>
      <c r="F428" s="69"/>
    </row>
    <row r="429" spans="3:6">
      <c r="C429" s="69"/>
      <c r="D429" s="69"/>
      <c r="E429" s="69"/>
      <c r="F429" s="69"/>
    </row>
    <row r="430" spans="3:6">
      <c r="C430" s="69"/>
      <c r="D430" s="69"/>
      <c r="E430" s="69"/>
      <c r="F430" s="69"/>
    </row>
    <row r="431" spans="3:6">
      <c r="C431" s="69"/>
      <c r="D431" s="69"/>
      <c r="E431" s="69"/>
      <c r="F431" s="69"/>
    </row>
    <row r="432" spans="3:6">
      <c r="C432" s="69"/>
      <c r="D432" s="69"/>
      <c r="E432" s="69"/>
      <c r="F432" s="69"/>
    </row>
    <row r="433" spans="3:6">
      <c r="C433" s="69"/>
      <c r="D433" s="69"/>
      <c r="E433" s="69"/>
      <c r="F433" s="69"/>
    </row>
    <row r="434" spans="3:6">
      <c r="C434" s="69"/>
      <c r="D434" s="69"/>
      <c r="E434" s="69"/>
      <c r="F434" s="69"/>
    </row>
    <row r="435" spans="3:6">
      <c r="C435" s="69"/>
      <c r="D435" s="69"/>
      <c r="E435" s="69"/>
      <c r="F435" s="69"/>
    </row>
    <row r="436" spans="3:6">
      <c r="C436" s="69"/>
      <c r="D436" s="69"/>
      <c r="E436" s="69"/>
      <c r="F436" s="69"/>
    </row>
    <row r="437" spans="3:6">
      <c r="C437" s="69"/>
      <c r="D437" s="69"/>
      <c r="E437" s="69"/>
      <c r="F437" s="69"/>
    </row>
    <row r="438" spans="3:6">
      <c r="C438" s="69"/>
      <c r="D438" s="69"/>
      <c r="E438" s="69"/>
      <c r="F438" s="69"/>
    </row>
    <row r="439" spans="3:6">
      <c r="C439" s="69"/>
      <c r="D439" s="69"/>
      <c r="E439" s="69"/>
      <c r="F439" s="69"/>
    </row>
    <row r="440" spans="3:6">
      <c r="C440" s="69"/>
      <c r="D440" s="69"/>
      <c r="E440" s="69"/>
      <c r="F440" s="69"/>
    </row>
    <row r="441" spans="3:6">
      <c r="C441" s="69"/>
      <c r="D441" s="69"/>
      <c r="E441" s="69"/>
      <c r="F441" s="69"/>
    </row>
    <row r="442" spans="3:6">
      <c r="C442" s="69"/>
      <c r="D442" s="69"/>
      <c r="E442" s="69"/>
      <c r="F442" s="69"/>
    </row>
    <row r="443" spans="3:6">
      <c r="C443" s="69"/>
      <c r="D443" s="69"/>
      <c r="E443" s="69"/>
      <c r="F443" s="69"/>
    </row>
    <row r="444" spans="3:6">
      <c r="C444" s="69"/>
      <c r="D444" s="69"/>
      <c r="E444" s="69"/>
      <c r="F444" s="69"/>
    </row>
    <row r="445" spans="3:6">
      <c r="C445" s="69"/>
      <c r="D445" s="69"/>
      <c r="E445" s="69"/>
      <c r="F445" s="69"/>
    </row>
    <row r="446" spans="3:6">
      <c r="C446" s="69"/>
      <c r="D446" s="69"/>
      <c r="E446" s="69"/>
      <c r="F446" s="69"/>
    </row>
    <row r="447" spans="3:6">
      <c r="C447" s="69"/>
      <c r="D447" s="69"/>
      <c r="E447" s="69"/>
      <c r="F447" s="69"/>
    </row>
    <row r="448" spans="3:6">
      <c r="C448" s="69"/>
      <c r="D448" s="69"/>
      <c r="E448" s="69"/>
      <c r="F448" s="69"/>
    </row>
    <row r="449" spans="3:6">
      <c r="C449" s="69"/>
      <c r="D449" s="69"/>
      <c r="E449" s="69"/>
      <c r="F449" s="69"/>
    </row>
    <row r="450" spans="3:6">
      <c r="C450" s="69"/>
      <c r="D450" s="69"/>
      <c r="E450" s="69"/>
      <c r="F450" s="69"/>
    </row>
    <row r="451" spans="3:6">
      <c r="C451" s="69"/>
      <c r="D451" s="69"/>
      <c r="E451" s="69"/>
      <c r="F451" s="69"/>
    </row>
    <row r="452" spans="3:6">
      <c r="C452" s="69"/>
      <c r="D452" s="69"/>
      <c r="E452" s="69"/>
      <c r="F452" s="69"/>
    </row>
    <row r="453" spans="3:6">
      <c r="C453" s="69"/>
      <c r="D453" s="69"/>
      <c r="E453" s="69"/>
      <c r="F453" s="69"/>
    </row>
    <row r="454" spans="3:6">
      <c r="C454" s="69"/>
      <c r="D454" s="69"/>
      <c r="E454" s="69"/>
      <c r="F454" s="69"/>
    </row>
    <row r="455" spans="3:6">
      <c r="C455" s="69"/>
      <c r="D455" s="69"/>
      <c r="E455" s="69"/>
      <c r="F455" s="69"/>
    </row>
    <row r="456" spans="3:6">
      <c r="C456" s="69"/>
      <c r="D456" s="69"/>
      <c r="E456" s="69"/>
      <c r="F456" s="69"/>
    </row>
    <row r="457" spans="3:6">
      <c r="C457" s="69"/>
      <c r="D457" s="69"/>
      <c r="E457" s="69"/>
      <c r="F457" s="69"/>
    </row>
    <row r="458" spans="3:6">
      <c r="C458" s="69"/>
      <c r="D458" s="69"/>
      <c r="E458" s="69"/>
      <c r="F458" s="69"/>
    </row>
    <row r="459" spans="3:6">
      <c r="C459" s="69"/>
      <c r="D459" s="69"/>
      <c r="E459" s="69"/>
      <c r="F459" s="69"/>
    </row>
    <row r="460" spans="3:6">
      <c r="C460" s="69"/>
      <c r="D460" s="69"/>
      <c r="E460" s="69"/>
      <c r="F460" s="69"/>
    </row>
    <row r="461" spans="3:6">
      <c r="C461" s="69"/>
      <c r="D461" s="69"/>
      <c r="E461" s="69"/>
      <c r="F461" s="69"/>
    </row>
    <row r="462" spans="3:6">
      <c r="C462" s="69"/>
      <c r="D462" s="69"/>
      <c r="E462" s="69"/>
      <c r="F462" s="69"/>
    </row>
    <row r="463" spans="3:6">
      <c r="C463" s="69"/>
      <c r="D463" s="69"/>
      <c r="E463" s="69"/>
      <c r="F463" s="69"/>
    </row>
    <row r="464" spans="3:6">
      <c r="C464" s="69"/>
      <c r="D464" s="69"/>
      <c r="E464" s="69"/>
      <c r="F464" s="69"/>
    </row>
    <row r="465" spans="3:6">
      <c r="C465" s="69"/>
      <c r="D465" s="69"/>
      <c r="E465" s="69"/>
      <c r="F465" s="69"/>
    </row>
    <row r="466" spans="3:6">
      <c r="C466" s="69"/>
      <c r="D466" s="69"/>
      <c r="E466" s="69"/>
      <c r="F466" s="69"/>
    </row>
    <row r="467" spans="3:6">
      <c r="C467" s="69"/>
      <c r="D467" s="69"/>
      <c r="E467" s="69"/>
      <c r="F467" s="69"/>
    </row>
    <row r="468" spans="3:6">
      <c r="C468" s="69"/>
      <c r="D468" s="69"/>
      <c r="E468" s="69"/>
      <c r="F468" s="69"/>
    </row>
    <row r="469" spans="3:6">
      <c r="C469" s="69"/>
      <c r="D469" s="69"/>
      <c r="E469" s="69"/>
      <c r="F469" s="69"/>
    </row>
    <row r="470" spans="3:6">
      <c r="C470" s="69"/>
      <c r="D470" s="69"/>
      <c r="E470" s="69"/>
      <c r="F470" s="69"/>
    </row>
    <row r="471" spans="3:6">
      <c r="C471" s="69"/>
      <c r="D471" s="69"/>
      <c r="E471" s="69"/>
      <c r="F471" s="69"/>
    </row>
    <row r="472" spans="3:6">
      <c r="C472" s="69"/>
      <c r="D472" s="69"/>
      <c r="E472" s="69"/>
      <c r="F472" s="69"/>
    </row>
    <row r="473" spans="3:6">
      <c r="C473" s="69"/>
      <c r="D473" s="69"/>
      <c r="E473" s="69"/>
      <c r="F473" s="69"/>
    </row>
    <row r="474" spans="3:6">
      <c r="C474" s="69"/>
      <c r="D474" s="69"/>
      <c r="E474" s="69"/>
      <c r="F474" s="69"/>
    </row>
    <row r="475" spans="3:6">
      <c r="C475" s="69"/>
      <c r="D475" s="69"/>
      <c r="E475" s="69"/>
      <c r="F475" s="69"/>
    </row>
    <row r="476" spans="3:6">
      <c r="C476" s="69"/>
      <c r="D476" s="69"/>
      <c r="E476" s="69"/>
      <c r="F476" s="69"/>
    </row>
    <row r="477" spans="3:6">
      <c r="C477" s="69"/>
      <c r="D477" s="69"/>
      <c r="E477" s="69"/>
      <c r="F477" s="69"/>
    </row>
    <row r="478" spans="3:6">
      <c r="C478" s="69"/>
      <c r="D478" s="69"/>
      <c r="E478" s="69"/>
      <c r="F478" s="69"/>
    </row>
    <row r="479" spans="3:6">
      <c r="C479" s="69"/>
      <c r="D479" s="69"/>
      <c r="E479" s="69"/>
      <c r="F479" s="69"/>
    </row>
    <row r="480" spans="3:6">
      <c r="C480" s="69"/>
      <c r="D480" s="69"/>
      <c r="E480" s="69"/>
      <c r="F480" s="69"/>
    </row>
    <row r="481" spans="3:6">
      <c r="C481" s="69"/>
      <c r="D481" s="69"/>
      <c r="E481" s="69"/>
      <c r="F481" s="69"/>
    </row>
    <row r="482" spans="3:6">
      <c r="C482" s="69"/>
      <c r="D482" s="69"/>
      <c r="E482" s="69"/>
      <c r="F482" s="69"/>
    </row>
    <row r="483" spans="3:6">
      <c r="C483" s="69"/>
      <c r="D483" s="69"/>
      <c r="E483" s="69"/>
      <c r="F483" s="69"/>
    </row>
    <row r="484" spans="3:6">
      <c r="C484" s="69"/>
      <c r="D484" s="69"/>
      <c r="E484" s="69"/>
      <c r="F484" s="69"/>
    </row>
    <row r="485" spans="3:6">
      <c r="C485" s="69"/>
      <c r="D485" s="69"/>
      <c r="E485" s="69"/>
      <c r="F485" s="69"/>
    </row>
    <row r="486" spans="3:6">
      <c r="C486" s="69"/>
      <c r="D486" s="69"/>
      <c r="E486" s="69"/>
      <c r="F486" s="69"/>
    </row>
    <row r="487" spans="3:6">
      <c r="C487" s="69"/>
      <c r="D487" s="69"/>
      <c r="E487" s="69"/>
      <c r="F487" s="69"/>
    </row>
    <row r="488" spans="3:6">
      <c r="C488" s="69"/>
      <c r="D488" s="69"/>
      <c r="E488" s="69"/>
      <c r="F488" s="69"/>
    </row>
    <row r="489" spans="3:6">
      <c r="C489" s="69"/>
      <c r="D489" s="69"/>
      <c r="E489" s="69"/>
      <c r="F489" s="69"/>
    </row>
    <row r="490" spans="3:6">
      <c r="C490" s="69"/>
      <c r="D490" s="69"/>
      <c r="E490" s="69"/>
      <c r="F490" s="69"/>
    </row>
    <row r="491" spans="3:6">
      <c r="C491" s="69"/>
      <c r="D491" s="69"/>
      <c r="E491" s="69"/>
      <c r="F491" s="69"/>
    </row>
    <row r="492" spans="3:6">
      <c r="C492" s="69"/>
      <c r="D492" s="69"/>
      <c r="E492" s="69"/>
      <c r="F492" s="69"/>
    </row>
    <row r="493" spans="3:6">
      <c r="C493" s="69"/>
      <c r="D493" s="69"/>
      <c r="E493" s="69"/>
      <c r="F493" s="69"/>
    </row>
    <row r="494" spans="3:6">
      <c r="C494" s="69"/>
      <c r="D494" s="69"/>
      <c r="E494" s="69"/>
      <c r="F494" s="69"/>
    </row>
    <row r="495" spans="3:6">
      <c r="C495" s="69"/>
      <c r="D495" s="69"/>
      <c r="E495" s="69"/>
      <c r="F495" s="69"/>
    </row>
    <row r="496" spans="3:6">
      <c r="C496" s="69"/>
      <c r="D496" s="69"/>
      <c r="E496" s="69"/>
      <c r="F496" s="69"/>
    </row>
    <row r="497" spans="3:6">
      <c r="C497" s="69"/>
      <c r="D497" s="69"/>
      <c r="E497" s="69"/>
      <c r="F497" s="69"/>
    </row>
    <row r="498" spans="3:6">
      <c r="C498" s="69"/>
      <c r="D498" s="69"/>
      <c r="E498" s="69"/>
      <c r="F498" s="69"/>
    </row>
    <row r="499" spans="3:6">
      <c r="C499" s="69"/>
      <c r="D499" s="69"/>
      <c r="E499" s="69"/>
      <c r="F499" s="69"/>
    </row>
    <row r="500" spans="3:6">
      <c r="C500" s="69"/>
      <c r="D500" s="69"/>
      <c r="E500" s="69"/>
      <c r="F500" s="69"/>
    </row>
    <row r="501" spans="3:6">
      <c r="C501" s="69"/>
      <c r="D501" s="69"/>
      <c r="E501" s="69"/>
      <c r="F501" s="69"/>
    </row>
    <row r="502" spans="3:6">
      <c r="C502" s="69"/>
      <c r="D502" s="69"/>
      <c r="E502" s="69"/>
      <c r="F502" s="69"/>
    </row>
    <row r="503" spans="3:6">
      <c r="C503" s="69"/>
      <c r="D503" s="69"/>
      <c r="E503" s="69"/>
      <c r="F503" s="69"/>
    </row>
    <row r="504" spans="3:6">
      <c r="C504" s="69"/>
      <c r="D504" s="69"/>
      <c r="E504" s="69"/>
      <c r="F504" s="69"/>
    </row>
    <row r="505" spans="3:6">
      <c r="C505" s="69"/>
      <c r="D505" s="69"/>
      <c r="E505" s="69"/>
      <c r="F505" s="69"/>
    </row>
    <row r="506" spans="3:6">
      <c r="C506" s="69"/>
      <c r="D506" s="69"/>
      <c r="E506" s="69"/>
      <c r="F506" s="69"/>
    </row>
    <row r="507" spans="3:6">
      <c r="C507" s="69"/>
      <c r="D507" s="69"/>
      <c r="E507" s="69"/>
      <c r="F507" s="69"/>
    </row>
    <row r="508" spans="3:6">
      <c r="C508" s="69"/>
      <c r="D508" s="69"/>
      <c r="E508" s="69"/>
      <c r="F508" s="69"/>
    </row>
    <row r="509" spans="3:6">
      <c r="C509" s="69"/>
      <c r="D509" s="69"/>
      <c r="E509" s="69"/>
      <c r="F509" s="69"/>
    </row>
    <row r="510" spans="3:6">
      <c r="C510" s="69"/>
      <c r="D510" s="69"/>
      <c r="E510" s="69"/>
      <c r="F510" s="69"/>
    </row>
    <row r="511" spans="3:6">
      <c r="C511" s="69"/>
      <c r="D511" s="69"/>
      <c r="E511" s="69"/>
      <c r="F511" s="69"/>
    </row>
    <row r="512" spans="3:6">
      <c r="C512" s="69"/>
      <c r="D512" s="69"/>
      <c r="E512" s="69"/>
      <c r="F512" s="69"/>
    </row>
    <row r="513" spans="3:6">
      <c r="C513" s="69"/>
      <c r="D513" s="69"/>
      <c r="E513" s="69"/>
      <c r="F513" s="69"/>
    </row>
    <row r="514" spans="3:6">
      <c r="C514" s="69"/>
      <c r="D514" s="69"/>
      <c r="E514" s="69"/>
      <c r="F514" s="69"/>
    </row>
    <row r="515" spans="3:6">
      <c r="C515" s="69"/>
      <c r="D515" s="69"/>
      <c r="E515" s="69"/>
      <c r="F515" s="69"/>
    </row>
    <row r="516" spans="3:6">
      <c r="C516" s="69"/>
      <c r="D516" s="69"/>
      <c r="E516" s="69"/>
      <c r="F516" s="69"/>
    </row>
    <row r="517" spans="3:6">
      <c r="C517" s="69"/>
      <c r="D517" s="69"/>
      <c r="E517" s="69"/>
      <c r="F517" s="69"/>
    </row>
    <row r="518" spans="3:6">
      <c r="C518" s="69"/>
      <c r="D518" s="69"/>
      <c r="E518" s="69"/>
      <c r="F518" s="69"/>
    </row>
    <row r="519" spans="3:6">
      <c r="C519" s="69"/>
      <c r="D519" s="69"/>
      <c r="E519" s="69"/>
      <c r="F519" s="69"/>
    </row>
    <row r="520" spans="3:6">
      <c r="C520" s="69"/>
      <c r="D520" s="69"/>
      <c r="E520" s="69"/>
      <c r="F520" s="69"/>
    </row>
    <row r="521" spans="3:6">
      <c r="C521" s="69"/>
      <c r="D521" s="69"/>
      <c r="E521" s="69"/>
      <c r="F521" s="69"/>
    </row>
    <row r="522" spans="3:6">
      <c r="C522" s="69"/>
      <c r="D522" s="69"/>
      <c r="E522" s="69"/>
      <c r="F522" s="69"/>
    </row>
    <row r="523" spans="3:6">
      <c r="C523" s="69"/>
      <c r="D523" s="69"/>
      <c r="E523" s="69"/>
      <c r="F523" s="69"/>
    </row>
    <row r="524" spans="3:6">
      <c r="C524" s="69"/>
      <c r="D524" s="69"/>
      <c r="E524" s="69"/>
      <c r="F524" s="69"/>
    </row>
    <row r="525" spans="3:6">
      <c r="C525" s="69"/>
      <c r="D525" s="69"/>
      <c r="E525" s="69"/>
      <c r="F525" s="69"/>
    </row>
    <row r="526" spans="3:6">
      <c r="C526" s="69"/>
      <c r="D526" s="69"/>
      <c r="E526" s="69"/>
      <c r="F526" s="69"/>
    </row>
    <row r="527" spans="3:6">
      <c r="C527" s="69"/>
      <c r="D527" s="69"/>
      <c r="E527" s="69"/>
      <c r="F527" s="69"/>
    </row>
    <row r="528" spans="3:6">
      <c r="C528" s="69"/>
      <c r="D528" s="69"/>
      <c r="E528" s="69"/>
      <c r="F528" s="69"/>
    </row>
    <row r="529" spans="3:6">
      <c r="C529" s="69"/>
      <c r="D529" s="69"/>
      <c r="E529" s="69"/>
      <c r="F529" s="69"/>
    </row>
    <row r="530" spans="3:6">
      <c r="C530" s="69"/>
      <c r="D530" s="69"/>
      <c r="E530" s="69"/>
      <c r="F530" s="69"/>
    </row>
    <row r="531" spans="3:6">
      <c r="C531" s="69"/>
      <c r="D531" s="69"/>
      <c r="E531" s="69"/>
      <c r="F531" s="69"/>
    </row>
    <row r="532" spans="3:6">
      <c r="C532" s="69"/>
      <c r="D532" s="69"/>
      <c r="E532" s="69"/>
      <c r="F532" s="69"/>
    </row>
    <row r="533" spans="3:6">
      <c r="C533" s="69"/>
      <c r="D533" s="69"/>
      <c r="E533" s="69"/>
      <c r="F533" s="69"/>
    </row>
    <row r="534" spans="3:6">
      <c r="C534" s="69"/>
      <c r="D534" s="69"/>
      <c r="E534" s="69"/>
      <c r="F534" s="69"/>
    </row>
    <row r="535" spans="3:6">
      <c r="C535" s="69"/>
      <c r="D535" s="69"/>
      <c r="E535" s="69"/>
      <c r="F535" s="69"/>
    </row>
    <row r="536" spans="3:6">
      <c r="C536" s="69"/>
      <c r="D536" s="69"/>
      <c r="E536" s="69"/>
      <c r="F536" s="69"/>
    </row>
    <row r="537" spans="3:6">
      <c r="C537" s="69"/>
      <c r="D537" s="69"/>
      <c r="E537" s="69"/>
      <c r="F537" s="69"/>
    </row>
    <row r="538" spans="3:6">
      <c r="C538" s="69"/>
      <c r="D538" s="69"/>
      <c r="E538" s="69"/>
      <c r="F538" s="69"/>
    </row>
    <row r="539" spans="3:6">
      <c r="C539" s="69"/>
      <c r="D539" s="69"/>
      <c r="E539" s="69"/>
      <c r="F539" s="69"/>
    </row>
    <row r="540" spans="3:6">
      <c r="C540" s="69"/>
      <c r="D540" s="69"/>
      <c r="E540" s="69"/>
      <c r="F540" s="69"/>
    </row>
    <row r="541" spans="3:6">
      <c r="C541" s="69"/>
      <c r="D541" s="69"/>
      <c r="E541" s="69"/>
      <c r="F541" s="69"/>
    </row>
    <row r="542" spans="3:6">
      <c r="C542" s="69"/>
      <c r="D542" s="69"/>
      <c r="E542" s="69"/>
      <c r="F542" s="69"/>
    </row>
    <row r="543" spans="3:6">
      <c r="C543" s="69"/>
      <c r="D543" s="69"/>
      <c r="E543" s="69"/>
      <c r="F543" s="69"/>
    </row>
    <row r="544" spans="3:6">
      <c r="C544" s="69"/>
      <c r="D544" s="69"/>
      <c r="E544" s="69"/>
      <c r="F544" s="69"/>
    </row>
    <row r="545" spans="3:6">
      <c r="C545" s="69"/>
      <c r="D545" s="69"/>
      <c r="E545" s="69"/>
      <c r="F545" s="69"/>
    </row>
    <row r="546" spans="3:6">
      <c r="C546" s="69"/>
      <c r="D546" s="69"/>
      <c r="E546" s="69"/>
      <c r="F546" s="69"/>
    </row>
    <row r="547" spans="3:6">
      <c r="C547" s="69"/>
      <c r="D547" s="69"/>
      <c r="E547" s="69"/>
      <c r="F547" s="69"/>
    </row>
    <row r="548" spans="3:6">
      <c r="C548" s="69"/>
      <c r="D548" s="69"/>
      <c r="E548" s="69"/>
      <c r="F548" s="69"/>
    </row>
    <row r="549" spans="3:6">
      <c r="C549" s="69"/>
      <c r="D549" s="69"/>
      <c r="E549" s="69"/>
      <c r="F549" s="69"/>
    </row>
    <row r="550" spans="3:6">
      <c r="C550" s="69"/>
      <c r="D550" s="69"/>
      <c r="E550" s="69"/>
      <c r="F550" s="69"/>
    </row>
    <row r="551" spans="3:6">
      <c r="C551" s="69"/>
      <c r="D551" s="69"/>
      <c r="E551" s="69"/>
      <c r="F551" s="69"/>
    </row>
    <row r="552" spans="3:6">
      <c r="C552" s="69"/>
      <c r="D552" s="69"/>
      <c r="E552" s="69"/>
      <c r="F552" s="69"/>
    </row>
    <row r="553" spans="3:6">
      <c r="C553" s="69"/>
      <c r="D553" s="69"/>
      <c r="E553" s="69"/>
      <c r="F553" s="69"/>
    </row>
    <row r="554" spans="3:6">
      <c r="C554" s="69"/>
      <c r="D554" s="69"/>
      <c r="E554" s="69"/>
      <c r="F554" s="69"/>
    </row>
    <row r="555" spans="3:6">
      <c r="C555" s="69"/>
      <c r="D555" s="69"/>
      <c r="E555" s="69"/>
      <c r="F555" s="69"/>
    </row>
    <row r="556" spans="3:6">
      <c r="C556" s="69"/>
      <c r="D556" s="69"/>
      <c r="E556" s="69"/>
      <c r="F556" s="69"/>
    </row>
    <row r="557" spans="3:6">
      <c r="C557" s="69"/>
      <c r="D557" s="69"/>
      <c r="E557" s="69"/>
      <c r="F557" s="69"/>
    </row>
    <row r="558" spans="3:6">
      <c r="C558" s="69"/>
      <c r="D558" s="69"/>
      <c r="E558" s="69"/>
      <c r="F558" s="69"/>
    </row>
    <row r="559" spans="3:6">
      <c r="C559" s="69"/>
      <c r="D559" s="69"/>
      <c r="E559" s="69"/>
      <c r="F559" s="69"/>
    </row>
    <row r="560" spans="3:6">
      <c r="C560" s="69"/>
      <c r="D560" s="69"/>
      <c r="E560" s="69"/>
      <c r="F560" s="69"/>
    </row>
    <row r="561" spans="3:6">
      <c r="C561" s="69"/>
      <c r="D561" s="69"/>
      <c r="E561" s="69"/>
      <c r="F561" s="69"/>
    </row>
    <row r="562" spans="3:6">
      <c r="C562" s="69"/>
      <c r="D562" s="69"/>
      <c r="E562" s="69"/>
      <c r="F562" s="69"/>
    </row>
    <row r="563" spans="3:6">
      <c r="C563" s="69"/>
      <c r="D563" s="69"/>
      <c r="E563" s="69"/>
      <c r="F563" s="69"/>
    </row>
    <row r="564" spans="3:6">
      <c r="C564" s="69"/>
      <c r="D564" s="69"/>
      <c r="E564" s="69"/>
      <c r="F564" s="69"/>
    </row>
    <row r="565" spans="3:6">
      <c r="C565" s="69"/>
      <c r="D565" s="69"/>
      <c r="E565" s="69"/>
      <c r="F565" s="69"/>
    </row>
    <row r="566" spans="3:6">
      <c r="C566" s="69"/>
      <c r="D566" s="69"/>
      <c r="E566" s="69"/>
      <c r="F566" s="69"/>
    </row>
    <row r="567" spans="3:6">
      <c r="C567" s="69"/>
      <c r="D567" s="69"/>
      <c r="E567" s="69"/>
      <c r="F567" s="69"/>
    </row>
    <row r="568" spans="3:6">
      <c r="C568" s="69"/>
      <c r="D568" s="69"/>
      <c r="E568" s="69"/>
      <c r="F568" s="69"/>
    </row>
    <row r="569" spans="3:6">
      <c r="C569" s="69"/>
      <c r="D569" s="69"/>
      <c r="E569" s="69"/>
      <c r="F569" s="69"/>
    </row>
    <row r="570" spans="3:6">
      <c r="C570" s="69"/>
      <c r="D570" s="69"/>
      <c r="E570" s="69"/>
      <c r="F570" s="69"/>
    </row>
    <row r="571" spans="3:6">
      <c r="C571" s="69"/>
      <c r="D571" s="69"/>
      <c r="E571" s="69"/>
      <c r="F571" s="69"/>
    </row>
    <row r="572" spans="3:6">
      <c r="C572" s="69"/>
      <c r="D572" s="69"/>
      <c r="E572" s="69"/>
      <c r="F572" s="69"/>
    </row>
    <row r="573" spans="3:6">
      <c r="C573" s="69"/>
      <c r="D573" s="69"/>
      <c r="E573" s="69"/>
      <c r="F573" s="69"/>
    </row>
    <row r="574" spans="3:6">
      <c r="C574" s="69"/>
      <c r="D574" s="69"/>
      <c r="E574" s="69"/>
      <c r="F574" s="69"/>
    </row>
    <row r="575" spans="3:6">
      <c r="C575" s="69"/>
      <c r="D575" s="69"/>
      <c r="E575" s="69"/>
      <c r="F575" s="69"/>
    </row>
    <row r="576" spans="3:6">
      <c r="C576" s="69"/>
      <c r="D576" s="69"/>
      <c r="E576" s="69"/>
      <c r="F576" s="69"/>
    </row>
    <row r="577" spans="3:6">
      <c r="C577" s="69"/>
      <c r="D577" s="69"/>
      <c r="E577" s="69"/>
      <c r="F577" s="69"/>
    </row>
    <row r="578" spans="3:6">
      <c r="C578" s="69"/>
      <c r="D578" s="69"/>
      <c r="E578" s="69"/>
      <c r="F578" s="69"/>
    </row>
    <row r="579" spans="3:6">
      <c r="C579" s="69"/>
      <c r="D579" s="69"/>
      <c r="E579" s="69"/>
      <c r="F579" s="69"/>
    </row>
    <row r="580" spans="3:6">
      <c r="C580" s="69"/>
      <c r="D580" s="69"/>
      <c r="E580" s="69"/>
      <c r="F580" s="69"/>
    </row>
    <row r="581" spans="3:6">
      <c r="C581" s="69"/>
      <c r="D581" s="69"/>
      <c r="E581" s="69"/>
      <c r="F581" s="69"/>
    </row>
    <row r="582" spans="3:6">
      <c r="C582" s="69"/>
      <c r="D582" s="69"/>
      <c r="E582" s="69"/>
      <c r="F582" s="69"/>
    </row>
    <row r="583" spans="3:6">
      <c r="C583" s="69"/>
      <c r="D583" s="69"/>
      <c r="E583" s="69"/>
      <c r="F583" s="69"/>
    </row>
    <row r="584" spans="3:6">
      <c r="C584" s="69"/>
      <c r="D584" s="69"/>
      <c r="E584" s="69"/>
      <c r="F584" s="69"/>
    </row>
    <row r="585" spans="3:6">
      <c r="C585" s="69"/>
      <c r="D585" s="69"/>
      <c r="E585" s="69"/>
      <c r="F585" s="69"/>
    </row>
    <row r="586" spans="3:6">
      <c r="C586" s="69"/>
      <c r="D586" s="69"/>
      <c r="E586" s="69"/>
      <c r="F586" s="69"/>
    </row>
    <row r="587" spans="3:6">
      <c r="C587" s="69"/>
      <c r="D587" s="69"/>
      <c r="E587" s="69"/>
      <c r="F587" s="69"/>
    </row>
    <row r="588" spans="3:6">
      <c r="C588" s="69"/>
      <c r="D588" s="69"/>
      <c r="E588" s="69"/>
      <c r="F588" s="69"/>
    </row>
    <row r="589" spans="3:6">
      <c r="C589" s="69"/>
      <c r="D589" s="69"/>
      <c r="E589" s="69"/>
      <c r="F589" s="69"/>
    </row>
    <row r="590" spans="3:6">
      <c r="C590" s="69"/>
      <c r="D590" s="69"/>
      <c r="E590" s="69"/>
      <c r="F590" s="69"/>
    </row>
    <row r="591" spans="3:6">
      <c r="C591" s="69"/>
      <c r="D591" s="69"/>
      <c r="E591" s="69"/>
      <c r="F591" s="69"/>
    </row>
    <row r="592" spans="3:6">
      <c r="C592" s="69"/>
      <c r="D592" s="69"/>
      <c r="E592" s="69"/>
      <c r="F592" s="69"/>
    </row>
    <row r="593" spans="3:6">
      <c r="C593" s="69"/>
      <c r="D593" s="69"/>
      <c r="E593" s="69"/>
      <c r="F593" s="69"/>
    </row>
    <row r="594" spans="3:6">
      <c r="C594" s="69"/>
      <c r="D594" s="69"/>
      <c r="E594" s="69"/>
      <c r="F594" s="69"/>
    </row>
    <row r="595" spans="3:6">
      <c r="C595" s="69"/>
      <c r="D595" s="69"/>
      <c r="E595" s="69"/>
      <c r="F595" s="69"/>
    </row>
    <row r="596" spans="3:6">
      <c r="C596" s="69"/>
      <c r="D596" s="69"/>
      <c r="E596" s="69"/>
      <c r="F596" s="69"/>
    </row>
    <row r="597" spans="3:6">
      <c r="C597" s="69"/>
      <c r="D597" s="69"/>
      <c r="E597" s="69"/>
      <c r="F597" s="69"/>
    </row>
    <row r="598" spans="3:6">
      <c r="C598" s="69"/>
      <c r="D598" s="69"/>
      <c r="E598" s="69"/>
      <c r="F598" s="69"/>
    </row>
    <row r="599" spans="3:6">
      <c r="C599" s="69"/>
      <c r="D599" s="69"/>
      <c r="E599" s="69"/>
      <c r="F599" s="69"/>
    </row>
    <row r="600" spans="3:6">
      <c r="C600" s="69"/>
      <c r="D600" s="69"/>
      <c r="E600" s="69"/>
      <c r="F600" s="69"/>
    </row>
    <row r="601" spans="3:6">
      <c r="C601" s="69"/>
      <c r="D601" s="69"/>
      <c r="E601" s="69"/>
      <c r="F601" s="69"/>
    </row>
    <row r="602" spans="3:6">
      <c r="C602" s="69"/>
      <c r="D602" s="69"/>
      <c r="E602" s="69"/>
      <c r="F602" s="69"/>
    </row>
    <row r="603" spans="3:6">
      <c r="C603" s="69"/>
      <c r="D603" s="69"/>
      <c r="E603" s="69"/>
      <c r="F603" s="69"/>
    </row>
    <row r="604" spans="3:6">
      <c r="C604" s="69"/>
      <c r="D604" s="69"/>
      <c r="E604" s="69"/>
      <c r="F604" s="69"/>
    </row>
    <row r="605" spans="3:6">
      <c r="C605" s="69"/>
      <c r="D605" s="69"/>
      <c r="E605" s="69"/>
      <c r="F605" s="69"/>
    </row>
    <row r="606" spans="3:6">
      <c r="C606" s="69"/>
      <c r="D606" s="69"/>
      <c r="E606" s="69"/>
      <c r="F606" s="69"/>
    </row>
    <row r="607" spans="3:6">
      <c r="C607" s="69"/>
      <c r="D607" s="69"/>
      <c r="E607" s="69"/>
      <c r="F607" s="69"/>
    </row>
    <row r="608" spans="3:6">
      <c r="C608" s="69"/>
      <c r="D608" s="69"/>
      <c r="E608" s="69"/>
      <c r="F608" s="69"/>
    </row>
    <row r="609" spans="3:6">
      <c r="C609" s="69"/>
      <c r="D609" s="69"/>
      <c r="E609" s="69"/>
      <c r="F609" s="69"/>
    </row>
    <row r="610" spans="3:6">
      <c r="C610" s="69"/>
      <c r="D610" s="69"/>
      <c r="E610" s="69"/>
      <c r="F610" s="69"/>
    </row>
    <row r="611" spans="3:6">
      <c r="C611" s="69"/>
      <c r="D611" s="69"/>
      <c r="E611" s="69"/>
      <c r="F611" s="69"/>
    </row>
    <row r="612" spans="3:6">
      <c r="C612" s="69"/>
      <c r="D612" s="69"/>
      <c r="E612" s="69"/>
      <c r="F612" s="69"/>
    </row>
    <row r="613" spans="3:6">
      <c r="C613" s="69"/>
      <c r="D613" s="69"/>
      <c r="E613" s="69"/>
      <c r="F613" s="69"/>
    </row>
    <row r="614" spans="3:6">
      <c r="C614" s="69"/>
      <c r="D614" s="69"/>
      <c r="E614" s="69"/>
      <c r="F614" s="69"/>
    </row>
    <row r="615" spans="3:6">
      <c r="C615" s="69"/>
      <c r="D615" s="69"/>
      <c r="E615" s="69"/>
      <c r="F615" s="69"/>
    </row>
    <row r="616" spans="3:6">
      <c r="C616" s="69"/>
      <c r="D616" s="69"/>
      <c r="E616" s="69"/>
      <c r="F616" s="69"/>
    </row>
    <row r="617" spans="3:6">
      <c r="C617" s="69"/>
      <c r="D617" s="69"/>
      <c r="E617" s="69"/>
      <c r="F617" s="69"/>
    </row>
    <row r="618" spans="3:6">
      <c r="C618" s="69"/>
      <c r="D618" s="69"/>
      <c r="E618" s="69"/>
      <c r="F618" s="69"/>
    </row>
    <row r="619" spans="3:6">
      <c r="C619" s="69"/>
      <c r="D619" s="69"/>
      <c r="E619" s="69"/>
      <c r="F619" s="69"/>
    </row>
    <row r="620" spans="3:6">
      <c r="C620" s="69"/>
      <c r="D620" s="69"/>
      <c r="E620" s="69"/>
      <c r="F620" s="69"/>
    </row>
    <row r="621" spans="3:6">
      <c r="C621" s="69"/>
      <c r="D621" s="69"/>
      <c r="E621" s="69"/>
      <c r="F621" s="69"/>
    </row>
    <row r="622" spans="3:6">
      <c r="C622" s="69"/>
      <c r="D622" s="69"/>
      <c r="E622" s="69"/>
      <c r="F622" s="69"/>
    </row>
    <row r="623" spans="3:6">
      <c r="C623" s="69"/>
      <c r="D623" s="69"/>
      <c r="E623" s="69"/>
      <c r="F623" s="69"/>
    </row>
    <row r="624" spans="3:6">
      <c r="C624" s="69"/>
      <c r="D624" s="69"/>
      <c r="E624" s="69"/>
      <c r="F624" s="69"/>
    </row>
    <row r="625" spans="3:6">
      <c r="C625" s="69"/>
      <c r="D625" s="69"/>
      <c r="E625" s="69"/>
      <c r="F625" s="69"/>
    </row>
    <row r="626" spans="3:6">
      <c r="C626" s="69"/>
      <c r="D626" s="69"/>
      <c r="E626" s="69"/>
      <c r="F626" s="69"/>
    </row>
    <row r="627" spans="3:6">
      <c r="C627" s="69"/>
      <c r="D627" s="69"/>
      <c r="E627" s="69"/>
      <c r="F627" s="69"/>
    </row>
    <row r="628" spans="3:6">
      <c r="C628" s="69"/>
      <c r="D628" s="69"/>
      <c r="E628" s="69"/>
      <c r="F628" s="69"/>
    </row>
    <row r="629" spans="3:6">
      <c r="C629" s="69"/>
      <c r="D629" s="69"/>
      <c r="E629" s="69"/>
      <c r="F629" s="69"/>
    </row>
    <row r="630" spans="3:6">
      <c r="C630" s="69"/>
      <c r="D630" s="69"/>
      <c r="E630" s="69"/>
      <c r="F630" s="69"/>
    </row>
    <row r="631" spans="3:6">
      <c r="C631" s="69"/>
      <c r="D631" s="69"/>
      <c r="E631" s="69"/>
      <c r="F631" s="69"/>
    </row>
    <row r="632" spans="3:6">
      <c r="C632" s="69"/>
      <c r="D632" s="69"/>
      <c r="E632" s="69"/>
      <c r="F632" s="69"/>
    </row>
    <row r="633" spans="3:6">
      <c r="C633" s="69"/>
      <c r="D633" s="69"/>
      <c r="E633" s="69"/>
      <c r="F633" s="69"/>
    </row>
    <row r="634" spans="3:6">
      <c r="C634" s="69"/>
      <c r="D634" s="69"/>
      <c r="E634" s="69"/>
      <c r="F634" s="69"/>
    </row>
    <row r="635" spans="3:6">
      <c r="C635" s="69"/>
      <c r="D635" s="69"/>
      <c r="E635" s="69"/>
      <c r="F635" s="69"/>
    </row>
    <row r="636" spans="3:6">
      <c r="C636" s="69"/>
      <c r="D636" s="69"/>
      <c r="E636" s="69"/>
      <c r="F636" s="69"/>
    </row>
    <row r="637" spans="3:6">
      <c r="C637" s="69"/>
      <c r="D637" s="69"/>
      <c r="E637" s="69"/>
      <c r="F637" s="69"/>
    </row>
    <row r="638" spans="3:6">
      <c r="C638" s="69"/>
      <c r="D638" s="69"/>
      <c r="E638" s="69"/>
      <c r="F638" s="69"/>
    </row>
    <row r="639" spans="3:6">
      <c r="C639" s="69"/>
      <c r="D639" s="69"/>
      <c r="E639" s="69"/>
      <c r="F639" s="69"/>
    </row>
    <row r="640" spans="3:6">
      <c r="C640" s="69"/>
      <c r="D640" s="69"/>
      <c r="E640" s="69"/>
      <c r="F640" s="69"/>
    </row>
    <row r="641" spans="3:6">
      <c r="C641" s="69"/>
      <c r="D641" s="69"/>
      <c r="E641" s="69"/>
      <c r="F641" s="69"/>
    </row>
    <row r="642" spans="3:6">
      <c r="C642" s="69"/>
      <c r="D642" s="69"/>
      <c r="E642" s="69"/>
      <c r="F642" s="69"/>
    </row>
    <row r="643" spans="3:6">
      <c r="C643" s="69"/>
      <c r="D643" s="69"/>
      <c r="E643" s="69"/>
      <c r="F643" s="69"/>
    </row>
    <row r="644" spans="3:6">
      <c r="C644" s="69"/>
      <c r="D644" s="69"/>
      <c r="E644" s="69"/>
      <c r="F644" s="69"/>
    </row>
    <row r="645" spans="3:6">
      <c r="C645" s="69"/>
      <c r="D645" s="69"/>
      <c r="E645" s="69"/>
      <c r="F645" s="69"/>
    </row>
    <row r="646" spans="3:6">
      <c r="C646" s="69"/>
      <c r="D646" s="69"/>
      <c r="E646" s="69"/>
      <c r="F646" s="69"/>
    </row>
    <row r="647" spans="3:6">
      <c r="C647" s="69"/>
      <c r="D647" s="69"/>
      <c r="E647" s="69"/>
      <c r="F647" s="69"/>
    </row>
    <row r="648" spans="3:6">
      <c r="C648" s="69"/>
      <c r="D648" s="69"/>
      <c r="E648" s="69"/>
      <c r="F648" s="69"/>
    </row>
    <row r="649" spans="3:6">
      <c r="C649" s="69"/>
      <c r="D649" s="69"/>
      <c r="E649" s="69"/>
      <c r="F649" s="69"/>
    </row>
    <row r="650" spans="3:6">
      <c r="C650" s="69"/>
      <c r="D650" s="69"/>
      <c r="E650" s="69"/>
      <c r="F650" s="69"/>
    </row>
    <row r="651" spans="3:6">
      <c r="C651" s="69"/>
      <c r="D651" s="69"/>
      <c r="E651" s="69"/>
      <c r="F651" s="69"/>
    </row>
    <row r="652" spans="3:6">
      <c r="C652" s="69"/>
      <c r="D652" s="69"/>
      <c r="E652" s="69"/>
      <c r="F652" s="69"/>
    </row>
    <row r="653" spans="3:6">
      <c r="C653" s="69"/>
      <c r="D653" s="69"/>
      <c r="E653" s="69"/>
      <c r="F653" s="69"/>
    </row>
    <row r="654" spans="3:6">
      <c r="C654" s="69"/>
      <c r="D654" s="69"/>
      <c r="E654" s="69"/>
      <c r="F654" s="69"/>
    </row>
    <row r="655" spans="3:6">
      <c r="C655" s="69"/>
      <c r="D655" s="69"/>
      <c r="E655" s="69"/>
      <c r="F655" s="69"/>
    </row>
    <row r="656" spans="3:6">
      <c r="C656" s="69"/>
      <c r="D656" s="69"/>
      <c r="E656" s="69"/>
      <c r="F656" s="69"/>
    </row>
    <row r="657" spans="3:6">
      <c r="C657" s="69"/>
      <c r="D657" s="69"/>
      <c r="E657" s="69"/>
      <c r="F657" s="69"/>
    </row>
    <row r="658" spans="3:6">
      <c r="C658" s="69"/>
      <c r="D658" s="69"/>
      <c r="E658" s="69"/>
      <c r="F658" s="69"/>
    </row>
    <row r="659" spans="3:6">
      <c r="C659" s="69"/>
      <c r="D659" s="69"/>
      <c r="E659" s="69"/>
      <c r="F659" s="69"/>
    </row>
    <row r="660" spans="3:6">
      <c r="C660" s="69"/>
      <c r="D660" s="69"/>
      <c r="E660" s="69"/>
      <c r="F660" s="69"/>
    </row>
    <row r="661" spans="3:6">
      <c r="C661" s="69"/>
      <c r="D661" s="69"/>
      <c r="E661" s="69"/>
      <c r="F661" s="69"/>
    </row>
    <row r="662" spans="3:6">
      <c r="C662" s="69"/>
      <c r="D662" s="69"/>
      <c r="E662" s="69"/>
      <c r="F662" s="69"/>
    </row>
    <row r="663" spans="3:6">
      <c r="C663" s="69"/>
      <c r="D663" s="69"/>
      <c r="E663" s="69"/>
      <c r="F663" s="69"/>
    </row>
    <row r="664" spans="3:6">
      <c r="C664" s="69"/>
      <c r="D664" s="69"/>
      <c r="E664" s="69"/>
      <c r="F664" s="69"/>
    </row>
    <row r="665" spans="3:6">
      <c r="C665" s="69"/>
      <c r="D665" s="69"/>
      <c r="E665" s="69"/>
      <c r="F665" s="69"/>
    </row>
    <row r="666" spans="3:6">
      <c r="C666" s="69"/>
      <c r="D666" s="69"/>
      <c r="E666" s="69"/>
      <c r="F666" s="69"/>
    </row>
    <row r="667" spans="3:6">
      <c r="C667" s="69"/>
      <c r="D667" s="69"/>
      <c r="E667" s="69"/>
      <c r="F667" s="69"/>
    </row>
    <row r="668" spans="3:6">
      <c r="C668" s="69"/>
      <c r="D668" s="69"/>
      <c r="E668" s="69"/>
      <c r="F668" s="69"/>
    </row>
    <row r="669" spans="3:6">
      <c r="C669" s="69"/>
      <c r="D669" s="69"/>
      <c r="E669" s="69"/>
      <c r="F669" s="69"/>
    </row>
    <row r="670" spans="3:6">
      <c r="C670" s="69"/>
      <c r="D670" s="69"/>
      <c r="E670" s="69"/>
      <c r="F670" s="69"/>
    </row>
    <row r="671" spans="3:6">
      <c r="C671" s="69"/>
      <c r="D671" s="69"/>
      <c r="E671" s="69"/>
      <c r="F671" s="69"/>
    </row>
    <row r="672" spans="3:6">
      <c r="C672" s="69"/>
      <c r="D672" s="69"/>
      <c r="E672" s="69"/>
      <c r="F672" s="69"/>
    </row>
    <row r="673" spans="3:6">
      <c r="C673" s="69"/>
      <c r="D673" s="69"/>
      <c r="E673" s="69"/>
      <c r="F673" s="69"/>
    </row>
    <row r="674" spans="3:6">
      <c r="C674" s="69"/>
      <c r="D674" s="69"/>
      <c r="E674" s="69"/>
      <c r="F674" s="69"/>
    </row>
    <row r="675" spans="3:6">
      <c r="C675" s="69"/>
      <c r="D675" s="69"/>
      <c r="E675" s="69"/>
      <c r="F675" s="69"/>
    </row>
    <row r="676" spans="3:6">
      <c r="C676" s="69"/>
      <c r="D676" s="69"/>
      <c r="E676" s="69"/>
      <c r="F676" s="69"/>
    </row>
    <row r="677" spans="3:6">
      <c r="C677" s="69"/>
      <c r="D677" s="69"/>
      <c r="E677" s="69"/>
      <c r="F677" s="69"/>
    </row>
    <row r="678" spans="3:6">
      <c r="C678" s="69"/>
      <c r="D678" s="69"/>
      <c r="E678" s="69"/>
      <c r="F678" s="69"/>
    </row>
    <row r="679" spans="3:6">
      <c r="C679" s="69"/>
      <c r="D679" s="69"/>
      <c r="E679" s="69"/>
      <c r="F679" s="69"/>
    </row>
  </sheetData>
  <mergeCells count="1">
    <mergeCell ref="A1:F1"/>
  </mergeCells>
  <phoneticPr fontId="0" type="noConversion"/>
  <conditionalFormatting sqref="E14:F67">
    <cfRule type="cellIs" dxfId="10" priority="1" stopIfTrue="1" operator="equal">
      <formula>0</formula>
    </cfRule>
  </conditionalFormatting>
  <pageMargins left="1" right="1" top="1.25" bottom="1" header="0.5" footer="0.5"/>
  <pageSetup paperSize="9" scale="76"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Sheet12"/>
  <dimension ref="A1:BN676"/>
  <sheetViews>
    <sheetView topLeftCell="A29" workbookViewId="0">
      <selection activeCell="F65" sqref="F65"/>
    </sheetView>
  </sheetViews>
  <sheetFormatPr defaultRowHeight="15"/>
  <cols>
    <col min="1" max="1" width="44" style="125" customWidth="1"/>
    <col min="2" max="2" width="7.85546875" style="179" customWidth="1"/>
    <col min="3" max="3" width="8.7109375" style="125" customWidth="1"/>
    <col min="4" max="4" width="6.42578125" style="125" customWidth="1"/>
    <col min="5" max="6" width="12.140625" style="125" customWidth="1"/>
    <col min="7" max="16384" width="9.140625" style="125"/>
  </cols>
  <sheetData>
    <row r="1" spans="1:6">
      <c r="A1" s="879" t="s">
        <v>480</v>
      </c>
      <c r="B1" s="879"/>
      <c r="C1" s="879"/>
      <c r="D1" s="879"/>
      <c r="E1" s="879"/>
      <c r="F1" s="879"/>
    </row>
    <row r="2" spans="1:6">
      <c r="A2" s="9" t="e">
        <f>#REF!</f>
        <v>#REF!</v>
      </c>
      <c r="B2" s="14"/>
      <c r="C2" s="10"/>
      <c r="D2" s="11"/>
      <c r="E2" s="11"/>
      <c r="F2" s="11"/>
    </row>
    <row r="3" spans="1:6">
      <c r="A3" s="14" t="str">
        <f>+E_BS!A3</f>
        <v>Prepared by</v>
      </c>
      <c r="B3" s="14"/>
      <c r="C3" s="10"/>
      <c r="D3" s="10"/>
      <c r="E3" s="12" t="s">
        <v>482</v>
      </c>
      <c r="F3" s="13" t="s">
        <v>204</v>
      </c>
    </row>
    <row r="4" spans="1:6">
      <c r="A4" s="9" t="e">
        <f>#REF!</f>
        <v>#REF!</v>
      </c>
      <c r="B4" s="14"/>
      <c r="C4" s="10"/>
      <c r="D4" s="10"/>
      <c r="E4" s="15" t="e">
        <f>#REF!</f>
        <v>#REF!</v>
      </c>
      <c r="F4" s="15" t="e">
        <f>#REF!</f>
        <v>#REF!</v>
      </c>
    </row>
    <row r="5" spans="1:6" ht="15.75" customHeight="1">
      <c r="A5" s="14" t="s">
        <v>203</v>
      </c>
      <c r="B5" s="14"/>
      <c r="C5" s="10"/>
      <c r="D5" s="10"/>
      <c r="E5" s="10"/>
      <c r="F5" s="10"/>
    </row>
    <row r="6" spans="1:6" ht="19.5" customHeight="1">
      <c r="A6" s="130" t="s">
        <v>723</v>
      </c>
      <c r="B6" s="130"/>
      <c r="C6" s="130"/>
      <c r="D6" s="130"/>
      <c r="E6" s="130"/>
      <c r="F6" s="130"/>
    </row>
    <row r="7" spans="1:6" ht="12.75" customHeight="1">
      <c r="A7" s="115" t="e">
        <f>CONCATENATE("of ",A2)</f>
        <v>#REF!</v>
      </c>
      <c r="B7" s="131"/>
      <c r="C7" s="131"/>
      <c r="D7" s="131"/>
      <c r="E7" s="131"/>
      <c r="F7" s="131"/>
    </row>
    <row r="8" spans="1:6" ht="10.5" customHeight="1">
      <c r="A8" s="115" t="e">
        <f>CONCATENATE("as of ",#REF!)</f>
        <v>#REF!</v>
      </c>
      <c r="B8" s="131"/>
      <c r="C8" s="131"/>
      <c r="D8" s="131"/>
      <c r="E8" s="131"/>
      <c r="F8" s="131"/>
    </row>
    <row r="9" spans="1:6" ht="8.25" customHeight="1">
      <c r="A9" s="132"/>
      <c r="B9" s="133"/>
      <c r="C9" s="134"/>
      <c r="D9" s="134"/>
      <c r="E9" s="134"/>
      <c r="F9" s="134"/>
    </row>
    <row r="10" spans="1:6" s="139" customFormat="1" ht="11.1" customHeight="1">
      <c r="A10" s="76"/>
      <c r="B10" s="20"/>
      <c r="C10" s="75"/>
      <c r="D10" s="74"/>
      <c r="E10" s="21" t="s">
        <v>724</v>
      </c>
      <c r="F10" s="23"/>
    </row>
    <row r="11" spans="1:6" s="139" customFormat="1" ht="11.1" customHeight="1">
      <c r="A11" s="119" t="s">
        <v>725</v>
      </c>
      <c r="B11" s="120"/>
      <c r="C11" s="121"/>
      <c r="D11" s="26" t="s">
        <v>485</v>
      </c>
      <c r="E11" s="27" t="s">
        <v>726</v>
      </c>
      <c r="F11" s="33" t="s">
        <v>727</v>
      </c>
    </row>
    <row r="12" spans="1:6" s="139" customFormat="1" ht="11.1" customHeight="1">
      <c r="A12" s="77"/>
      <c r="B12" s="78"/>
      <c r="C12" s="79"/>
      <c r="D12" s="36"/>
      <c r="E12" s="36" t="s">
        <v>609</v>
      </c>
      <c r="F12" s="37" t="s">
        <v>609</v>
      </c>
    </row>
    <row r="13" spans="1:6" s="139" customFormat="1" ht="11.1" customHeight="1">
      <c r="A13" s="116" t="s">
        <v>212</v>
      </c>
      <c r="B13" s="117"/>
      <c r="C13" s="118"/>
      <c r="D13" s="39" t="s">
        <v>492</v>
      </c>
      <c r="E13" s="39">
        <v>1</v>
      </c>
      <c r="F13" s="40">
        <v>2</v>
      </c>
    </row>
    <row r="14" spans="1:6" s="157" customFormat="1" ht="15.75" customHeight="1">
      <c r="A14" s="80" t="s">
        <v>728</v>
      </c>
      <c r="B14" s="202"/>
      <c r="C14" s="200"/>
      <c r="D14" s="226"/>
      <c r="E14" s="175">
        <f>C_flow_id!E13</f>
        <v>0</v>
      </c>
      <c r="F14" s="206">
        <f>C_flow_id!F13</f>
        <v>0</v>
      </c>
    </row>
    <row r="15" spans="1:6" s="157" customFormat="1" ht="12" customHeight="1">
      <c r="A15" s="80" t="s">
        <v>730</v>
      </c>
      <c r="B15" s="381"/>
      <c r="C15" s="200"/>
      <c r="D15" s="228"/>
      <c r="E15" s="155">
        <f>C_flow_id!E14</f>
        <v>0</v>
      </c>
      <c r="F15" s="156">
        <f>C_flow_id!F14</f>
        <v>0</v>
      </c>
    </row>
    <row r="16" spans="1:6" s="157" customFormat="1" ht="12" customHeight="1">
      <c r="A16" s="195" t="s">
        <v>461</v>
      </c>
      <c r="B16" s="383"/>
      <c r="C16" s="196"/>
      <c r="D16" s="231"/>
      <c r="E16" s="164">
        <f>C_flow_id!E15</f>
        <v>0</v>
      </c>
      <c r="F16" s="197">
        <f>C_flow_id!F15</f>
        <v>0</v>
      </c>
    </row>
    <row r="17" spans="1:66" s="157" customFormat="1" ht="12">
      <c r="A17" s="195" t="s">
        <v>462</v>
      </c>
      <c r="B17" s="383"/>
      <c r="C17" s="196"/>
      <c r="D17" s="231"/>
      <c r="E17" s="164">
        <f>C_flow_id!E16</f>
        <v>0</v>
      </c>
      <c r="F17" s="197">
        <f>C_flow_id!F16</f>
        <v>0</v>
      </c>
    </row>
    <row r="18" spans="1:66" s="157" customFormat="1" ht="12">
      <c r="A18" s="195" t="s">
        <v>463</v>
      </c>
      <c r="B18" s="383"/>
      <c r="C18" s="196"/>
      <c r="D18" s="231"/>
      <c r="E18" s="164">
        <f>C_flow_id!E17</f>
        <v>0</v>
      </c>
      <c r="F18" s="197">
        <f>C_flow_id!F17</f>
        <v>0</v>
      </c>
    </row>
    <row r="19" spans="1:66" s="157" customFormat="1" ht="12">
      <c r="A19" s="205" t="s">
        <v>464</v>
      </c>
      <c r="B19" s="384"/>
      <c r="C19" s="208"/>
      <c r="D19" s="234"/>
      <c r="E19" s="176">
        <f>C_flow_id!E18</f>
        <v>0</v>
      </c>
      <c r="F19" s="170">
        <f>C_flow_id!F18</f>
        <v>0</v>
      </c>
    </row>
    <row r="20" spans="1:66" s="157" customFormat="1" ht="12">
      <c r="A20" s="198" t="s">
        <v>465</v>
      </c>
      <c r="B20" s="382"/>
      <c r="C20" s="194"/>
      <c r="D20" s="230"/>
      <c r="E20" s="160">
        <f>C_flow_id!E19</f>
        <v>0</v>
      </c>
      <c r="F20" s="161">
        <f>C_flow_id!F19</f>
        <v>0</v>
      </c>
    </row>
    <row r="21" spans="1:66" s="157" customFormat="1" ht="12">
      <c r="A21" s="195" t="s">
        <v>466</v>
      </c>
      <c r="B21" s="383"/>
      <c r="C21" s="196"/>
      <c r="D21" s="231"/>
      <c r="E21" s="164">
        <f>C_flow_id!E20</f>
        <v>0</v>
      </c>
      <c r="F21" s="197">
        <f>C_flow_id!F20</f>
        <v>0</v>
      </c>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66"/>
      <c r="AZ21" s="166"/>
      <c r="BA21" s="166"/>
      <c r="BB21" s="166"/>
      <c r="BC21" s="166"/>
      <c r="BD21" s="166"/>
      <c r="BE21" s="166"/>
      <c r="BF21" s="166"/>
      <c r="BG21" s="166"/>
      <c r="BH21" s="166"/>
      <c r="BI21" s="166"/>
      <c r="BJ21" s="166"/>
      <c r="BK21" s="166"/>
      <c r="BL21" s="166"/>
      <c r="BM21" s="166"/>
      <c r="BN21" s="166"/>
    </row>
    <row r="22" spans="1:66" s="157" customFormat="1" ht="12">
      <c r="A22" s="195" t="s">
        <v>467</v>
      </c>
      <c r="B22" s="383"/>
      <c r="C22" s="196"/>
      <c r="D22" s="231"/>
      <c r="E22" s="164">
        <f>C_flow_id!E21</f>
        <v>0</v>
      </c>
      <c r="F22" s="197">
        <f>C_flow_id!F21</f>
        <v>0</v>
      </c>
    </row>
    <row r="23" spans="1:66" s="157" customFormat="1" ht="12">
      <c r="A23" s="195" t="s">
        <v>468</v>
      </c>
      <c r="B23" s="383"/>
      <c r="C23" s="196"/>
      <c r="D23" s="231"/>
      <c r="E23" s="164">
        <f>C_flow_id!E22</f>
        <v>0</v>
      </c>
      <c r="F23" s="197">
        <f>C_flow_id!F22</f>
        <v>0</v>
      </c>
    </row>
    <row r="24" spans="1:66" s="157" customFormat="1" ht="12">
      <c r="A24" s="195" t="s">
        <v>469</v>
      </c>
      <c r="B24" s="383"/>
      <c r="C24" s="196"/>
      <c r="D24" s="231"/>
      <c r="E24" s="164">
        <f>C_flow_id!E23</f>
        <v>0</v>
      </c>
      <c r="F24" s="197">
        <f>C_flow_id!F23</f>
        <v>0</v>
      </c>
    </row>
    <row r="25" spans="1:66" s="157" customFormat="1" ht="12">
      <c r="A25" s="205" t="s">
        <v>470</v>
      </c>
      <c r="B25" s="384"/>
      <c r="C25" s="208"/>
      <c r="D25" s="234"/>
      <c r="E25" s="176">
        <f>C_flow_id!E24</f>
        <v>0</v>
      </c>
      <c r="F25" s="170">
        <f>C_flow_id!F24</f>
        <v>0</v>
      </c>
    </row>
    <row r="26" spans="1:66" s="157" customFormat="1" ht="12">
      <c r="A26" s="198" t="s">
        <v>471</v>
      </c>
      <c r="B26" s="382"/>
      <c r="C26" s="194"/>
      <c r="D26" s="160"/>
      <c r="E26" s="160">
        <f>C_flow_id!E25</f>
        <v>0</v>
      </c>
      <c r="F26" s="161">
        <f>C_flow_id!F25</f>
        <v>0</v>
      </c>
    </row>
    <row r="27" spans="1:66" s="157" customFormat="1" ht="12">
      <c r="A27" s="195" t="s">
        <v>472</v>
      </c>
      <c r="B27" s="383"/>
      <c r="C27" s="196"/>
      <c r="D27" s="164"/>
      <c r="E27" s="164">
        <f>C_flow_id!E26</f>
        <v>0</v>
      </c>
      <c r="F27" s="197">
        <f>C_flow_id!F26</f>
        <v>0</v>
      </c>
    </row>
    <row r="28" spans="1:66" s="157" customFormat="1" ht="12">
      <c r="A28" s="195" t="s">
        <v>473</v>
      </c>
      <c r="B28" s="383"/>
      <c r="C28" s="196"/>
      <c r="D28" s="231"/>
      <c r="E28" s="164">
        <f>C_flow_id!E27</f>
        <v>0</v>
      </c>
      <c r="F28" s="197">
        <f>C_flow_id!F27</f>
        <v>0</v>
      </c>
    </row>
    <row r="29" spans="1:66" s="157" customFormat="1" ht="12">
      <c r="A29" s="195" t="s">
        <v>474</v>
      </c>
      <c r="B29" s="383"/>
      <c r="C29" s="196"/>
      <c r="D29" s="231"/>
      <c r="E29" s="164">
        <f>C_flow_id!E28</f>
        <v>0</v>
      </c>
      <c r="F29" s="197">
        <f>C_flow_id!F28</f>
        <v>0</v>
      </c>
    </row>
    <row r="30" spans="1:66" s="157" customFormat="1" ht="12">
      <c r="A30" s="195" t="s">
        <v>475</v>
      </c>
      <c r="B30" s="383"/>
      <c r="C30" s="196"/>
      <c r="D30" s="231"/>
      <c r="E30" s="164">
        <f>C_flow_id!E29</f>
        <v>0</v>
      </c>
      <c r="F30" s="197">
        <f>C_flow_id!F29</f>
        <v>0</v>
      </c>
    </row>
    <row r="31" spans="1:66" s="157" customFormat="1" ht="12">
      <c r="A31" s="195" t="s">
        <v>476</v>
      </c>
      <c r="B31" s="383"/>
      <c r="C31" s="196"/>
      <c r="D31" s="231"/>
      <c r="E31" s="164">
        <f>C_flow_id!E30</f>
        <v>0</v>
      </c>
      <c r="F31" s="197">
        <f>C_flow_id!F30</f>
        <v>0</v>
      </c>
    </row>
    <row r="32" spans="1:66" s="157" customFormat="1" ht="12">
      <c r="A32" s="205" t="s">
        <v>477</v>
      </c>
      <c r="B32" s="382"/>
      <c r="C32" s="194"/>
      <c r="D32" s="235"/>
      <c r="E32" s="176">
        <f>C_flow_id!E31</f>
        <v>0</v>
      </c>
      <c r="F32" s="170">
        <f>C_flow_id!F31</f>
        <v>0</v>
      </c>
    </row>
    <row r="33" spans="1:66" s="157" customFormat="1" ht="12">
      <c r="A33" s="80" t="s">
        <v>767</v>
      </c>
      <c r="B33" s="381"/>
      <c r="C33" s="200"/>
      <c r="D33" s="228"/>
      <c r="E33" s="155">
        <f>C_flow_id!E32</f>
        <v>0</v>
      </c>
      <c r="F33" s="156">
        <f>C_flow_id!F32</f>
        <v>0</v>
      </c>
    </row>
    <row r="34" spans="1:66" s="157" customFormat="1" ht="12">
      <c r="A34" s="229" t="s">
        <v>768</v>
      </c>
      <c r="B34" s="382"/>
      <c r="C34" s="194"/>
      <c r="D34" s="230"/>
      <c r="E34" s="160">
        <f>C_flow_id!E33</f>
        <v>0</v>
      </c>
      <c r="F34" s="161">
        <f>C_flow_id!F33</f>
        <v>0</v>
      </c>
    </row>
    <row r="35" spans="1:66" s="157" customFormat="1" ht="12">
      <c r="A35" s="84" t="s">
        <v>769</v>
      </c>
      <c r="B35" s="383"/>
      <c r="C35" s="196"/>
      <c r="D35" s="231"/>
      <c r="E35" s="164">
        <f>C_flow_id!E34</f>
        <v>0</v>
      </c>
      <c r="F35" s="197">
        <f>C_flow_id!F34</f>
        <v>0</v>
      </c>
    </row>
    <row r="36" spans="1:66" s="157" customFormat="1" ht="12">
      <c r="A36" s="84" t="s">
        <v>771</v>
      </c>
      <c r="B36" s="383"/>
      <c r="C36" s="196"/>
      <c r="D36" s="231"/>
      <c r="E36" s="164">
        <f>C_flow_id!E35</f>
        <v>0</v>
      </c>
      <c r="F36" s="197">
        <f>C_flow_id!F35</f>
        <v>0</v>
      </c>
    </row>
    <row r="37" spans="1:66" s="157" customFormat="1" ht="12">
      <c r="A37" s="84" t="s">
        <v>773</v>
      </c>
      <c r="B37" s="383"/>
      <c r="C37" s="196"/>
      <c r="D37" s="231"/>
      <c r="E37" s="164">
        <f>C_flow_id!E36</f>
        <v>0</v>
      </c>
      <c r="F37" s="197">
        <f>C_flow_id!F36</f>
        <v>0</v>
      </c>
    </row>
    <row r="38" spans="1:66" s="157" customFormat="1" ht="12">
      <c r="A38" s="84" t="s">
        <v>455</v>
      </c>
      <c r="B38" s="383"/>
      <c r="C38" s="196"/>
      <c r="D38" s="231"/>
      <c r="E38" s="164">
        <f>C_flow_id!E37</f>
        <v>0</v>
      </c>
      <c r="F38" s="197">
        <f>C_flow_id!F37</f>
        <v>0</v>
      </c>
    </row>
    <row r="39" spans="1:66" s="157" customFormat="1" ht="12">
      <c r="A39" s="84" t="s">
        <v>456</v>
      </c>
      <c r="B39" s="383"/>
      <c r="C39" s="196"/>
      <c r="D39" s="231"/>
      <c r="E39" s="164">
        <f>C_flow_id!E38</f>
        <v>0</v>
      </c>
      <c r="F39" s="197">
        <f>C_flow_id!F38</f>
        <v>0</v>
      </c>
    </row>
    <row r="40" spans="1:66" s="157" customFormat="1" ht="12">
      <c r="A40" s="105" t="s">
        <v>746</v>
      </c>
      <c r="B40" s="384"/>
      <c r="C40" s="208"/>
      <c r="D40" s="234"/>
      <c r="E40" s="176">
        <f>C_flow_id!E39</f>
        <v>0</v>
      </c>
      <c r="F40" s="170">
        <f>C_flow_id!F39</f>
        <v>0</v>
      </c>
    </row>
    <row r="41" spans="1:66" s="157" customFormat="1" ht="12">
      <c r="A41" s="229" t="s">
        <v>779</v>
      </c>
      <c r="B41" s="382"/>
      <c r="C41" s="194"/>
      <c r="D41" s="230"/>
      <c r="E41" s="160">
        <f>C_flow_id!E40</f>
        <v>0</v>
      </c>
      <c r="F41" s="161">
        <f>C_flow_id!F40</f>
        <v>0</v>
      </c>
    </row>
    <row r="42" spans="1:66" s="157" customFormat="1" ht="12">
      <c r="A42" s="84" t="s">
        <v>780</v>
      </c>
      <c r="B42" s="383"/>
      <c r="C42" s="196"/>
      <c r="D42" s="231"/>
      <c r="E42" s="164">
        <f>C_flow_id!E41</f>
        <v>0</v>
      </c>
      <c r="F42" s="197">
        <f>C_flow_id!F41</f>
        <v>0</v>
      </c>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166"/>
      <c r="AN42" s="166"/>
      <c r="AO42" s="166"/>
      <c r="AP42" s="166"/>
      <c r="AQ42" s="166"/>
      <c r="AR42" s="166"/>
      <c r="AS42" s="166"/>
      <c r="AT42" s="166"/>
      <c r="AU42" s="166"/>
      <c r="AV42" s="166"/>
      <c r="AW42" s="166"/>
      <c r="AX42" s="166"/>
      <c r="AY42" s="166"/>
      <c r="AZ42" s="166"/>
      <c r="BA42" s="166"/>
      <c r="BB42" s="166"/>
      <c r="BC42" s="166"/>
      <c r="BD42" s="166"/>
      <c r="BE42" s="166"/>
      <c r="BF42" s="166"/>
      <c r="BG42" s="166"/>
      <c r="BH42" s="166"/>
      <c r="BI42" s="166"/>
      <c r="BJ42" s="166"/>
      <c r="BK42" s="166"/>
      <c r="BL42" s="166"/>
      <c r="BM42" s="166"/>
      <c r="BN42" s="166"/>
    </row>
    <row r="43" spans="1:66" s="157" customFormat="1" ht="12">
      <c r="A43" s="84" t="s">
        <v>782</v>
      </c>
      <c r="B43" s="383"/>
      <c r="C43" s="196"/>
      <c r="D43" s="231"/>
      <c r="E43" s="164">
        <f>C_flow_id!E42</f>
        <v>0</v>
      </c>
      <c r="F43" s="197">
        <f>C_flow_id!F42</f>
        <v>0</v>
      </c>
    </row>
    <row r="44" spans="1:66" s="157" customFormat="1" ht="12">
      <c r="A44" s="84" t="s">
        <v>457</v>
      </c>
      <c r="B44" s="383"/>
      <c r="C44" s="196"/>
      <c r="D44" s="231"/>
      <c r="E44" s="164">
        <f>C_flow_id!E43</f>
        <v>0</v>
      </c>
      <c r="F44" s="197">
        <f>C_flow_id!F43</f>
        <v>0</v>
      </c>
    </row>
    <row r="45" spans="1:66" s="157" customFormat="1" ht="12">
      <c r="A45" s="84" t="s">
        <v>458</v>
      </c>
      <c r="B45" s="383"/>
      <c r="C45" s="196"/>
      <c r="D45" s="231"/>
      <c r="E45" s="164">
        <f>C_flow_id!E44</f>
        <v>0</v>
      </c>
      <c r="F45" s="197">
        <f>C_flow_id!F44</f>
        <v>0</v>
      </c>
    </row>
    <row r="46" spans="1:66" s="157" customFormat="1" ht="12">
      <c r="A46" s="105" t="s">
        <v>763</v>
      </c>
      <c r="B46" s="384"/>
      <c r="C46" s="208"/>
      <c r="D46" s="234"/>
      <c r="E46" s="176">
        <f>C_flow_id!E45</f>
        <v>0</v>
      </c>
      <c r="F46" s="170">
        <f>C_flow_id!F45</f>
        <v>0</v>
      </c>
    </row>
    <row r="47" spans="1:66" s="157" customFormat="1" ht="12">
      <c r="A47" s="85" t="s">
        <v>789</v>
      </c>
      <c r="B47" s="385"/>
      <c r="C47" s="199"/>
      <c r="D47" s="236"/>
      <c r="E47" s="169">
        <f>C_flow_id!E46</f>
        <v>0</v>
      </c>
      <c r="F47" s="170">
        <f>C_flow_id!F46</f>
        <v>0</v>
      </c>
    </row>
    <row r="48" spans="1:66" s="157" customFormat="1" ht="12">
      <c r="A48" s="80" t="s">
        <v>791</v>
      </c>
      <c r="B48" s="381"/>
      <c r="C48" s="200"/>
      <c r="D48" s="228"/>
      <c r="E48" s="155">
        <f>C_flow_id!E47</f>
        <v>0</v>
      </c>
      <c r="F48" s="156">
        <f>C_flow_id!F47</f>
        <v>0</v>
      </c>
    </row>
    <row r="49" spans="1:66" s="157" customFormat="1" ht="12">
      <c r="A49" s="229" t="s">
        <v>731</v>
      </c>
      <c r="B49" s="382"/>
      <c r="C49" s="194"/>
      <c r="D49" s="230"/>
      <c r="E49" s="160">
        <f>C_flow_id!E48</f>
        <v>0</v>
      </c>
      <c r="F49" s="161">
        <f>C_flow_id!F48</f>
        <v>0</v>
      </c>
    </row>
    <row r="50" spans="1:66" s="157" customFormat="1" ht="12">
      <c r="A50" s="84" t="s">
        <v>792</v>
      </c>
      <c r="B50" s="383"/>
      <c r="C50" s="196"/>
      <c r="D50" s="231"/>
      <c r="E50" s="164">
        <f>C_flow_id!E49</f>
        <v>0</v>
      </c>
      <c r="F50" s="197">
        <f>C_flow_id!F49</f>
        <v>0</v>
      </c>
    </row>
    <row r="51" spans="1:66" s="157" customFormat="1" ht="12">
      <c r="A51" s="84" t="s">
        <v>794</v>
      </c>
      <c r="B51" s="383"/>
      <c r="C51" s="196"/>
      <c r="D51" s="231"/>
      <c r="E51" s="164">
        <f>C_flow_id!E50</f>
        <v>0</v>
      </c>
      <c r="F51" s="197">
        <f>C_flow_id!F50</f>
        <v>0</v>
      </c>
    </row>
    <row r="52" spans="1:66" s="157" customFormat="1" ht="12">
      <c r="A52" s="84" t="s">
        <v>796</v>
      </c>
      <c r="B52" s="383"/>
      <c r="C52" s="196"/>
      <c r="D52" s="231"/>
      <c r="E52" s="164">
        <f>C_flow_id!E51</f>
        <v>0</v>
      </c>
      <c r="F52" s="197">
        <f>C_flow_id!F51</f>
        <v>0</v>
      </c>
    </row>
    <row r="53" spans="1:66" s="157" customFormat="1" ht="12">
      <c r="A53" s="105" t="s">
        <v>746</v>
      </c>
      <c r="B53" s="384"/>
      <c r="C53" s="208"/>
      <c r="D53" s="234"/>
      <c r="E53" s="176">
        <f>C_flow_id!E52</f>
        <v>0</v>
      </c>
      <c r="F53" s="170">
        <f>C_flow_id!F52</f>
        <v>0</v>
      </c>
    </row>
    <row r="54" spans="1:66" s="157" customFormat="1" ht="12">
      <c r="A54" s="229" t="s">
        <v>748</v>
      </c>
      <c r="B54" s="382"/>
      <c r="C54" s="194"/>
      <c r="D54" s="230"/>
      <c r="E54" s="160">
        <f>C_flow_id!E53</f>
        <v>0</v>
      </c>
      <c r="F54" s="161">
        <f>C_flow_id!F53</f>
        <v>0</v>
      </c>
    </row>
    <row r="55" spans="1:66" s="157" customFormat="1" ht="12">
      <c r="A55" s="84" t="s">
        <v>799</v>
      </c>
      <c r="B55" s="383"/>
      <c r="C55" s="196"/>
      <c r="D55" s="231"/>
      <c r="E55" s="164">
        <f>C_flow_id!E54</f>
        <v>0</v>
      </c>
      <c r="F55" s="197">
        <f>C_flow_id!F54</f>
        <v>0</v>
      </c>
      <c r="G55" s="166"/>
      <c r="H55" s="166"/>
      <c r="I55" s="166"/>
      <c r="J55" s="166"/>
      <c r="K55" s="166"/>
      <c r="L55" s="166"/>
      <c r="M55" s="166"/>
      <c r="N55" s="166"/>
      <c r="O55" s="166"/>
      <c r="P55" s="166"/>
      <c r="Q55" s="166"/>
      <c r="R55" s="166"/>
      <c r="S55" s="166"/>
      <c r="T55" s="166"/>
      <c r="U55" s="166"/>
      <c r="V55" s="166"/>
      <c r="W55" s="166"/>
      <c r="X55" s="166"/>
      <c r="Y55" s="166"/>
      <c r="Z55" s="166"/>
      <c r="AA55" s="166"/>
      <c r="AB55" s="166"/>
      <c r="AC55" s="166"/>
      <c r="AD55" s="166"/>
      <c r="AE55" s="166"/>
      <c r="AF55" s="166"/>
      <c r="AG55" s="166"/>
      <c r="AH55" s="166"/>
      <c r="AI55" s="166"/>
      <c r="AJ55" s="166"/>
      <c r="AK55" s="166"/>
      <c r="AL55" s="166"/>
      <c r="AM55" s="166"/>
      <c r="AN55" s="166"/>
      <c r="AO55" s="166"/>
      <c r="AP55" s="166"/>
      <c r="AQ55" s="166"/>
      <c r="AR55" s="166"/>
      <c r="AS55" s="166"/>
      <c r="AT55" s="166"/>
      <c r="AU55" s="166"/>
      <c r="AV55" s="166"/>
      <c r="AW55" s="166"/>
      <c r="AX55" s="166"/>
      <c r="AY55" s="166"/>
      <c r="AZ55" s="166"/>
      <c r="BA55" s="166"/>
      <c r="BB55" s="166"/>
      <c r="BC55" s="166"/>
      <c r="BD55" s="166"/>
      <c r="BE55" s="166"/>
      <c r="BF55" s="166"/>
      <c r="BG55" s="166"/>
      <c r="BH55" s="166"/>
      <c r="BI55" s="166"/>
      <c r="BJ55" s="166"/>
      <c r="BK55" s="166"/>
      <c r="BL55" s="166"/>
      <c r="BM55" s="166"/>
      <c r="BN55" s="166"/>
    </row>
    <row r="56" spans="1:66" s="157" customFormat="1" ht="12">
      <c r="A56" s="84" t="s">
        <v>801</v>
      </c>
      <c r="B56" s="383"/>
      <c r="C56" s="196"/>
      <c r="D56" s="231"/>
      <c r="E56" s="164">
        <f>C_flow_id!E55</f>
        <v>0</v>
      </c>
      <c r="F56" s="197">
        <f>C_flow_id!F55</f>
        <v>0</v>
      </c>
    </row>
    <row r="57" spans="1:66" s="157" customFormat="1" ht="12">
      <c r="A57" s="84" t="s">
        <v>459</v>
      </c>
      <c r="B57" s="383"/>
      <c r="C57" s="196"/>
      <c r="D57" s="231"/>
      <c r="E57" s="164">
        <f>C_flow_id!E56</f>
        <v>0</v>
      </c>
      <c r="F57" s="197">
        <f>C_flow_id!F56</f>
        <v>0</v>
      </c>
    </row>
    <row r="58" spans="1:66" s="157" customFormat="1" ht="12">
      <c r="A58" s="84" t="s">
        <v>786</v>
      </c>
      <c r="B58" s="383"/>
      <c r="C58" s="196"/>
      <c r="D58" s="231"/>
      <c r="E58" s="164">
        <f>C_flow_id!E57</f>
        <v>0</v>
      </c>
      <c r="F58" s="197">
        <f>C_flow_id!F57</f>
        <v>0</v>
      </c>
    </row>
    <row r="59" spans="1:66" s="157" customFormat="1" ht="12">
      <c r="A59" s="105" t="s">
        <v>763</v>
      </c>
      <c r="B59" s="384"/>
      <c r="C59" s="208"/>
      <c r="D59" s="234"/>
      <c r="E59" s="176">
        <f>C_flow_id!E58</f>
        <v>0</v>
      </c>
      <c r="F59" s="170">
        <f>C_flow_id!F58</f>
        <v>0</v>
      </c>
    </row>
    <row r="60" spans="1:66" s="157" customFormat="1" ht="12">
      <c r="A60" s="85" t="s">
        <v>460</v>
      </c>
      <c r="B60" s="385"/>
      <c r="C60" s="199"/>
      <c r="D60" s="236"/>
      <c r="E60" s="169">
        <f>C_flow_id!E59</f>
        <v>0</v>
      </c>
      <c r="F60" s="170">
        <f>C_flow_id!F59</f>
        <v>0</v>
      </c>
    </row>
    <row r="61" spans="1:66" s="157" customFormat="1" ht="12">
      <c r="A61" s="229" t="s">
        <v>809</v>
      </c>
      <c r="B61" s="382"/>
      <c r="C61" s="194"/>
      <c r="D61" s="235"/>
      <c r="E61" s="209">
        <f>C_flow_id!E60</f>
        <v>0</v>
      </c>
      <c r="F61" s="400">
        <f>C_flow_id!F60</f>
        <v>0</v>
      </c>
      <c r="G61" s="178"/>
    </row>
    <row r="62" spans="1:66" s="157" customFormat="1" ht="12">
      <c r="A62" s="84" t="s">
        <v>811</v>
      </c>
      <c r="B62" s="383"/>
      <c r="C62" s="196"/>
      <c r="D62" s="231"/>
      <c r="E62" s="164">
        <f>C_flow_id!E61</f>
        <v>0</v>
      </c>
      <c r="F62" s="197">
        <f>C_flow_id!F61</f>
        <v>0</v>
      </c>
    </row>
    <row r="63" spans="1:66" s="157" customFormat="1" ht="12">
      <c r="A63" s="84" t="s">
        <v>813</v>
      </c>
      <c r="B63" s="383"/>
      <c r="C63" s="196"/>
      <c r="D63" s="231"/>
      <c r="E63" s="164">
        <f>C_flow_id!E62</f>
        <v>0</v>
      </c>
      <c r="F63" s="197">
        <f>C_flow_id!F62</f>
        <v>0</v>
      </c>
    </row>
    <row r="64" spans="1:66" s="157" customFormat="1" ht="12">
      <c r="A64" s="86" t="s">
        <v>815</v>
      </c>
      <c r="B64" s="386"/>
      <c r="C64" s="204"/>
      <c r="D64" s="237"/>
      <c r="E64" s="173">
        <f>C_flow_id!E63</f>
        <v>0</v>
      </c>
      <c r="F64" s="174">
        <f>C_flow_id!F63</f>
        <v>0</v>
      </c>
      <c r="H64" s="178"/>
    </row>
    <row r="65" spans="1:6" s="157" customFormat="1" ht="53.25" customHeight="1">
      <c r="A65" s="43" t="e">
        <f>CONCATENATE("Date: ",#REF!)</f>
        <v>#REF!</v>
      </c>
      <c r="B65" s="43" t="s">
        <v>603</v>
      </c>
      <c r="C65" s="43"/>
      <c r="D65" s="51"/>
      <c r="E65" s="238" t="s">
        <v>604</v>
      </c>
      <c r="F65" s="178"/>
    </row>
    <row r="66" spans="1:6">
      <c r="B66" s="387"/>
      <c r="C66" s="180"/>
      <c r="D66" s="180"/>
      <c r="E66" s="180"/>
      <c r="F66" s="180"/>
    </row>
    <row r="67" spans="1:6">
      <c r="B67" s="387"/>
      <c r="C67" s="180"/>
      <c r="D67" s="180"/>
      <c r="E67" s="180"/>
      <c r="F67" s="180"/>
    </row>
    <row r="68" spans="1:6">
      <c r="B68" s="387"/>
      <c r="C68" s="180"/>
      <c r="D68" s="180"/>
      <c r="E68" s="180"/>
      <c r="F68" s="180"/>
    </row>
    <row r="69" spans="1:6">
      <c r="B69" s="387"/>
      <c r="C69" s="180"/>
      <c r="D69" s="180"/>
      <c r="E69" s="180"/>
      <c r="F69" s="180"/>
    </row>
    <row r="70" spans="1:6">
      <c r="B70" s="387"/>
      <c r="C70" s="180"/>
      <c r="D70" s="180"/>
      <c r="E70" s="180"/>
      <c r="F70" s="180"/>
    </row>
    <row r="71" spans="1:6">
      <c r="B71" s="387"/>
      <c r="C71" s="180"/>
      <c r="D71" s="180"/>
      <c r="E71" s="180"/>
      <c r="F71" s="180"/>
    </row>
    <row r="72" spans="1:6">
      <c r="B72" s="387"/>
      <c r="C72" s="180"/>
      <c r="D72" s="180"/>
      <c r="E72" s="180"/>
      <c r="F72" s="180"/>
    </row>
    <row r="73" spans="1:6">
      <c r="B73" s="387"/>
      <c r="C73" s="180"/>
      <c r="D73" s="180"/>
      <c r="E73" s="180"/>
      <c r="F73" s="180"/>
    </row>
    <row r="74" spans="1:6">
      <c r="B74" s="387"/>
      <c r="C74" s="180"/>
      <c r="D74" s="180"/>
      <c r="E74" s="180"/>
      <c r="F74" s="180"/>
    </row>
    <row r="75" spans="1:6">
      <c r="B75" s="387"/>
      <c r="C75" s="180"/>
      <c r="D75" s="180"/>
      <c r="E75" s="180"/>
      <c r="F75" s="180"/>
    </row>
    <row r="76" spans="1:6">
      <c r="B76" s="387"/>
      <c r="C76" s="180"/>
      <c r="D76" s="180"/>
      <c r="E76" s="180"/>
      <c r="F76" s="180"/>
    </row>
    <row r="77" spans="1:6">
      <c r="B77" s="387"/>
      <c r="C77" s="180"/>
      <c r="D77" s="180"/>
      <c r="E77" s="180"/>
      <c r="F77" s="180"/>
    </row>
    <row r="78" spans="1:6">
      <c r="B78" s="387"/>
      <c r="C78" s="180"/>
      <c r="D78" s="180"/>
      <c r="E78" s="180"/>
      <c r="F78" s="180"/>
    </row>
    <row r="79" spans="1:6">
      <c r="B79" s="387"/>
      <c r="C79" s="180"/>
      <c r="D79" s="180"/>
      <c r="E79" s="180"/>
      <c r="F79" s="180"/>
    </row>
    <row r="80" spans="1:6">
      <c r="B80" s="387"/>
      <c r="C80" s="180"/>
      <c r="D80" s="180"/>
      <c r="E80" s="180"/>
      <c r="F80" s="180"/>
    </row>
    <row r="81" spans="2:6">
      <c r="B81" s="387"/>
      <c r="C81" s="180"/>
      <c r="D81" s="180"/>
      <c r="E81" s="180"/>
      <c r="F81" s="180"/>
    </row>
    <row r="82" spans="2:6">
      <c r="B82" s="387"/>
      <c r="C82" s="180"/>
      <c r="D82" s="180"/>
      <c r="E82" s="180"/>
      <c r="F82" s="180"/>
    </row>
    <row r="83" spans="2:6">
      <c r="B83" s="387"/>
      <c r="C83" s="180"/>
      <c r="D83" s="180"/>
      <c r="E83" s="180"/>
      <c r="F83" s="180"/>
    </row>
    <row r="84" spans="2:6">
      <c r="B84" s="387"/>
      <c r="C84" s="180"/>
      <c r="D84" s="180"/>
      <c r="E84" s="180"/>
      <c r="F84" s="180"/>
    </row>
    <row r="85" spans="2:6">
      <c r="B85" s="387"/>
      <c r="C85" s="180"/>
      <c r="D85" s="180"/>
      <c r="E85" s="180"/>
      <c r="F85" s="180"/>
    </row>
    <row r="86" spans="2:6">
      <c r="B86" s="387"/>
      <c r="C86" s="180"/>
      <c r="D86" s="180"/>
      <c r="E86" s="180"/>
      <c r="F86" s="180"/>
    </row>
    <row r="87" spans="2:6">
      <c r="B87" s="387"/>
      <c r="C87" s="180"/>
      <c r="D87" s="180"/>
      <c r="E87" s="180"/>
      <c r="F87" s="180"/>
    </row>
    <row r="88" spans="2:6">
      <c r="B88" s="387"/>
      <c r="C88" s="180"/>
      <c r="D88" s="180"/>
      <c r="E88" s="180"/>
      <c r="F88" s="180"/>
    </row>
    <row r="89" spans="2:6">
      <c r="B89" s="387"/>
      <c r="C89" s="180"/>
      <c r="D89" s="180"/>
      <c r="E89" s="180"/>
      <c r="F89" s="180"/>
    </row>
    <row r="90" spans="2:6">
      <c r="B90" s="387"/>
      <c r="C90" s="180"/>
      <c r="D90" s="180"/>
      <c r="E90" s="180"/>
      <c r="F90" s="180"/>
    </row>
    <row r="91" spans="2:6">
      <c r="B91" s="387"/>
      <c r="C91" s="180"/>
      <c r="D91" s="180"/>
      <c r="E91" s="180"/>
      <c r="F91" s="180"/>
    </row>
    <row r="92" spans="2:6">
      <c r="B92" s="387"/>
      <c r="C92" s="180"/>
      <c r="D92" s="180"/>
      <c r="E92" s="180"/>
      <c r="F92" s="180"/>
    </row>
    <row r="93" spans="2:6">
      <c r="B93" s="387"/>
      <c r="C93" s="180"/>
      <c r="D93" s="180"/>
      <c r="E93" s="180"/>
      <c r="F93" s="180"/>
    </row>
    <row r="94" spans="2:6">
      <c r="B94" s="387"/>
      <c r="C94" s="180"/>
      <c r="D94" s="180"/>
      <c r="E94" s="180"/>
      <c r="F94" s="180"/>
    </row>
    <row r="95" spans="2:6">
      <c r="B95" s="387"/>
      <c r="C95" s="180"/>
      <c r="D95" s="180"/>
      <c r="E95" s="180"/>
      <c r="F95" s="180"/>
    </row>
    <row r="96" spans="2:6">
      <c r="B96" s="387"/>
      <c r="C96" s="180"/>
      <c r="D96" s="180"/>
      <c r="E96" s="180"/>
      <c r="F96" s="180"/>
    </row>
    <row r="97" spans="2:6">
      <c r="B97" s="387"/>
      <c r="C97" s="180"/>
      <c r="D97" s="180"/>
      <c r="E97" s="180"/>
      <c r="F97" s="180"/>
    </row>
    <row r="98" spans="2:6">
      <c r="B98" s="387"/>
      <c r="C98" s="180"/>
      <c r="D98" s="180"/>
      <c r="E98" s="180"/>
      <c r="F98" s="180"/>
    </row>
    <row r="99" spans="2:6">
      <c r="B99" s="387"/>
      <c r="C99" s="180"/>
      <c r="D99" s="180"/>
      <c r="E99" s="180"/>
      <c r="F99" s="180"/>
    </row>
    <row r="100" spans="2:6">
      <c r="B100" s="387"/>
      <c r="C100" s="180"/>
      <c r="D100" s="180"/>
      <c r="E100" s="180"/>
      <c r="F100" s="180"/>
    </row>
    <row r="101" spans="2:6">
      <c r="B101" s="387"/>
      <c r="C101" s="180"/>
      <c r="D101" s="180"/>
      <c r="E101" s="180"/>
      <c r="F101" s="180"/>
    </row>
    <row r="102" spans="2:6">
      <c r="B102" s="387"/>
      <c r="C102" s="180"/>
      <c r="D102" s="180"/>
      <c r="E102" s="180"/>
      <c r="F102" s="180"/>
    </row>
    <row r="103" spans="2:6">
      <c r="B103" s="387"/>
      <c r="C103" s="180"/>
      <c r="D103" s="180"/>
      <c r="E103" s="180"/>
      <c r="F103" s="180"/>
    </row>
    <row r="104" spans="2:6">
      <c r="B104" s="388"/>
      <c r="C104" s="180"/>
      <c r="D104" s="180"/>
      <c r="E104" s="180"/>
      <c r="F104" s="180"/>
    </row>
    <row r="105" spans="2:6">
      <c r="B105" s="387"/>
      <c r="C105" s="180"/>
      <c r="D105" s="180"/>
      <c r="E105" s="180"/>
      <c r="F105" s="180"/>
    </row>
    <row r="106" spans="2:6">
      <c r="B106" s="387"/>
      <c r="C106" s="180"/>
      <c r="D106" s="180"/>
      <c r="E106" s="180"/>
      <c r="F106" s="180"/>
    </row>
    <row r="107" spans="2:6">
      <c r="B107" s="387"/>
      <c r="C107" s="180"/>
      <c r="D107" s="180"/>
      <c r="E107" s="180"/>
      <c r="F107" s="180"/>
    </row>
    <row r="108" spans="2:6">
      <c r="B108" s="387"/>
      <c r="C108" s="180"/>
      <c r="D108" s="180"/>
      <c r="E108" s="180"/>
      <c r="F108" s="180"/>
    </row>
    <row r="109" spans="2:6">
      <c r="B109" s="387"/>
      <c r="C109" s="180"/>
      <c r="D109" s="180"/>
      <c r="E109" s="180"/>
      <c r="F109" s="180"/>
    </row>
    <row r="110" spans="2:6">
      <c r="B110" s="387"/>
      <c r="C110" s="180"/>
      <c r="D110" s="180"/>
      <c r="E110" s="180"/>
      <c r="F110" s="180"/>
    </row>
    <row r="111" spans="2:6">
      <c r="B111" s="387"/>
      <c r="C111" s="180"/>
      <c r="D111" s="180"/>
      <c r="E111" s="180"/>
      <c r="F111" s="180"/>
    </row>
    <row r="112" spans="2:6">
      <c r="B112" s="387"/>
      <c r="C112" s="180"/>
      <c r="D112" s="180"/>
      <c r="E112" s="180"/>
      <c r="F112" s="180"/>
    </row>
    <row r="113" spans="2:6">
      <c r="B113" s="387"/>
      <c r="C113" s="180"/>
      <c r="D113" s="180"/>
      <c r="E113" s="180"/>
      <c r="F113" s="180"/>
    </row>
    <row r="114" spans="2:6">
      <c r="B114" s="387"/>
      <c r="C114" s="180"/>
      <c r="D114" s="180"/>
      <c r="E114" s="180"/>
      <c r="F114" s="180"/>
    </row>
    <row r="115" spans="2:6">
      <c r="B115" s="387"/>
      <c r="C115" s="180"/>
      <c r="D115" s="180"/>
      <c r="E115" s="180"/>
      <c r="F115" s="180"/>
    </row>
    <row r="116" spans="2:6">
      <c r="B116" s="387"/>
      <c r="C116" s="180"/>
      <c r="D116" s="180"/>
      <c r="E116" s="180"/>
      <c r="F116" s="180"/>
    </row>
    <row r="117" spans="2:6">
      <c r="B117" s="387"/>
      <c r="C117" s="180"/>
      <c r="D117" s="180"/>
      <c r="E117" s="180"/>
      <c r="F117" s="180"/>
    </row>
    <row r="118" spans="2:6">
      <c r="B118" s="387"/>
      <c r="C118" s="180"/>
      <c r="D118" s="180"/>
      <c r="E118" s="180"/>
      <c r="F118" s="180"/>
    </row>
    <row r="119" spans="2:6">
      <c r="B119" s="387"/>
      <c r="C119" s="180"/>
      <c r="D119" s="180"/>
      <c r="E119" s="180"/>
      <c r="F119" s="180"/>
    </row>
    <row r="120" spans="2:6">
      <c r="B120" s="387"/>
      <c r="C120" s="180"/>
      <c r="D120" s="180"/>
      <c r="E120" s="180"/>
      <c r="F120" s="180"/>
    </row>
    <row r="121" spans="2:6">
      <c r="B121" s="387"/>
      <c r="C121" s="180"/>
      <c r="D121" s="180"/>
      <c r="E121" s="180"/>
      <c r="F121" s="180"/>
    </row>
    <row r="122" spans="2:6">
      <c r="B122" s="387"/>
      <c r="C122" s="180"/>
      <c r="D122" s="180"/>
      <c r="E122" s="180"/>
      <c r="F122" s="180"/>
    </row>
    <row r="123" spans="2:6">
      <c r="B123" s="387"/>
      <c r="C123" s="180"/>
      <c r="D123" s="180"/>
      <c r="E123" s="180"/>
      <c r="F123" s="180"/>
    </row>
    <row r="124" spans="2:6">
      <c r="B124" s="387"/>
      <c r="C124" s="180"/>
      <c r="D124" s="180"/>
      <c r="E124" s="180"/>
      <c r="F124" s="180"/>
    </row>
    <row r="125" spans="2:6">
      <c r="B125" s="387"/>
      <c r="C125" s="180"/>
      <c r="D125" s="180"/>
      <c r="E125" s="180"/>
      <c r="F125" s="180"/>
    </row>
    <row r="126" spans="2:6">
      <c r="B126" s="387"/>
      <c r="C126" s="180"/>
      <c r="D126" s="180"/>
      <c r="E126" s="180"/>
      <c r="F126" s="180"/>
    </row>
    <row r="127" spans="2:6">
      <c r="C127" s="180"/>
      <c r="D127" s="180"/>
      <c r="E127" s="180"/>
      <c r="F127" s="180"/>
    </row>
    <row r="128" spans="2:6">
      <c r="C128" s="180"/>
      <c r="D128" s="180"/>
      <c r="E128" s="180"/>
      <c r="F128" s="180"/>
    </row>
    <row r="129" spans="3:6">
      <c r="C129" s="180"/>
      <c r="D129" s="180"/>
      <c r="E129" s="180"/>
      <c r="F129" s="180"/>
    </row>
    <row r="130" spans="3:6">
      <c r="C130" s="180"/>
      <c r="D130" s="180"/>
      <c r="E130" s="180"/>
      <c r="F130" s="180"/>
    </row>
    <row r="131" spans="3:6">
      <c r="C131" s="180"/>
      <c r="D131" s="180"/>
      <c r="E131" s="180"/>
      <c r="F131" s="180"/>
    </row>
    <row r="132" spans="3:6">
      <c r="C132" s="180"/>
      <c r="D132" s="180"/>
      <c r="E132" s="180"/>
      <c r="F132" s="180"/>
    </row>
    <row r="133" spans="3:6">
      <c r="C133" s="180"/>
      <c r="D133" s="180"/>
      <c r="E133" s="180"/>
      <c r="F133" s="180"/>
    </row>
    <row r="134" spans="3:6">
      <c r="C134" s="180"/>
      <c r="D134" s="180"/>
      <c r="E134" s="180"/>
      <c r="F134" s="180"/>
    </row>
    <row r="135" spans="3:6">
      <c r="C135" s="180"/>
      <c r="D135" s="180"/>
      <c r="E135" s="180"/>
      <c r="F135" s="180"/>
    </row>
    <row r="136" spans="3:6">
      <c r="C136" s="180"/>
      <c r="D136" s="180"/>
      <c r="E136" s="180"/>
      <c r="F136" s="180"/>
    </row>
    <row r="137" spans="3:6">
      <c r="C137" s="180"/>
      <c r="D137" s="180"/>
      <c r="E137" s="180"/>
      <c r="F137" s="180"/>
    </row>
    <row r="138" spans="3:6">
      <c r="C138" s="180"/>
      <c r="D138" s="180"/>
      <c r="E138" s="180"/>
      <c r="F138" s="180"/>
    </row>
    <row r="139" spans="3:6">
      <c r="C139" s="180"/>
      <c r="D139" s="180"/>
      <c r="E139" s="180"/>
      <c r="F139" s="180"/>
    </row>
    <row r="140" spans="3:6">
      <c r="C140" s="180"/>
      <c r="D140" s="180"/>
      <c r="E140" s="180"/>
      <c r="F140" s="180"/>
    </row>
    <row r="141" spans="3:6">
      <c r="C141" s="180"/>
      <c r="D141" s="180"/>
      <c r="E141" s="180"/>
      <c r="F141" s="180"/>
    </row>
    <row r="142" spans="3:6">
      <c r="C142" s="180"/>
      <c r="D142" s="180"/>
      <c r="E142" s="180"/>
      <c r="F142" s="180"/>
    </row>
    <row r="143" spans="3:6">
      <c r="C143" s="180"/>
      <c r="D143" s="180"/>
      <c r="E143" s="180"/>
      <c r="F143" s="180"/>
    </row>
    <row r="144" spans="3:6">
      <c r="C144" s="180"/>
      <c r="D144" s="180"/>
      <c r="E144" s="180"/>
      <c r="F144" s="180"/>
    </row>
    <row r="145" spans="3:6">
      <c r="C145" s="180"/>
      <c r="D145" s="180"/>
      <c r="E145" s="180"/>
      <c r="F145" s="180"/>
    </row>
    <row r="146" spans="3:6">
      <c r="C146" s="180"/>
      <c r="D146" s="180"/>
      <c r="E146" s="180"/>
      <c r="F146" s="180"/>
    </row>
    <row r="147" spans="3:6">
      <c r="C147" s="180"/>
      <c r="D147" s="180"/>
      <c r="E147" s="180"/>
      <c r="F147" s="180"/>
    </row>
    <row r="148" spans="3:6">
      <c r="C148" s="180"/>
      <c r="D148" s="180"/>
      <c r="E148" s="180"/>
      <c r="F148" s="180"/>
    </row>
    <row r="149" spans="3:6">
      <c r="C149" s="180"/>
      <c r="D149" s="180"/>
      <c r="E149" s="180"/>
      <c r="F149" s="180"/>
    </row>
    <row r="150" spans="3:6">
      <c r="C150" s="180"/>
      <c r="D150" s="180"/>
      <c r="E150" s="180"/>
      <c r="F150" s="180"/>
    </row>
    <row r="151" spans="3:6">
      <c r="C151" s="180"/>
      <c r="D151" s="180"/>
      <c r="E151" s="180"/>
      <c r="F151" s="180"/>
    </row>
    <row r="152" spans="3:6">
      <c r="C152" s="180"/>
      <c r="D152" s="180"/>
      <c r="E152" s="180"/>
      <c r="F152" s="180"/>
    </row>
    <row r="153" spans="3:6">
      <c r="C153" s="180"/>
      <c r="D153" s="180"/>
      <c r="E153" s="180"/>
      <c r="F153" s="180"/>
    </row>
    <row r="154" spans="3:6">
      <c r="C154" s="180"/>
      <c r="D154" s="180"/>
      <c r="E154" s="180"/>
      <c r="F154" s="180"/>
    </row>
    <row r="155" spans="3:6">
      <c r="C155" s="180"/>
      <c r="D155" s="180"/>
      <c r="E155" s="180"/>
      <c r="F155" s="180"/>
    </row>
    <row r="156" spans="3:6">
      <c r="C156" s="180"/>
      <c r="D156" s="180"/>
      <c r="E156" s="180"/>
      <c r="F156" s="180"/>
    </row>
    <row r="157" spans="3:6">
      <c r="C157" s="180"/>
      <c r="D157" s="180"/>
      <c r="E157" s="180"/>
      <c r="F157" s="180"/>
    </row>
    <row r="158" spans="3:6">
      <c r="C158" s="180"/>
      <c r="D158" s="180"/>
      <c r="E158" s="180"/>
      <c r="F158" s="180"/>
    </row>
    <row r="159" spans="3:6">
      <c r="C159" s="180"/>
      <c r="D159" s="180"/>
      <c r="E159" s="180"/>
      <c r="F159" s="180"/>
    </row>
    <row r="160" spans="3:6">
      <c r="C160" s="180"/>
      <c r="D160" s="180"/>
      <c r="E160" s="180"/>
      <c r="F160" s="180"/>
    </row>
    <row r="161" spans="3:6">
      <c r="C161" s="180"/>
      <c r="D161" s="180"/>
      <c r="E161" s="180"/>
      <c r="F161" s="180"/>
    </row>
    <row r="162" spans="3:6">
      <c r="C162" s="180"/>
      <c r="D162" s="180"/>
      <c r="E162" s="180"/>
      <c r="F162" s="180"/>
    </row>
    <row r="163" spans="3:6">
      <c r="C163" s="180"/>
      <c r="D163" s="180"/>
      <c r="E163" s="180"/>
      <c r="F163" s="180"/>
    </row>
    <row r="164" spans="3:6">
      <c r="C164" s="180"/>
      <c r="D164" s="180"/>
      <c r="E164" s="180"/>
      <c r="F164" s="180"/>
    </row>
    <row r="165" spans="3:6">
      <c r="C165" s="180"/>
      <c r="D165" s="180"/>
      <c r="E165" s="180"/>
      <c r="F165" s="180"/>
    </row>
    <row r="166" spans="3:6">
      <c r="C166" s="180"/>
      <c r="D166" s="180"/>
      <c r="E166" s="180"/>
      <c r="F166" s="180"/>
    </row>
    <row r="167" spans="3:6">
      <c r="C167" s="180"/>
      <c r="D167" s="180"/>
      <c r="E167" s="180"/>
      <c r="F167" s="180"/>
    </row>
    <row r="168" spans="3:6">
      <c r="C168" s="180"/>
      <c r="D168" s="180"/>
      <c r="E168" s="180"/>
      <c r="F168" s="180"/>
    </row>
    <row r="169" spans="3:6">
      <c r="C169" s="180"/>
      <c r="D169" s="180"/>
      <c r="E169" s="180"/>
      <c r="F169" s="180"/>
    </row>
    <row r="170" spans="3:6">
      <c r="C170" s="180"/>
      <c r="D170" s="180"/>
      <c r="E170" s="180"/>
      <c r="F170" s="180"/>
    </row>
    <row r="171" spans="3:6">
      <c r="C171" s="180"/>
      <c r="D171" s="180"/>
      <c r="E171" s="180"/>
      <c r="F171" s="180"/>
    </row>
    <row r="172" spans="3:6">
      <c r="C172" s="180"/>
      <c r="D172" s="180"/>
      <c r="E172" s="180"/>
      <c r="F172" s="180"/>
    </row>
    <row r="173" spans="3:6">
      <c r="C173" s="180"/>
      <c r="D173" s="180"/>
      <c r="E173" s="180"/>
      <c r="F173" s="180"/>
    </row>
    <row r="174" spans="3:6">
      <c r="C174" s="180"/>
      <c r="D174" s="180"/>
      <c r="E174" s="180"/>
      <c r="F174" s="180"/>
    </row>
    <row r="175" spans="3:6">
      <c r="C175" s="180"/>
      <c r="D175" s="180"/>
      <c r="E175" s="180"/>
      <c r="F175" s="180"/>
    </row>
    <row r="176" spans="3:6">
      <c r="C176" s="180"/>
      <c r="D176" s="180"/>
      <c r="E176" s="180"/>
      <c r="F176" s="180"/>
    </row>
    <row r="177" spans="3:6">
      <c r="C177" s="180"/>
      <c r="D177" s="180"/>
      <c r="E177" s="180"/>
      <c r="F177" s="180"/>
    </row>
    <row r="178" spans="3:6">
      <c r="C178" s="180"/>
      <c r="D178" s="180"/>
      <c r="E178" s="180"/>
      <c r="F178" s="180"/>
    </row>
    <row r="179" spans="3:6">
      <c r="C179" s="180"/>
      <c r="D179" s="180"/>
      <c r="E179" s="180"/>
      <c r="F179" s="180"/>
    </row>
    <row r="180" spans="3:6">
      <c r="C180" s="180"/>
      <c r="D180" s="180"/>
      <c r="E180" s="180"/>
      <c r="F180" s="180"/>
    </row>
    <row r="181" spans="3:6">
      <c r="C181" s="180"/>
      <c r="D181" s="180"/>
      <c r="E181" s="180"/>
      <c r="F181" s="180"/>
    </row>
    <row r="182" spans="3:6">
      <c r="C182" s="180"/>
      <c r="D182" s="180"/>
      <c r="E182" s="180"/>
      <c r="F182" s="180"/>
    </row>
    <row r="183" spans="3:6">
      <c r="C183" s="180"/>
      <c r="D183" s="180"/>
      <c r="E183" s="180"/>
      <c r="F183" s="180"/>
    </row>
    <row r="184" spans="3:6">
      <c r="C184" s="180"/>
      <c r="D184" s="180"/>
      <c r="E184" s="180"/>
      <c r="F184" s="180"/>
    </row>
    <row r="185" spans="3:6">
      <c r="C185" s="180"/>
      <c r="D185" s="180"/>
      <c r="E185" s="180"/>
      <c r="F185" s="180"/>
    </row>
    <row r="186" spans="3:6">
      <c r="C186" s="180"/>
      <c r="D186" s="180"/>
      <c r="E186" s="180"/>
      <c r="F186" s="180"/>
    </row>
    <row r="187" spans="3:6">
      <c r="C187" s="180"/>
      <c r="D187" s="180"/>
      <c r="E187" s="180"/>
      <c r="F187" s="180"/>
    </row>
    <row r="188" spans="3:6">
      <c r="C188" s="180"/>
      <c r="D188" s="180"/>
      <c r="E188" s="180"/>
      <c r="F188" s="180"/>
    </row>
    <row r="189" spans="3:6">
      <c r="C189" s="180"/>
      <c r="D189" s="180"/>
      <c r="E189" s="180"/>
      <c r="F189" s="180"/>
    </row>
    <row r="190" spans="3:6">
      <c r="C190" s="180"/>
      <c r="D190" s="180"/>
      <c r="E190" s="180"/>
      <c r="F190" s="180"/>
    </row>
    <row r="191" spans="3:6">
      <c r="C191" s="180"/>
      <c r="D191" s="180"/>
      <c r="E191" s="180"/>
      <c r="F191" s="180"/>
    </row>
    <row r="192" spans="3:6">
      <c r="C192" s="180"/>
      <c r="D192" s="180"/>
      <c r="E192" s="180"/>
      <c r="F192" s="180"/>
    </row>
    <row r="193" spans="3:6">
      <c r="C193" s="180"/>
      <c r="D193" s="180"/>
      <c r="E193" s="180"/>
      <c r="F193" s="180"/>
    </row>
    <row r="194" spans="3:6">
      <c r="C194" s="180"/>
      <c r="D194" s="180"/>
      <c r="E194" s="180"/>
      <c r="F194" s="180"/>
    </row>
    <row r="195" spans="3:6">
      <c r="C195" s="180"/>
      <c r="D195" s="180"/>
      <c r="E195" s="180"/>
      <c r="F195" s="180"/>
    </row>
    <row r="196" spans="3:6">
      <c r="C196" s="180"/>
      <c r="D196" s="180"/>
      <c r="E196" s="180"/>
      <c r="F196" s="180"/>
    </row>
    <row r="197" spans="3:6">
      <c r="C197" s="180"/>
      <c r="D197" s="180"/>
      <c r="E197" s="180"/>
      <c r="F197" s="180"/>
    </row>
    <row r="198" spans="3:6">
      <c r="C198" s="180"/>
      <c r="D198" s="180"/>
      <c r="E198" s="180"/>
      <c r="F198" s="180"/>
    </row>
    <row r="199" spans="3:6">
      <c r="C199" s="180"/>
      <c r="D199" s="180"/>
      <c r="E199" s="180"/>
      <c r="F199" s="180"/>
    </row>
    <row r="200" spans="3:6">
      <c r="C200" s="180"/>
      <c r="D200" s="180"/>
      <c r="E200" s="180"/>
      <c r="F200" s="180"/>
    </row>
    <row r="201" spans="3:6">
      <c r="C201" s="180"/>
      <c r="D201" s="180"/>
      <c r="E201" s="180"/>
      <c r="F201" s="180"/>
    </row>
    <row r="202" spans="3:6">
      <c r="C202" s="180"/>
      <c r="D202" s="180"/>
      <c r="E202" s="180"/>
      <c r="F202" s="180"/>
    </row>
    <row r="203" spans="3:6">
      <c r="C203" s="180"/>
      <c r="D203" s="180"/>
      <c r="E203" s="180"/>
      <c r="F203" s="180"/>
    </row>
    <row r="204" spans="3:6">
      <c r="C204" s="180"/>
      <c r="D204" s="180"/>
      <c r="E204" s="180"/>
      <c r="F204" s="180"/>
    </row>
    <row r="205" spans="3:6">
      <c r="C205" s="180"/>
      <c r="D205" s="180"/>
      <c r="E205" s="180"/>
      <c r="F205" s="180"/>
    </row>
    <row r="206" spans="3:6">
      <c r="C206" s="180"/>
      <c r="D206" s="180"/>
      <c r="E206" s="180"/>
      <c r="F206" s="180"/>
    </row>
    <row r="207" spans="3:6">
      <c r="C207" s="180"/>
      <c r="D207" s="180"/>
      <c r="E207" s="180"/>
      <c r="F207" s="180"/>
    </row>
    <row r="208" spans="3:6">
      <c r="C208" s="180"/>
      <c r="D208" s="180"/>
      <c r="E208" s="180"/>
      <c r="F208" s="180"/>
    </row>
    <row r="209" spans="3:6">
      <c r="C209" s="180"/>
      <c r="D209" s="180"/>
      <c r="E209" s="180"/>
      <c r="F209" s="180"/>
    </row>
    <row r="210" spans="3:6">
      <c r="C210" s="180"/>
      <c r="D210" s="180"/>
      <c r="E210" s="180"/>
      <c r="F210" s="180"/>
    </row>
    <row r="211" spans="3:6">
      <c r="C211" s="180"/>
      <c r="D211" s="180"/>
      <c r="E211" s="180"/>
      <c r="F211" s="180"/>
    </row>
    <row r="212" spans="3:6">
      <c r="C212" s="180"/>
      <c r="D212" s="180"/>
      <c r="E212" s="180"/>
      <c r="F212" s="180"/>
    </row>
    <row r="213" spans="3:6">
      <c r="C213" s="180"/>
      <c r="D213" s="180"/>
      <c r="E213" s="180"/>
      <c r="F213" s="180"/>
    </row>
    <row r="214" spans="3:6">
      <c r="C214" s="180"/>
      <c r="D214" s="180"/>
      <c r="E214" s="180"/>
      <c r="F214" s="180"/>
    </row>
    <row r="215" spans="3:6">
      <c r="C215" s="180"/>
      <c r="D215" s="180"/>
      <c r="E215" s="180"/>
      <c r="F215" s="180"/>
    </row>
    <row r="216" spans="3:6">
      <c r="C216" s="180"/>
      <c r="D216" s="180"/>
      <c r="E216" s="180"/>
      <c r="F216" s="180"/>
    </row>
    <row r="217" spans="3:6">
      <c r="C217" s="180"/>
      <c r="D217" s="180"/>
      <c r="E217" s="180"/>
      <c r="F217" s="180"/>
    </row>
    <row r="218" spans="3:6">
      <c r="C218" s="180"/>
      <c r="D218" s="180"/>
      <c r="E218" s="180"/>
      <c r="F218" s="180"/>
    </row>
    <row r="219" spans="3:6">
      <c r="C219" s="180"/>
      <c r="D219" s="180"/>
      <c r="E219" s="180"/>
      <c r="F219" s="180"/>
    </row>
    <row r="220" spans="3:6">
      <c r="C220" s="180"/>
      <c r="D220" s="180"/>
      <c r="E220" s="180"/>
      <c r="F220" s="180"/>
    </row>
    <row r="221" spans="3:6">
      <c r="C221" s="180"/>
      <c r="D221" s="180"/>
      <c r="E221" s="180"/>
      <c r="F221" s="180"/>
    </row>
    <row r="222" spans="3:6">
      <c r="C222" s="180"/>
      <c r="D222" s="180"/>
      <c r="E222" s="180"/>
      <c r="F222" s="180"/>
    </row>
    <row r="223" spans="3:6">
      <c r="C223" s="180"/>
      <c r="D223" s="180"/>
      <c r="E223" s="180"/>
      <c r="F223" s="180"/>
    </row>
    <row r="224" spans="3:6">
      <c r="C224" s="180"/>
      <c r="D224" s="180"/>
      <c r="E224" s="180"/>
      <c r="F224" s="180"/>
    </row>
    <row r="225" spans="3:6">
      <c r="C225" s="180"/>
      <c r="D225" s="180"/>
      <c r="E225" s="180"/>
      <c r="F225" s="180"/>
    </row>
    <row r="226" spans="3:6">
      <c r="C226" s="180"/>
      <c r="D226" s="180"/>
      <c r="E226" s="180"/>
      <c r="F226" s="180"/>
    </row>
    <row r="227" spans="3:6">
      <c r="C227" s="180"/>
      <c r="D227" s="180"/>
      <c r="E227" s="180"/>
      <c r="F227" s="180"/>
    </row>
    <row r="228" spans="3:6">
      <c r="C228" s="180"/>
      <c r="D228" s="180"/>
      <c r="E228" s="180"/>
      <c r="F228" s="180"/>
    </row>
    <row r="229" spans="3:6">
      <c r="C229" s="180"/>
      <c r="D229" s="180"/>
      <c r="E229" s="180"/>
      <c r="F229" s="180"/>
    </row>
    <row r="230" spans="3:6">
      <c r="C230" s="180"/>
      <c r="D230" s="180"/>
      <c r="E230" s="180"/>
      <c r="F230" s="180"/>
    </row>
    <row r="231" spans="3:6">
      <c r="C231" s="180"/>
      <c r="D231" s="180"/>
      <c r="E231" s="180"/>
      <c r="F231" s="180"/>
    </row>
    <row r="232" spans="3:6">
      <c r="C232" s="180"/>
      <c r="D232" s="180"/>
      <c r="E232" s="180"/>
      <c r="F232" s="180"/>
    </row>
    <row r="233" spans="3:6">
      <c r="C233" s="180"/>
      <c r="D233" s="180"/>
      <c r="E233" s="180"/>
      <c r="F233" s="180"/>
    </row>
    <row r="234" spans="3:6">
      <c r="C234" s="180"/>
      <c r="D234" s="180"/>
      <c r="E234" s="180"/>
      <c r="F234" s="180"/>
    </row>
    <row r="235" spans="3:6">
      <c r="C235" s="180"/>
      <c r="D235" s="180"/>
      <c r="E235" s="180"/>
      <c r="F235" s="180"/>
    </row>
    <row r="236" spans="3:6">
      <c r="C236" s="180"/>
      <c r="D236" s="180"/>
      <c r="E236" s="180"/>
      <c r="F236" s="180"/>
    </row>
    <row r="237" spans="3:6">
      <c r="C237" s="180"/>
      <c r="D237" s="180"/>
      <c r="E237" s="180"/>
      <c r="F237" s="180"/>
    </row>
    <row r="238" spans="3:6">
      <c r="C238" s="180"/>
      <c r="D238" s="180"/>
      <c r="E238" s="180"/>
      <c r="F238" s="180"/>
    </row>
    <row r="239" spans="3:6">
      <c r="C239" s="180"/>
      <c r="D239" s="180"/>
      <c r="E239" s="180"/>
      <c r="F239" s="180"/>
    </row>
    <row r="240" spans="3:6">
      <c r="C240" s="180"/>
      <c r="D240" s="180"/>
      <c r="E240" s="180"/>
      <c r="F240" s="180"/>
    </row>
    <row r="241" spans="3:6">
      <c r="C241" s="180"/>
      <c r="D241" s="180"/>
      <c r="E241" s="180"/>
      <c r="F241" s="180"/>
    </row>
    <row r="242" spans="3:6">
      <c r="C242" s="180"/>
      <c r="D242" s="180"/>
      <c r="E242" s="180"/>
      <c r="F242" s="180"/>
    </row>
    <row r="243" spans="3:6">
      <c r="C243" s="180"/>
      <c r="D243" s="180"/>
      <c r="E243" s="180"/>
      <c r="F243" s="180"/>
    </row>
    <row r="244" spans="3:6">
      <c r="C244" s="180"/>
      <c r="D244" s="180"/>
      <c r="E244" s="180"/>
      <c r="F244" s="180"/>
    </row>
    <row r="245" spans="3:6">
      <c r="C245" s="180"/>
      <c r="D245" s="180"/>
      <c r="E245" s="180"/>
      <c r="F245" s="180"/>
    </row>
    <row r="246" spans="3:6">
      <c r="C246" s="180"/>
      <c r="D246" s="180"/>
      <c r="E246" s="180"/>
      <c r="F246" s="180"/>
    </row>
    <row r="247" spans="3:6">
      <c r="C247" s="180"/>
      <c r="D247" s="180"/>
      <c r="E247" s="180"/>
      <c r="F247" s="180"/>
    </row>
    <row r="248" spans="3:6">
      <c r="C248" s="180"/>
      <c r="D248" s="180"/>
      <c r="E248" s="180"/>
      <c r="F248" s="180"/>
    </row>
    <row r="249" spans="3:6">
      <c r="C249" s="180"/>
      <c r="D249" s="180"/>
      <c r="E249" s="180"/>
      <c r="F249" s="180"/>
    </row>
    <row r="250" spans="3:6">
      <c r="C250" s="180"/>
      <c r="D250" s="180"/>
      <c r="E250" s="180"/>
      <c r="F250" s="180"/>
    </row>
    <row r="251" spans="3:6">
      <c r="C251" s="180"/>
      <c r="D251" s="180"/>
      <c r="E251" s="180"/>
      <c r="F251" s="180"/>
    </row>
    <row r="252" spans="3:6">
      <c r="C252" s="180"/>
      <c r="D252" s="180"/>
      <c r="E252" s="180"/>
      <c r="F252" s="180"/>
    </row>
    <row r="253" spans="3:6">
      <c r="C253" s="180"/>
      <c r="D253" s="180"/>
      <c r="E253" s="180"/>
      <c r="F253" s="180"/>
    </row>
    <row r="254" spans="3:6">
      <c r="C254" s="180"/>
      <c r="D254" s="180"/>
      <c r="E254" s="180"/>
      <c r="F254" s="180"/>
    </row>
    <row r="255" spans="3:6">
      <c r="C255" s="180"/>
      <c r="D255" s="180"/>
      <c r="E255" s="180"/>
      <c r="F255" s="180"/>
    </row>
    <row r="256" spans="3:6">
      <c r="C256" s="180"/>
      <c r="D256" s="180"/>
      <c r="E256" s="180"/>
      <c r="F256" s="180"/>
    </row>
    <row r="257" spans="3:6">
      <c r="C257" s="180"/>
      <c r="D257" s="180"/>
      <c r="E257" s="180"/>
      <c r="F257" s="180"/>
    </row>
    <row r="258" spans="3:6">
      <c r="C258" s="180"/>
      <c r="D258" s="180"/>
      <c r="E258" s="180"/>
      <c r="F258" s="180"/>
    </row>
    <row r="259" spans="3:6">
      <c r="C259" s="180"/>
      <c r="D259" s="180"/>
      <c r="E259" s="180"/>
      <c r="F259" s="180"/>
    </row>
    <row r="260" spans="3:6">
      <c r="C260" s="180"/>
      <c r="D260" s="180"/>
      <c r="E260" s="180"/>
      <c r="F260" s="180"/>
    </row>
    <row r="261" spans="3:6">
      <c r="C261" s="180"/>
      <c r="D261" s="180"/>
      <c r="E261" s="180"/>
      <c r="F261" s="180"/>
    </row>
    <row r="262" spans="3:6">
      <c r="C262" s="180"/>
      <c r="D262" s="180"/>
      <c r="E262" s="180"/>
      <c r="F262" s="180"/>
    </row>
    <row r="263" spans="3:6">
      <c r="C263" s="180"/>
      <c r="D263" s="180"/>
      <c r="E263" s="180"/>
      <c r="F263" s="180"/>
    </row>
    <row r="264" spans="3:6">
      <c r="C264" s="180"/>
      <c r="D264" s="180"/>
      <c r="E264" s="180"/>
      <c r="F264" s="180"/>
    </row>
    <row r="265" spans="3:6">
      <c r="C265" s="180"/>
      <c r="D265" s="180"/>
      <c r="E265" s="180"/>
      <c r="F265" s="180"/>
    </row>
    <row r="266" spans="3:6">
      <c r="C266" s="180"/>
      <c r="D266" s="180"/>
      <c r="E266" s="180"/>
      <c r="F266" s="180"/>
    </row>
    <row r="267" spans="3:6">
      <c r="C267" s="180"/>
      <c r="D267" s="180"/>
      <c r="E267" s="180"/>
      <c r="F267" s="180"/>
    </row>
    <row r="268" spans="3:6">
      <c r="C268" s="180"/>
      <c r="D268" s="180"/>
      <c r="E268" s="180"/>
      <c r="F268" s="180"/>
    </row>
    <row r="269" spans="3:6">
      <c r="C269" s="180"/>
      <c r="D269" s="180"/>
      <c r="E269" s="180"/>
      <c r="F269" s="180"/>
    </row>
    <row r="270" spans="3:6">
      <c r="C270" s="180"/>
      <c r="D270" s="180"/>
      <c r="E270" s="180"/>
      <c r="F270" s="180"/>
    </row>
    <row r="271" spans="3:6">
      <c r="C271" s="180"/>
      <c r="D271" s="180"/>
      <c r="E271" s="180"/>
      <c r="F271" s="180"/>
    </row>
    <row r="272" spans="3:6">
      <c r="C272" s="180"/>
      <c r="D272" s="180"/>
      <c r="E272" s="180"/>
      <c r="F272" s="180"/>
    </row>
    <row r="273" spans="3:6">
      <c r="C273" s="180"/>
      <c r="D273" s="180"/>
      <c r="E273" s="180"/>
      <c r="F273" s="180"/>
    </row>
    <row r="274" spans="3:6">
      <c r="C274" s="180"/>
      <c r="D274" s="180"/>
      <c r="E274" s="180"/>
      <c r="F274" s="180"/>
    </row>
    <row r="275" spans="3:6">
      <c r="C275" s="180"/>
      <c r="D275" s="180"/>
      <c r="E275" s="180"/>
      <c r="F275" s="180"/>
    </row>
    <row r="276" spans="3:6">
      <c r="C276" s="180"/>
      <c r="D276" s="180"/>
      <c r="E276" s="180"/>
      <c r="F276" s="180"/>
    </row>
    <row r="277" spans="3:6">
      <c r="C277" s="180"/>
      <c r="D277" s="180"/>
      <c r="E277" s="180"/>
      <c r="F277" s="180"/>
    </row>
    <row r="278" spans="3:6">
      <c r="C278" s="180"/>
      <c r="D278" s="180"/>
      <c r="E278" s="180"/>
      <c r="F278" s="180"/>
    </row>
    <row r="279" spans="3:6">
      <c r="C279" s="180"/>
      <c r="D279" s="180"/>
      <c r="E279" s="180"/>
      <c r="F279" s="180"/>
    </row>
    <row r="280" spans="3:6">
      <c r="C280" s="180"/>
      <c r="D280" s="180"/>
      <c r="E280" s="180"/>
      <c r="F280" s="180"/>
    </row>
    <row r="281" spans="3:6">
      <c r="C281" s="180"/>
      <c r="D281" s="180"/>
      <c r="E281" s="180"/>
      <c r="F281" s="180"/>
    </row>
    <row r="282" spans="3:6">
      <c r="C282" s="180"/>
      <c r="D282" s="180"/>
      <c r="E282" s="180"/>
      <c r="F282" s="180"/>
    </row>
    <row r="283" spans="3:6">
      <c r="C283" s="180"/>
      <c r="D283" s="180"/>
      <c r="E283" s="180"/>
      <c r="F283" s="180"/>
    </row>
    <row r="284" spans="3:6">
      <c r="C284" s="180"/>
      <c r="D284" s="180"/>
      <c r="E284" s="180"/>
      <c r="F284" s="180"/>
    </row>
    <row r="285" spans="3:6">
      <c r="C285" s="180"/>
      <c r="D285" s="180"/>
      <c r="E285" s="180"/>
      <c r="F285" s="180"/>
    </row>
    <row r="286" spans="3:6">
      <c r="C286" s="180"/>
      <c r="D286" s="180"/>
      <c r="E286" s="180"/>
      <c r="F286" s="180"/>
    </row>
    <row r="287" spans="3:6">
      <c r="C287" s="180"/>
      <c r="D287" s="180"/>
      <c r="E287" s="180"/>
      <c r="F287" s="180"/>
    </row>
    <row r="288" spans="3:6">
      <c r="C288" s="180"/>
      <c r="D288" s="180"/>
      <c r="E288" s="180"/>
      <c r="F288" s="180"/>
    </row>
    <row r="289" spans="3:6">
      <c r="C289" s="180"/>
      <c r="D289" s="180"/>
      <c r="E289" s="180"/>
      <c r="F289" s="180"/>
    </row>
    <row r="290" spans="3:6">
      <c r="C290" s="180"/>
      <c r="D290" s="180"/>
      <c r="E290" s="180"/>
      <c r="F290" s="180"/>
    </row>
    <row r="291" spans="3:6">
      <c r="C291" s="180"/>
      <c r="D291" s="180"/>
      <c r="E291" s="180"/>
      <c r="F291" s="180"/>
    </row>
    <row r="292" spans="3:6">
      <c r="C292" s="180"/>
      <c r="D292" s="180"/>
      <c r="E292" s="180"/>
      <c r="F292" s="180"/>
    </row>
    <row r="293" spans="3:6">
      <c r="C293" s="180"/>
      <c r="D293" s="180"/>
      <c r="E293" s="180"/>
      <c r="F293" s="180"/>
    </row>
    <row r="294" spans="3:6">
      <c r="C294" s="180"/>
      <c r="D294" s="180"/>
      <c r="E294" s="180"/>
      <c r="F294" s="180"/>
    </row>
    <row r="295" spans="3:6">
      <c r="C295" s="180"/>
      <c r="D295" s="180"/>
      <c r="E295" s="180"/>
      <c r="F295" s="180"/>
    </row>
    <row r="296" spans="3:6">
      <c r="C296" s="180"/>
      <c r="D296" s="180"/>
      <c r="E296" s="180"/>
      <c r="F296" s="180"/>
    </row>
    <row r="297" spans="3:6">
      <c r="C297" s="180"/>
      <c r="D297" s="180"/>
      <c r="E297" s="180"/>
      <c r="F297" s="180"/>
    </row>
    <row r="298" spans="3:6">
      <c r="C298" s="180"/>
      <c r="D298" s="180"/>
      <c r="E298" s="180"/>
      <c r="F298" s="180"/>
    </row>
    <row r="299" spans="3:6">
      <c r="C299" s="180"/>
      <c r="D299" s="180"/>
      <c r="E299" s="180"/>
      <c r="F299" s="180"/>
    </row>
    <row r="300" spans="3:6">
      <c r="C300" s="180"/>
      <c r="D300" s="180"/>
      <c r="E300" s="180"/>
      <c r="F300" s="180"/>
    </row>
    <row r="301" spans="3:6">
      <c r="C301" s="180"/>
      <c r="D301" s="180"/>
      <c r="E301" s="180"/>
      <c r="F301" s="180"/>
    </row>
    <row r="302" spans="3:6">
      <c r="C302" s="180"/>
      <c r="D302" s="180"/>
      <c r="E302" s="180"/>
      <c r="F302" s="180"/>
    </row>
    <row r="303" spans="3:6">
      <c r="C303" s="180"/>
      <c r="D303" s="180"/>
      <c r="E303" s="180"/>
      <c r="F303" s="180"/>
    </row>
    <row r="304" spans="3:6">
      <c r="C304" s="180"/>
      <c r="D304" s="180"/>
      <c r="E304" s="180"/>
      <c r="F304" s="180"/>
    </row>
    <row r="305" spans="3:6">
      <c r="C305" s="180"/>
      <c r="D305" s="180"/>
      <c r="E305" s="180"/>
      <c r="F305" s="180"/>
    </row>
    <row r="306" spans="3:6">
      <c r="C306" s="180"/>
      <c r="D306" s="180"/>
      <c r="E306" s="180"/>
      <c r="F306" s="180"/>
    </row>
    <row r="307" spans="3:6">
      <c r="C307" s="180"/>
      <c r="D307" s="180"/>
      <c r="E307" s="180"/>
      <c r="F307" s="180"/>
    </row>
    <row r="308" spans="3:6">
      <c r="C308" s="180"/>
      <c r="D308" s="180"/>
      <c r="E308" s="180"/>
      <c r="F308" s="180"/>
    </row>
    <row r="309" spans="3:6">
      <c r="C309" s="180"/>
      <c r="D309" s="180"/>
      <c r="E309" s="180"/>
      <c r="F309" s="180"/>
    </row>
    <row r="310" spans="3:6">
      <c r="C310" s="180"/>
      <c r="D310" s="180"/>
      <c r="E310" s="180"/>
      <c r="F310" s="180"/>
    </row>
    <row r="311" spans="3:6">
      <c r="C311" s="180"/>
      <c r="D311" s="180"/>
      <c r="E311" s="180"/>
      <c r="F311" s="180"/>
    </row>
    <row r="312" spans="3:6">
      <c r="C312" s="180"/>
      <c r="D312" s="180"/>
      <c r="E312" s="180"/>
      <c r="F312" s="180"/>
    </row>
    <row r="313" spans="3:6">
      <c r="C313" s="180"/>
      <c r="D313" s="180"/>
      <c r="E313" s="180"/>
      <c r="F313" s="180"/>
    </row>
    <row r="314" spans="3:6">
      <c r="C314" s="180"/>
      <c r="D314" s="180"/>
      <c r="E314" s="180"/>
      <c r="F314" s="180"/>
    </row>
    <row r="315" spans="3:6">
      <c r="C315" s="180"/>
      <c r="D315" s="180"/>
      <c r="E315" s="180"/>
      <c r="F315" s="180"/>
    </row>
    <row r="316" spans="3:6">
      <c r="C316" s="180"/>
      <c r="D316" s="180"/>
      <c r="E316" s="180"/>
      <c r="F316" s="180"/>
    </row>
    <row r="317" spans="3:6">
      <c r="C317" s="180"/>
      <c r="D317" s="180"/>
      <c r="E317" s="180"/>
      <c r="F317" s="180"/>
    </row>
    <row r="318" spans="3:6">
      <c r="C318" s="180"/>
      <c r="D318" s="180"/>
      <c r="E318" s="180"/>
      <c r="F318" s="180"/>
    </row>
    <row r="319" spans="3:6">
      <c r="C319" s="180"/>
      <c r="D319" s="180"/>
      <c r="E319" s="180"/>
      <c r="F319" s="180"/>
    </row>
    <row r="320" spans="3:6">
      <c r="C320" s="180"/>
      <c r="D320" s="180"/>
      <c r="E320" s="180"/>
      <c r="F320" s="180"/>
    </row>
    <row r="321" spans="3:6">
      <c r="C321" s="180"/>
      <c r="D321" s="180"/>
      <c r="E321" s="180"/>
      <c r="F321" s="180"/>
    </row>
    <row r="322" spans="3:6">
      <c r="C322" s="180"/>
      <c r="D322" s="180"/>
      <c r="E322" s="180"/>
      <c r="F322" s="180"/>
    </row>
    <row r="323" spans="3:6">
      <c r="C323" s="180"/>
      <c r="D323" s="180"/>
      <c r="E323" s="180"/>
      <c r="F323" s="180"/>
    </row>
    <row r="324" spans="3:6">
      <c r="C324" s="180"/>
      <c r="D324" s="180"/>
      <c r="E324" s="180"/>
      <c r="F324" s="180"/>
    </row>
    <row r="325" spans="3:6">
      <c r="C325" s="180"/>
      <c r="D325" s="180"/>
      <c r="E325" s="180"/>
      <c r="F325" s="180"/>
    </row>
    <row r="326" spans="3:6">
      <c r="C326" s="180"/>
      <c r="D326" s="180"/>
      <c r="E326" s="180"/>
      <c r="F326" s="180"/>
    </row>
    <row r="327" spans="3:6">
      <c r="C327" s="180"/>
      <c r="D327" s="180"/>
      <c r="E327" s="180"/>
      <c r="F327" s="180"/>
    </row>
    <row r="328" spans="3:6">
      <c r="C328" s="180"/>
      <c r="D328" s="180"/>
      <c r="E328" s="180"/>
      <c r="F328" s="180"/>
    </row>
    <row r="329" spans="3:6">
      <c r="C329" s="180"/>
      <c r="D329" s="180"/>
      <c r="E329" s="180"/>
      <c r="F329" s="180"/>
    </row>
    <row r="330" spans="3:6">
      <c r="C330" s="180"/>
      <c r="D330" s="180"/>
      <c r="E330" s="180"/>
      <c r="F330" s="180"/>
    </row>
    <row r="331" spans="3:6">
      <c r="C331" s="180"/>
      <c r="D331" s="180"/>
      <c r="E331" s="180"/>
      <c r="F331" s="180"/>
    </row>
    <row r="332" spans="3:6">
      <c r="C332" s="180"/>
      <c r="D332" s="180"/>
      <c r="E332" s="180"/>
      <c r="F332" s="180"/>
    </row>
    <row r="333" spans="3:6">
      <c r="C333" s="180"/>
      <c r="D333" s="180"/>
      <c r="E333" s="180"/>
      <c r="F333" s="180"/>
    </row>
    <row r="334" spans="3:6">
      <c r="C334" s="180"/>
      <c r="D334" s="180"/>
      <c r="E334" s="180"/>
      <c r="F334" s="180"/>
    </row>
    <row r="335" spans="3:6">
      <c r="C335" s="180"/>
      <c r="D335" s="180"/>
      <c r="E335" s="180"/>
      <c r="F335" s="180"/>
    </row>
    <row r="336" spans="3:6">
      <c r="C336" s="180"/>
      <c r="D336" s="180"/>
      <c r="E336" s="180"/>
      <c r="F336" s="180"/>
    </row>
    <row r="337" spans="3:6">
      <c r="C337" s="180"/>
      <c r="D337" s="180"/>
      <c r="E337" s="180"/>
      <c r="F337" s="180"/>
    </row>
    <row r="338" spans="3:6">
      <c r="C338" s="180"/>
      <c r="D338" s="180"/>
      <c r="E338" s="180"/>
      <c r="F338" s="180"/>
    </row>
    <row r="339" spans="3:6">
      <c r="C339" s="180"/>
      <c r="D339" s="180"/>
      <c r="E339" s="180"/>
      <c r="F339" s="180"/>
    </row>
    <row r="340" spans="3:6">
      <c r="C340" s="180"/>
      <c r="D340" s="180"/>
      <c r="E340" s="180"/>
      <c r="F340" s="180"/>
    </row>
    <row r="341" spans="3:6">
      <c r="C341" s="180"/>
      <c r="D341" s="180"/>
      <c r="E341" s="180"/>
      <c r="F341" s="180"/>
    </row>
    <row r="342" spans="3:6">
      <c r="C342" s="180"/>
      <c r="D342" s="180"/>
      <c r="E342" s="180"/>
      <c r="F342" s="180"/>
    </row>
    <row r="343" spans="3:6">
      <c r="C343" s="180"/>
      <c r="D343" s="180"/>
      <c r="E343" s="180"/>
      <c r="F343" s="180"/>
    </row>
    <row r="344" spans="3:6">
      <c r="C344" s="180"/>
      <c r="D344" s="180"/>
      <c r="E344" s="180"/>
      <c r="F344" s="180"/>
    </row>
    <row r="345" spans="3:6">
      <c r="C345" s="180"/>
      <c r="D345" s="180"/>
      <c r="E345" s="180"/>
      <c r="F345" s="180"/>
    </row>
    <row r="346" spans="3:6">
      <c r="C346" s="180"/>
      <c r="D346" s="180"/>
      <c r="E346" s="180"/>
      <c r="F346" s="180"/>
    </row>
    <row r="347" spans="3:6">
      <c r="C347" s="180"/>
      <c r="D347" s="180"/>
      <c r="E347" s="180"/>
      <c r="F347" s="180"/>
    </row>
    <row r="348" spans="3:6">
      <c r="C348" s="180"/>
      <c r="D348" s="180"/>
      <c r="E348" s="180"/>
      <c r="F348" s="180"/>
    </row>
    <row r="349" spans="3:6">
      <c r="C349" s="180"/>
      <c r="D349" s="180"/>
      <c r="E349" s="180"/>
      <c r="F349" s="180"/>
    </row>
    <row r="350" spans="3:6">
      <c r="C350" s="180"/>
      <c r="D350" s="180"/>
      <c r="E350" s="180"/>
      <c r="F350" s="180"/>
    </row>
    <row r="351" spans="3:6">
      <c r="C351" s="180"/>
      <c r="D351" s="180"/>
      <c r="E351" s="180"/>
      <c r="F351" s="180"/>
    </row>
    <row r="352" spans="3:6">
      <c r="C352" s="180"/>
      <c r="D352" s="180"/>
      <c r="E352" s="180"/>
      <c r="F352" s="180"/>
    </row>
    <row r="353" spans="3:6">
      <c r="C353" s="180"/>
      <c r="D353" s="180"/>
      <c r="E353" s="180"/>
      <c r="F353" s="180"/>
    </row>
    <row r="354" spans="3:6">
      <c r="C354" s="180"/>
      <c r="D354" s="180"/>
      <c r="E354" s="180"/>
      <c r="F354" s="180"/>
    </row>
    <row r="355" spans="3:6">
      <c r="C355" s="180"/>
      <c r="D355" s="180"/>
      <c r="E355" s="180"/>
      <c r="F355" s="180"/>
    </row>
    <row r="356" spans="3:6">
      <c r="C356" s="180"/>
      <c r="D356" s="180"/>
      <c r="E356" s="180"/>
      <c r="F356" s="180"/>
    </row>
    <row r="357" spans="3:6">
      <c r="C357" s="180"/>
      <c r="D357" s="180"/>
      <c r="E357" s="180"/>
      <c r="F357" s="180"/>
    </row>
    <row r="358" spans="3:6">
      <c r="C358" s="180"/>
      <c r="D358" s="180"/>
      <c r="E358" s="180"/>
      <c r="F358" s="180"/>
    </row>
    <row r="359" spans="3:6">
      <c r="C359" s="180"/>
      <c r="D359" s="180"/>
      <c r="E359" s="180"/>
      <c r="F359" s="180"/>
    </row>
    <row r="360" spans="3:6">
      <c r="C360" s="180"/>
      <c r="D360" s="180"/>
      <c r="E360" s="180"/>
      <c r="F360" s="180"/>
    </row>
    <row r="361" spans="3:6">
      <c r="C361" s="180"/>
      <c r="D361" s="180"/>
      <c r="E361" s="180"/>
      <c r="F361" s="180"/>
    </row>
    <row r="362" spans="3:6">
      <c r="C362" s="180"/>
      <c r="D362" s="180"/>
      <c r="E362" s="180"/>
      <c r="F362" s="180"/>
    </row>
    <row r="363" spans="3:6">
      <c r="C363" s="180"/>
      <c r="D363" s="180"/>
      <c r="E363" s="180"/>
      <c r="F363" s="180"/>
    </row>
    <row r="364" spans="3:6">
      <c r="C364" s="180"/>
      <c r="D364" s="180"/>
      <c r="E364" s="180"/>
      <c r="F364" s="180"/>
    </row>
    <row r="365" spans="3:6">
      <c r="C365" s="180"/>
      <c r="D365" s="180"/>
      <c r="E365" s="180"/>
      <c r="F365" s="180"/>
    </row>
    <row r="366" spans="3:6">
      <c r="C366" s="180"/>
      <c r="D366" s="180"/>
      <c r="E366" s="180"/>
      <c r="F366" s="180"/>
    </row>
    <row r="367" spans="3:6">
      <c r="C367" s="180"/>
      <c r="D367" s="180"/>
      <c r="E367" s="180"/>
      <c r="F367" s="180"/>
    </row>
    <row r="368" spans="3:6">
      <c r="C368" s="180"/>
      <c r="D368" s="180"/>
      <c r="E368" s="180"/>
      <c r="F368" s="180"/>
    </row>
    <row r="369" spans="3:6">
      <c r="C369" s="180"/>
      <c r="D369" s="180"/>
      <c r="E369" s="180"/>
      <c r="F369" s="180"/>
    </row>
    <row r="370" spans="3:6">
      <c r="C370" s="180"/>
      <c r="D370" s="180"/>
      <c r="E370" s="180"/>
      <c r="F370" s="180"/>
    </row>
    <row r="371" spans="3:6">
      <c r="C371" s="180"/>
      <c r="D371" s="180"/>
      <c r="E371" s="180"/>
      <c r="F371" s="180"/>
    </row>
    <row r="372" spans="3:6">
      <c r="C372" s="180"/>
      <c r="D372" s="180"/>
      <c r="E372" s="180"/>
      <c r="F372" s="180"/>
    </row>
    <row r="373" spans="3:6">
      <c r="C373" s="180"/>
      <c r="D373" s="180"/>
      <c r="E373" s="180"/>
      <c r="F373" s="180"/>
    </row>
    <row r="374" spans="3:6">
      <c r="C374" s="180"/>
      <c r="D374" s="180"/>
      <c r="E374" s="180"/>
      <c r="F374" s="180"/>
    </row>
    <row r="375" spans="3:6">
      <c r="C375" s="180"/>
      <c r="D375" s="180"/>
      <c r="E375" s="180"/>
      <c r="F375" s="180"/>
    </row>
    <row r="376" spans="3:6">
      <c r="C376" s="180"/>
      <c r="D376" s="180"/>
      <c r="E376" s="180"/>
      <c r="F376" s="180"/>
    </row>
    <row r="377" spans="3:6">
      <c r="C377" s="180"/>
      <c r="D377" s="180"/>
      <c r="E377" s="180"/>
      <c r="F377" s="180"/>
    </row>
    <row r="378" spans="3:6">
      <c r="C378" s="180"/>
      <c r="D378" s="180"/>
      <c r="E378" s="180"/>
      <c r="F378" s="180"/>
    </row>
    <row r="379" spans="3:6">
      <c r="C379" s="180"/>
      <c r="D379" s="180"/>
      <c r="E379" s="180"/>
      <c r="F379" s="180"/>
    </row>
    <row r="380" spans="3:6">
      <c r="C380" s="180"/>
      <c r="D380" s="180"/>
      <c r="E380" s="180"/>
      <c r="F380" s="180"/>
    </row>
    <row r="381" spans="3:6">
      <c r="C381" s="180"/>
      <c r="D381" s="180"/>
      <c r="E381" s="180"/>
      <c r="F381" s="180"/>
    </row>
    <row r="382" spans="3:6">
      <c r="C382" s="180"/>
      <c r="D382" s="180"/>
      <c r="E382" s="180"/>
      <c r="F382" s="180"/>
    </row>
    <row r="383" spans="3:6">
      <c r="C383" s="180"/>
      <c r="D383" s="180"/>
      <c r="E383" s="180"/>
      <c r="F383" s="180"/>
    </row>
    <row r="384" spans="3:6">
      <c r="C384" s="180"/>
      <c r="D384" s="180"/>
      <c r="E384" s="180"/>
      <c r="F384" s="180"/>
    </row>
    <row r="385" spans="3:6">
      <c r="C385" s="180"/>
      <c r="D385" s="180"/>
      <c r="E385" s="180"/>
      <c r="F385" s="180"/>
    </row>
    <row r="386" spans="3:6">
      <c r="C386" s="180"/>
      <c r="D386" s="180"/>
      <c r="E386" s="180"/>
      <c r="F386" s="180"/>
    </row>
    <row r="387" spans="3:6">
      <c r="C387" s="180"/>
      <c r="D387" s="180"/>
      <c r="E387" s="180"/>
      <c r="F387" s="180"/>
    </row>
    <row r="388" spans="3:6">
      <c r="C388" s="180"/>
      <c r="D388" s="180"/>
      <c r="E388" s="180"/>
      <c r="F388" s="180"/>
    </row>
    <row r="389" spans="3:6">
      <c r="C389" s="180"/>
      <c r="D389" s="180"/>
      <c r="E389" s="180"/>
      <c r="F389" s="180"/>
    </row>
    <row r="390" spans="3:6">
      <c r="C390" s="180"/>
      <c r="D390" s="180"/>
      <c r="E390" s="180"/>
      <c r="F390" s="180"/>
    </row>
    <row r="391" spans="3:6">
      <c r="C391" s="180"/>
      <c r="D391" s="180"/>
      <c r="E391" s="180"/>
      <c r="F391" s="180"/>
    </row>
    <row r="392" spans="3:6">
      <c r="C392" s="180"/>
      <c r="D392" s="180"/>
      <c r="E392" s="180"/>
      <c r="F392" s="180"/>
    </row>
    <row r="393" spans="3:6">
      <c r="C393" s="180"/>
      <c r="D393" s="180"/>
      <c r="E393" s="180"/>
      <c r="F393" s="180"/>
    </row>
    <row r="394" spans="3:6">
      <c r="C394" s="180"/>
      <c r="D394" s="180"/>
      <c r="E394" s="180"/>
      <c r="F394" s="180"/>
    </row>
    <row r="395" spans="3:6">
      <c r="C395" s="180"/>
      <c r="D395" s="180"/>
      <c r="E395" s="180"/>
      <c r="F395" s="180"/>
    </row>
    <row r="396" spans="3:6">
      <c r="C396" s="180"/>
      <c r="D396" s="180"/>
      <c r="E396" s="180"/>
      <c r="F396" s="180"/>
    </row>
    <row r="397" spans="3:6">
      <c r="C397" s="180"/>
      <c r="D397" s="180"/>
      <c r="E397" s="180"/>
      <c r="F397" s="180"/>
    </row>
    <row r="398" spans="3:6">
      <c r="C398" s="180"/>
      <c r="D398" s="180"/>
      <c r="E398" s="180"/>
      <c r="F398" s="180"/>
    </row>
    <row r="399" spans="3:6">
      <c r="C399" s="180"/>
      <c r="D399" s="180"/>
      <c r="E399" s="180"/>
      <c r="F399" s="180"/>
    </row>
    <row r="400" spans="3:6">
      <c r="C400" s="180"/>
      <c r="D400" s="180"/>
      <c r="E400" s="180"/>
      <c r="F400" s="180"/>
    </row>
    <row r="401" spans="3:6">
      <c r="C401" s="180"/>
      <c r="D401" s="180"/>
      <c r="E401" s="180"/>
      <c r="F401" s="180"/>
    </row>
    <row r="402" spans="3:6">
      <c r="C402" s="180"/>
      <c r="D402" s="180"/>
      <c r="E402" s="180"/>
      <c r="F402" s="180"/>
    </row>
    <row r="403" spans="3:6">
      <c r="C403" s="180"/>
      <c r="D403" s="180"/>
      <c r="E403" s="180"/>
      <c r="F403" s="180"/>
    </row>
    <row r="404" spans="3:6">
      <c r="C404" s="180"/>
      <c r="D404" s="180"/>
      <c r="E404" s="180"/>
      <c r="F404" s="180"/>
    </row>
    <row r="405" spans="3:6">
      <c r="C405" s="180"/>
      <c r="D405" s="180"/>
      <c r="E405" s="180"/>
      <c r="F405" s="180"/>
    </row>
    <row r="406" spans="3:6">
      <c r="C406" s="180"/>
      <c r="D406" s="180"/>
      <c r="E406" s="180"/>
      <c r="F406" s="180"/>
    </row>
    <row r="407" spans="3:6">
      <c r="C407" s="180"/>
      <c r="D407" s="180"/>
      <c r="E407" s="180"/>
      <c r="F407" s="180"/>
    </row>
    <row r="408" spans="3:6">
      <c r="C408" s="180"/>
      <c r="D408" s="180"/>
      <c r="E408" s="180"/>
      <c r="F408" s="180"/>
    </row>
    <row r="409" spans="3:6">
      <c r="C409" s="180"/>
      <c r="D409" s="180"/>
      <c r="E409" s="180"/>
      <c r="F409" s="180"/>
    </row>
    <row r="410" spans="3:6">
      <c r="C410" s="180"/>
      <c r="D410" s="180"/>
      <c r="E410" s="180"/>
      <c r="F410" s="180"/>
    </row>
    <row r="411" spans="3:6">
      <c r="C411" s="180"/>
      <c r="D411" s="180"/>
      <c r="E411" s="180"/>
      <c r="F411" s="180"/>
    </row>
    <row r="412" spans="3:6">
      <c r="C412" s="180"/>
      <c r="D412" s="180"/>
      <c r="E412" s="180"/>
      <c r="F412" s="180"/>
    </row>
    <row r="413" spans="3:6">
      <c r="C413" s="180"/>
      <c r="D413" s="180"/>
      <c r="E413" s="180"/>
      <c r="F413" s="180"/>
    </row>
    <row r="414" spans="3:6">
      <c r="C414" s="180"/>
      <c r="D414" s="180"/>
      <c r="E414" s="180"/>
      <c r="F414" s="180"/>
    </row>
    <row r="415" spans="3:6">
      <c r="C415" s="180"/>
      <c r="D415" s="180"/>
      <c r="E415" s="180"/>
      <c r="F415" s="180"/>
    </row>
    <row r="416" spans="3:6">
      <c r="C416" s="180"/>
      <c r="D416" s="180"/>
      <c r="E416" s="180"/>
      <c r="F416" s="180"/>
    </row>
    <row r="417" spans="3:6">
      <c r="C417" s="180"/>
      <c r="D417" s="180"/>
      <c r="E417" s="180"/>
      <c r="F417" s="180"/>
    </row>
    <row r="418" spans="3:6">
      <c r="C418" s="180"/>
      <c r="D418" s="180"/>
      <c r="E418" s="180"/>
      <c r="F418" s="180"/>
    </row>
    <row r="419" spans="3:6">
      <c r="C419" s="180"/>
      <c r="D419" s="180"/>
      <c r="E419" s="180"/>
      <c r="F419" s="180"/>
    </row>
    <row r="420" spans="3:6">
      <c r="C420" s="180"/>
      <c r="D420" s="180"/>
      <c r="E420" s="180"/>
      <c r="F420" s="180"/>
    </row>
    <row r="421" spans="3:6">
      <c r="C421" s="180"/>
      <c r="D421" s="180"/>
      <c r="E421" s="180"/>
      <c r="F421" s="180"/>
    </row>
    <row r="422" spans="3:6">
      <c r="C422" s="180"/>
      <c r="D422" s="180"/>
      <c r="E422" s="180"/>
      <c r="F422" s="180"/>
    </row>
    <row r="423" spans="3:6">
      <c r="C423" s="180"/>
      <c r="D423" s="180"/>
      <c r="E423" s="180"/>
      <c r="F423" s="180"/>
    </row>
    <row r="424" spans="3:6">
      <c r="C424" s="180"/>
      <c r="D424" s="180"/>
      <c r="E424" s="180"/>
      <c r="F424" s="180"/>
    </row>
    <row r="425" spans="3:6">
      <c r="C425" s="180"/>
      <c r="D425" s="180"/>
      <c r="E425" s="180"/>
      <c r="F425" s="180"/>
    </row>
    <row r="426" spans="3:6">
      <c r="C426" s="180"/>
      <c r="D426" s="180"/>
      <c r="E426" s="180"/>
      <c r="F426" s="180"/>
    </row>
    <row r="427" spans="3:6">
      <c r="C427" s="180"/>
      <c r="D427" s="180"/>
      <c r="E427" s="180"/>
      <c r="F427" s="180"/>
    </row>
    <row r="428" spans="3:6">
      <c r="C428" s="180"/>
      <c r="D428" s="180"/>
      <c r="E428" s="180"/>
      <c r="F428" s="180"/>
    </row>
    <row r="429" spans="3:6">
      <c r="C429" s="180"/>
      <c r="D429" s="180"/>
      <c r="E429" s="180"/>
      <c r="F429" s="180"/>
    </row>
    <row r="430" spans="3:6">
      <c r="C430" s="180"/>
      <c r="D430" s="180"/>
      <c r="E430" s="180"/>
      <c r="F430" s="180"/>
    </row>
    <row r="431" spans="3:6">
      <c r="C431" s="180"/>
      <c r="D431" s="180"/>
      <c r="E431" s="180"/>
      <c r="F431" s="180"/>
    </row>
    <row r="432" spans="3:6">
      <c r="C432" s="180"/>
      <c r="D432" s="180"/>
      <c r="E432" s="180"/>
      <c r="F432" s="180"/>
    </row>
    <row r="433" spans="3:6">
      <c r="C433" s="180"/>
      <c r="D433" s="180"/>
      <c r="E433" s="180"/>
      <c r="F433" s="180"/>
    </row>
    <row r="434" spans="3:6">
      <c r="C434" s="180"/>
      <c r="D434" s="180"/>
      <c r="E434" s="180"/>
      <c r="F434" s="180"/>
    </row>
    <row r="435" spans="3:6">
      <c r="C435" s="180"/>
      <c r="D435" s="180"/>
      <c r="E435" s="180"/>
      <c r="F435" s="180"/>
    </row>
    <row r="436" spans="3:6">
      <c r="C436" s="180"/>
      <c r="D436" s="180"/>
      <c r="E436" s="180"/>
      <c r="F436" s="180"/>
    </row>
    <row r="437" spans="3:6">
      <c r="C437" s="180"/>
      <c r="D437" s="180"/>
      <c r="E437" s="180"/>
      <c r="F437" s="180"/>
    </row>
    <row r="438" spans="3:6">
      <c r="C438" s="180"/>
      <c r="D438" s="180"/>
      <c r="E438" s="180"/>
      <c r="F438" s="180"/>
    </row>
    <row r="439" spans="3:6">
      <c r="C439" s="180"/>
      <c r="D439" s="180"/>
      <c r="E439" s="180"/>
      <c r="F439" s="180"/>
    </row>
    <row r="440" spans="3:6">
      <c r="C440" s="180"/>
      <c r="D440" s="180"/>
      <c r="E440" s="180"/>
      <c r="F440" s="180"/>
    </row>
    <row r="441" spans="3:6">
      <c r="C441" s="180"/>
      <c r="D441" s="180"/>
      <c r="E441" s="180"/>
      <c r="F441" s="180"/>
    </row>
    <row r="442" spans="3:6">
      <c r="C442" s="180"/>
      <c r="D442" s="180"/>
      <c r="E442" s="180"/>
      <c r="F442" s="180"/>
    </row>
    <row r="443" spans="3:6">
      <c r="C443" s="180"/>
      <c r="D443" s="180"/>
      <c r="E443" s="180"/>
      <c r="F443" s="180"/>
    </row>
    <row r="444" spans="3:6">
      <c r="C444" s="180"/>
      <c r="D444" s="180"/>
      <c r="E444" s="180"/>
      <c r="F444" s="180"/>
    </row>
    <row r="445" spans="3:6">
      <c r="C445" s="180"/>
      <c r="D445" s="180"/>
      <c r="E445" s="180"/>
      <c r="F445" s="180"/>
    </row>
    <row r="446" spans="3:6">
      <c r="C446" s="180"/>
      <c r="D446" s="180"/>
      <c r="E446" s="180"/>
      <c r="F446" s="180"/>
    </row>
    <row r="447" spans="3:6">
      <c r="C447" s="180"/>
      <c r="D447" s="180"/>
      <c r="E447" s="180"/>
      <c r="F447" s="180"/>
    </row>
    <row r="448" spans="3:6">
      <c r="C448" s="180"/>
      <c r="D448" s="180"/>
      <c r="E448" s="180"/>
      <c r="F448" s="180"/>
    </row>
    <row r="449" spans="3:6">
      <c r="C449" s="180"/>
      <c r="D449" s="180"/>
      <c r="E449" s="180"/>
      <c r="F449" s="180"/>
    </row>
    <row r="450" spans="3:6">
      <c r="C450" s="180"/>
      <c r="D450" s="180"/>
      <c r="E450" s="180"/>
      <c r="F450" s="180"/>
    </row>
    <row r="451" spans="3:6">
      <c r="C451" s="180"/>
      <c r="D451" s="180"/>
      <c r="E451" s="180"/>
      <c r="F451" s="180"/>
    </row>
    <row r="452" spans="3:6">
      <c r="C452" s="180"/>
      <c r="D452" s="180"/>
      <c r="E452" s="180"/>
      <c r="F452" s="180"/>
    </row>
    <row r="453" spans="3:6">
      <c r="C453" s="180"/>
      <c r="D453" s="180"/>
      <c r="E453" s="180"/>
      <c r="F453" s="180"/>
    </row>
    <row r="454" spans="3:6">
      <c r="C454" s="180"/>
      <c r="D454" s="180"/>
      <c r="E454" s="180"/>
      <c r="F454" s="180"/>
    </row>
    <row r="455" spans="3:6">
      <c r="C455" s="180"/>
      <c r="D455" s="180"/>
      <c r="E455" s="180"/>
      <c r="F455" s="180"/>
    </row>
    <row r="456" spans="3:6">
      <c r="C456" s="180"/>
      <c r="D456" s="180"/>
      <c r="E456" s="180"/>
      <c r="F456" s="180"/>
    </row>
    <row r="457" spans="3:6">
      <c r="C457" s="180"/>
      <c r="D457" s="180"/>
      <c r="E457" s="180"/>
      <c r="F457" s="180"/>
    </row>
    <row r="458" spans="3:6">
      <c r="C458" s="180"/>
      <c r="D458" s="180"/>
      <c r="E458" s="180"/>
      <c r="F458" s="180"/>
    </row>
    <row r="459" spans="3:6">
      <c r="C459" s="180"/>
      <c r="D459" s="180"/>
      <c r="E459" s="180"/>
      <c r="F459" s="180"/>
    </row>
    <row r="460" spans="3:6">
      <c r="C460" s="180"/>
      <c r="D460" s="180"/>
      <c r="E460" s="180"/>
      <c r="F460" s="180"/>
    </row>
    <row r="461" spans="3:6">
      <c r="C461" s="180"/>
      <c r="D461" s="180"/>
      <c r="E461" s="180"/>
      <c r="F461" s="180"/>
    </row>
    <row r="462" spans="3:6">
      <c r="C462" s="180"/>
      <c r="D462" s="180"/>
      <c r="E462" s="180"/>
      <c r="F462" s="180"/>
    </row>
    <row r="463" spans="3:6">
      <c r="C463" s="180"/>
      <c r="D463" s="180"/>
      <c r="E463" s="180"/>
      <c r="F463" s="180"/>
    </row>
    <row r="464" spans="3:6">
      <c r="C464" s="180"/>
      <c r="D464" s="180"/>
      <c r="E464" s="180"/>
      <c r="F464" s="180"/>
    </row>
    <row r="465" spans="3:6">
      <c r="C465" s="180"/>
      <c r="D465" s="180"/>
      <c r="E465" s="180"/>
      <c r="F465" s="180"/>
    </row>
    <row r="466" spans="3:6">
      <c r="C466" s="180"/>
      <c r="D466" s="180"/>
      <c r="E466" s="180"/>
      <c r="F466" s="180"/>
    </row>
    <row r="467" spans="3:6">
      <c r="C467" s="180"/>
      <c r="D467" s="180"/>
      <c r="E467" s="180"/>
      <c r="F467" s="180"/>
    </row>
    <row r="468" spans="3:6">
      <c r="C468" s="180"/>
      <c r="D468" s="180"/>
      <c r="E468" s="180"/>
      <c r="F468" s="180"/>
    </row>
    <row r="469" spans="3:6">
      <c r="C469" s="180"/>
      <c r="D469" s="180"/>
      <c r="E469" s="180"/>
      <c r="F469" s="180"/>
    </row>
    <row r="470" spans="3:6">
      <c r="C470" s="180"/>
      <c r="D470" s="180"/>
      <c r="E470" s="180"/>
      <c r="F470" s="180"/>
    </row>
    <row r="471" spans="3:6">
      <c r="C471" s="180"/>
      <c r="D471" s="180"/>
      <c r="E471" s="180"/>
      <c r="F471" s="180"/>
    </row>
    <row r="472" spans="3:6">
      <c r="C472" s="180"/>
      <c r="D472" s="180"/>
      <c r="E472" s="180"/>
      <c r="F472" s="180"/>
    </row>
    <row r="473" spans="3:6">
      <c r="C473" s="180"/>
      <c r="D473" s="180"/>
      <c r="E473" s="180"/>
      <c r="F473" s="180"/>
    </row>
    <row r="474" spans="3:6">
      <c r="C474" s="180"/>
      <c r="D474" s="180"/>
      <c r="E474" s="180"/>
      <c r="F474" s="180"/>
    </row>
    <row r="475" spans="3:6">
      <c r="C475" s="180"/>
      <c r="D475" s="180"/>
      <c r="E475" s="180"/>
      <c r="F475" s="180"/>
    </row>
    <row r="476" spans="3:6">
      <c r="C476" s="180"/>
      <c r="D476" s="180"/>
      <c r="E476" s="180"/>
      <c r="F476" s="180"/>
    </row>
    <row r="477" spans="3:6">
      <c r="C477" s="180"/>
      <c r="D477" s="180"/>
      <c r="E477" s="180"/>
      <c r="F477" s="180"/>
    </row>
    <row r="478" spans="3:6">
      <c r="C478" s="180"/>
      <c r="D478" s="180"/>
      <c r="E478" s="180"/>
      <c r="F478" s="180"/>
    </row>
    <row r="479" spans="3:6">
      <c r="C479" s="180"/>
      <c r="D479" s="180"/>
      <c r="E479" s="180"/>
      <c r="F479" s="180"/>
    </row>
    <row r="480" spans="3:6">
      <c r="C480" s="180"/>
      <c r="D480" s="180"/>
      <c r="E480" s="180"/>
      <c r="F480" s="180"/>
    </row>
    <row r="481" spans="3:6">
      <c r="C481" s="180"/>
      <c r="D481" s="180"/>
      <c r="E481" s="180"/>
      <c r="F481" s="180"/>
    </row>
    <row r="482" spans="3:6">
      <c r="C482" s="180"/>
      <c r="D482" s="180"/>
      <c r="E482" s="180"/>
      <c r="F482" s="180"/>
    </row>
    <row r="483" spans="3:6">
      <c r="C483" s="180"/>
      <c r="D483" s="180"/>
      <c r="E483" s="180"/>
      <c r="F483" s="180"/>
    </row>
    <row r="484" spans="3:6">
      <c r="C484" s="180"/>
      <c r="D484" s="180"/>
      <c r="E484" s="180"/>
      <c r="F484" s="180"/>
    </row>
    <row r="485" spans="3:6">
      <c r="C485" s="180"/>
      <c r="D485" s="180"/>
      <c r="E485" s="180"/>
      <c r="F485" s="180"/>
    </row>
    <row r="486" spans="3:6">
      <c r="C486" s="180"/>
      <c r="D486" s="180"/>
      <c r="E486" s="180"/>
      <c r="F486" s="180"/>
    </row>
    <row r="487" spans="3:6">
      <c r="C487" s="180"/>
      <c r="D487" s="180"/>
      <c r="E487" s="180"/>
      <c r="F487" s="180"/>
    </row>
    <row r="488" spans="3:6">
      <c r="C488" s="180"/>
      <c r="D488" s="180"/>
      <c r="E488" s="180"/>
      <c r="F488" s="180"/>
    </row>
    <row r="489" spans="3:6">
      <c r="C489" s="180"/>
      <c r="D489" s="180"/>
      <c r="E489" s="180"/>
      <c r="F489" s="180"/>
    </row>
    <row r="490" spans="3:6">
      <c r="C490" s="180"/>
      <c r="D490" s="180"/>
      <c r="E490" s="180"/>
      <c r="F490" s="180"/>
    </row>
    <row r="491" spans="3:6">
      <c r="C491" s="180"/>
      <c r="D491" s="180"/>
      <c r="E491" s="180"/>
      <c r="F491" s="180"/>
    </row>
    <row r="492" spans="3:6">
      <c r="C492" s="180"/>
      <c r="D492" s="180"/>
      <c r="E492" s="180"/>
      <c r="F492" s="180"/>
    </row>
    <row r="493" spans="3:6">
      <c r="C493" s="180"/>
      <c r="D493" s="180"/>
      <c r="E493" s="180"/>
      <c r="F493" s="180"/>
    </row>
    <row r="494" spans="3:6">
      <c r="C494" s="180"/>
      <c r="D494" s="180"/>
      <c r="E494" s="180"/>
      <c r="F494" s="180"/>
    </row>
    <row r="495" spans="3:6">
      <c r="C495" s="180"/>
      <c r="D495" s="180"/>
      <c r="E495" s="180"/>
      <c r="F495" s="180"/>
    </row>
    <row r="496" spans="3:6">
      <c r="C496" s="180"/>
      <c r="D496" s="180"/>
      <c r="E496" s="180"/>
      <c r="F496" s="180"/>
    </row>
    <row r="497" spans="3:6">
      <c r="C497" s="180"/>
      <c r="D497" s="180"/>
      <c r="E497" s="180"/>
      <c r="F497" s="180"/>
    </row>
    <row r="498" spans="3:6">
      <c r="C498" s="180"/>
      <c r="D498" s="180"/>
      <c r="E498" s="180"/>
      <c r="F498" s="180"/>
    </row>
    <row r="499" spans="3:6">
      <c r="C499" s="180"/>
      <c r="D499" s="180"/>
      <c r="E499" s="180"/>
      <c r="F499" s="180"/>
    </row>
    <row r="500" spans="3:6">
      <c r="C500" s="180"/>
      <c r="D500" s="180"/>
      <c r="E500" s="180"/>
      <c r="F500" s="180"/>
    </row>
    <row r="501" spans="3:6">
      <c r="C501" s="180"/>
      <c r="D501" s="180"/>
      <c r="E501" s="180"/>
      <c r="F501" s="180"/>
    </row>
    <row r="502" spans="3:6">
      <c r="C502" s="180"/>
      <c r="D502" s="180"/>
      <c r="E502" s="180"/>
      <c r="F502" s="180"/>
    </row>
    <row r="503" spans="3:6">
      <c r="C503" s="180"/>
      <c r="D503" s="180"/>
      <c r="E503" s="180"/>
      <c r="F503" s="180"/>
    </row>
    <row r="504" spans="3:6">
      <c r="C504" s="180"/>
      <c r="D504" s="180"/>
      <c r="E504" s="180"/>
      <c r="F504" s="180"/>
    </row>
    <row r="505" spans="3:6">
      <c r="C505" s="180"/>
      <c r="D505" s="180"/>
      <c r="E505" s="180"/>
      <c r="F505" s="180"/>
    </row>
    <row r="506" spans="3:6">
      <c r="C506" s="180"/>
      <c r="D506" s="180"/>
      <c r="E506" s="180"/>
      <c r="F506" s="180"/>
    </row>
    <row r="507" spans="3:6">
      <c r="C507" s="180"/>
      <c r="D507" s="180"/>
      <c r="E507" s="180"/>
      <c r="F507" s="180"/>
    </row>
    <row r="508" spans="3:6">
      <c r="C508" s="180"/>
      <c r="D508" s="180"/>
      <c r="E508" s="180"/>
      <c r="F508" s="180"/>
    </row>
    <row r="509" spans="3:6">
      <c r="C509" s="180"/>
      <c r="D509" s="180"/>
      <c r="E509" s="180"/>
      <c r="F509" s="180"/>
    </row>
    <row r="510" spans="3:6">
      <c r="C510" s="180"/>
      <c r="D510" s="180"/>
      <c r="E510" s="180"/>
      <c r="F510" s="180"/>
    </row>
    <row r="511" spans="3:6">
      <c r="C511" s="180"/>
      <c r="D511" s="180"/>
      <c r="E511" s="180"/>
      <c r="F511" s="180"/>
    </row>
    <row r="512" spans="3:6">
      <c r="C512" s="180"/>
      <c r="D512" s="180"/>
      <c r="E512" s="180"/>
      <c r="F512" s="180"/>
    </row>
    <row r="513" spans="3:6">
      <c r="C513" s="180"/>
      <c r="D513" s="180"/>
      <c r="E513" s="180"/>
      <c r="F513" s="180"/>
    </row>
    <row r="514" spans="3:6">
      <c r="C514" s="180"/>
      <c r="D514" s="180"/>
      <c r="E514" s="180"/>
      <c r="F514" s="180"/>
    </row>
    <row r="515" spans="3:6">
      <c r="C515" s="180"/>
      <c r="D515" s="180"/>
      <c r="E515" s="180"/>
      <c r="F515" s="180"/>
    </row>
    <row r="516" spans="3:6">
      <c r="C516" s="180"/>
      <c r="D516" s="180"/>
      <c r="E516" s="180"/>
      <c r="F516" s="180"/>
    </row>
    <row r="517" spans="3:6">
      <c r="C517" s="180"/>
      <c r="D517" s="180"/>
      <c r="E517" s="180"/>
      <c r="F517" s="180"/>
    </row>
    <row r="518" spans="3:6">
      <c r="C518" s="180"/>
      <c r="D518" s="180"/>
      <c r="E518" s="180"/>
      <c r="F518" s="180"/>
    </row>
    <row r="519" spans="3:6">
      <c r="C519" s="180"/>
      <c r="D519" s="180"/>
      <c r="E519" s="180"/>
      <c r="F519" s="180"/>
    </row>
    <row r="520" spans="3:6">
      <c r="C520" s="180"/>
      <c r="D520" s="180"/>
      <c r="E520" s="180"/>
      <c r="F520" s="180"/>
    </row>
    <row r="521" spans="3:6">
      <c r="C521" s="180"/>
      <c r="D521" s="180"/>
      <c r="E521" s="180"/>
      <c r="F521" s="180"/>
    </row>
    <row r="522" spans="3:6">
      <c r="C522" s="180"/>
      <c r="D522" s="180"/>
      <c r="E522" s="180"/>
      <c r="F522" s="180"/>
    </row>
    <row r="523" spans="3:6">
      <c r="C523" s="180"/>
      <c r="D523" s="180"/>
      <c r="E523" s="180"/>
      <c r="F523" s="180"/>
    </row>
    <row r="524" spans="3:6">
      <c r="C524" s="180"/>
      <c r="D524" s="180"/>
      <c r="E524" s="180"/>
      <c r="F524" s="180"/>
    </row>
    <row r="525" spans="3:6">
      <c r="C525" s="180"/>
      <c r="D525" s="180"/>
      <c r="E525" s="180"/>
      <c r="F525" s="180"/>
    </row>
    <row r="526" spans="3:6">
      <c r="C526" s="180"/>
      <c r="D526" s="180"/>
      <c r="E526" s="180"/>
      <c r="F526" s="180"/>
    </row>
    <row r="527" spans="3:6">
      <c r="C527" s="180"/>
      <c r="D527" s="180"/>
      <c r="E527" s="180"/>
      <c r="F527" s="180"/>
    </row>
    <row r="528" spans="3:6">
      <c r="C528" s="180"/>
      <c r="D528" s="180"/>
      <c r="E528" s="180"/>
      <c r="F528" s="180"/>
    </row>
    <row r="529" spans="3:6">
      <c r="C529" s="180"/>
      <c r="D529" s="180"/>
      <c r="E529" s="180"/>
      <c r="F529" s="180"/>
    </row>
    <row r="530" spans="3:6">
      <c r="C530" s="180"/>
      <c r="D530" s="180"/>
      <c r="E530" s="180"/>
      <c r="F530" s="180"/>
    </row>
    <row r="531" spans="3:6">
      <c r="C531" s="180"/>
      <c r="D531" s="180"/>
      <c r="E531" s="180"/>
      <c r="F531" s="180"/>
    </row>
    <row r="532" spans="3:6">
      <c r="C532" s="180"/>
      <c r="D532" s="180"/>
      <c r="E532" s="180"/>
      <c r="F532" s="180"/>
    </row>
    <row r="533" spans="3:6">
      <c r="C533" s="180"/>
      <c r="D533" s="180"/>
      <c r="E533" s="180"/>
      <c r="F533" s="180"/>
    </row>
    <row r="534" spans="3:6">
      <c r="C534" s="180"/>
      <c r="D534" s="180"/>
      <c r="E534" s="180"/>
      <c r="F534" s="180"/>
    </row>
    <row r="535" spans="3:6">
      <c r="C535" s="180"/>
      <c r="D535" s="180"/>
      <c r="E535" s="180"/>
      <c r="F535" s="180"/>
    </row>
    <row r="536" spans="3:6">
      <c r="C536" s="180"/>
      <c r="D536" s="180"/>
      <c r="E536" s="180"/>
      <c r="F536" s="180"/>
    </row>
    <row r="537" spans="3:6">
      <c r="C537" s="180"/>
      <c r="D537" s="180"/>
      <c r="E537" s="180"/>
      <c r="F537" s="180"/>
    </row>
    <row r="538" spans="3:6">
      <c r="C538" s="180"/>
      <c r="D538" s="180"/>
      <c r="E538" s="180"/>
      <c r="F538" s="180"/>
    </row>
    <row r="539" spans="3:6">
      <c r="C539" s="180"/>
      <c r="D539" s="180"/>
      <c r="E539" s="180"/>
      <c r="F539" s="180"/>
    </row>
    <row r="540" spans="3:6">
      <c r="C540" s="180"/>
      <c r="D540" s="180"/>
      <c r="E540" s="180"/>
      <c r="F540" s="180"/>
    </row>
    <row r="541" spans="3:6">
      <c r="C541" s="180"/>
      <c r="D541" s="180"/>
      <c r="E541" s="180"/>
      <c r="F541" s="180"/>
    </row>
    <row r="542" spans="3:6">
      <c r="C542" s="180"/>
      <c r="D542" s="180"/>
      <c r="E542" s="180"/>
      <c r="F542" s="180"/>
    </row>
    <row r="543" spans="3:6">
      <c r="C543" s="180"/>
      <c r="D543" s="180"/>
      <c r="E543" s="180"/>
      <c r="F543" s="180"/>
    </row>
    <row r="544" spans="3:6">
      <c r="C544" s="180"/>
      <c r="D544" s="180"/>
      <c r="E544" s="180"/>
      <c r="F544" s="180"/>
    </row>
    <row r="545" spans="3:6">
      <c r="C545" s="180"/>
      <c r="D545" s="180"/>
      <c r="E545" s="180"/>
      <c r="F545" s="180"/>
    </row>
    <row r="546" spans="3:6">
      <c r="C546" s="180"/>
      <c r="D546" s="180"/>
      <c r="E546" s="180"/>
      <c r="F546" s="180"/>
    </row>
    <row r="547" spans="3:6">
      <c r="C547" s="180"/>
      <c r="D547" s="180"/>
      <c r="E547" s="180"/>
      <c r="F547" s="180"/>
    </row>
    <row r="548" spans="3:6">
      <c r="C548" s="180"/>
      <c r="D548" s="180"/>
      <c r="E548" s="180"/>
      <c r="F548" s="180"/>
    </row>
    <row r="549" spans="3:6">
      <c r="C549" s="180"/>
      <c r="D549" s="180"/>
      <c r="E549" s="180"/>
      <c r="F549" s="180"/>
    </row>
    <row r="550" spans="3:6">
      <c r="C550" s="180"/>
      <c r="D550" s="180"/>
      <c r="E550" s="180"/>
      <c r="F550" s="180"/>
    </row>
    <row r="551" spans="3:6">
      <c r="C551" s="180"/>
      <c r="D551" s="180"/>
      <c r="E551" s="180"/>
      <c r="F551" s="180"/>
    </row>
    <row r="552" spans="3:6">
      <c r="C552" s="180"/>
      <c r="D552" s="180"/>
      <c r="E552" s="180"/>
      <c r="F552" s="180"/>
    </row>
    <row r="553" spans="3:6">
      <c r="C553" s="180"/>
      <c r="D553" s="180"/>
      <c r="E553" s="180"/>
      <c r="F553" s="180"/>
    </row>
    <row r="554" spans="3:6">
      <c r="C554" s="180"/>
      <c r="D554" s="180"/>
      <c r="E554" s="180"/>
      <c r="F554" s="180"/>
    </row>
    <row r="555" spans="3:6">
      <c r="C555" s="180"/>
      <c r="D555" s="180"/>
      <c r="E555" s="180"/>
      <c r="F555" s="180"/>
    </row>
    <row r="556" spans="3:6">
      <c r="C556" s="180"/>
      <c r="D556" s="180"/>
      <c r="E556" s="180"/>
      <c r="F556" s="180"/>
    </row>
    <row r="557" spans="3:6">
      <c r="C557" s="180"/>
      <c r="D557" s="180"/>
      <c r="E557" s="180"/>
      <c r="F557" s="180"/>
    </row>
    <row r="558" spans="3:6">
      <c r="C558" s="180"/>
      <c r="D558" s="180"/>
      <c r="E558" s="180"/>
      <c r="F558" s="180"/>
    </row>
    <row r="559" spans="3:6">
      <c r="C559" s="180"/>
      <c r="D559" s="180"/>
      <c r="E559" s="180"/>
      <c r="F559" s="180"/>
    </row>
    <row r="560" spans="3:6">
      <c r="C560" s="180"/>
      <c r="D560" s="180"/>
      <c r="E560" s="180"/>
      <c r="F560" s="180"/>
    </row>
    <row r="561" spans="3:6">
      <c r="C561" s="180"/>
      <c r="D561" s="180"/>
      <c r="E561" s="180"/>
      <c r="F561" s="180"/>
    </row>
    <row r="562" spans="3:6">
      <c r="C562" s="180"/>
      <c r="D562" s="180"/>
      <c r="E562" s="180"/>
      <c r="F562" s="180"/>
    </row>
    <row r="563" spans="3:6">
      <c r="C563" s="180"/>
      <c r="D563" s="180"/>
      <c r="E563" s="180"/>
      <c r="F563" s="180"/>
    </row>
    <row r="564" spans="3:6">
      <c r="C564" s="180"/>
      <c r="D564" s="180"/>
      <c r="E564" s="180"/>
      <c r="F564" s="180"/>
    </row>
    <row r="565" spans="3:6">
      <c r="C565" s="180"/>
      <c r="D565" s="180"/>
      <c r="E565" s="180"/>
      <c r="F565" s="180"/>
    </row>
    <row r="566" spans="3:6">
      <c r="C566" s="180"/>
      <c r="D566" s="180"/>
      <c r="E566" s="180"/>
      <c r="F566" s="180"/>
    </row>
    <row r="567" spans="3:6">
      <c r="C567" s="180"/>
      <c r="D567" s="180"/>
      <c r="E567" s="180"/>
      <c r="F567" s="180"/>
    </row>
    <row r="568" spans="3:6">
      <c r="C568" s="180"/>
      <c r="D568" s="180"/>
      <c r="E568" s="180"/>
      <c r="F568" s="180"/>
    </row>
    <row r="569" spans="3:6">
      <c r="C569" s="180"/>
      <c r="D569" s="180"/>
      <c r="E569" s="180"/>
      <c r="F569" s="180"/>
    </row>
    <row r="570" spans="3:6">
      <c r="C570" s="180"/>
      <c r="D570" s="180"/>
      <c r="E570" s="180"/>
      <c r="F570" s="180"/>
    </row>
    <row r="571" spans="3:6">
      <c r="C571" s="180"/>
      <c r="D571" s="180"/>
      <c r="E571" s="180"/>
      <c r="F571" s="180"/>
    </row>
    <row r="572" spans="3:6">
      <c r="C572" s="180"/>
      <c r="D572" s="180"/>
      <c r="E572" s="180"/>
      <c r="F572" s="180"/>
    </row>
    <row r="573" spans="3:6">
      <c r="C573" s="180"/>
      <c r="D573" s="180"/>
      <c r="E573" s="180"/>
      <c r="F573" s="180"/>
    </row>
    <row r="574" spans="3:6">
      <c r="C574" s="180"/>
      <c r="D574" s="180"/>
      <c r="E574" s="180"/>
      <c r="F574" s="180"/>
    </row>
    <row r="575" spans="3:6">
      <c r="C575" s="180"/>
      <c r="D575" s="180"/>
      <c r="E575" s="180"/>
      <c r="F575" s="180"/>
    </row>
    <row r="576" spans="3:6">
      <c r="C576" s="180"/>
      <c r="D576" s="180"/>
      <c r="E576" s="180"/>
      <c r="F576" s="180"/>
    </row>
    <row r="577" spans="3:6">
      <c r="C577" s="180"/>
      <c r="D577" s="180"/>
      <c r="E577" s="180"/>
      <c r="F577" s="180"/>
    </row>
    <row r="578" spans="3:6">
      <c r="C578" s="180"/>
      <c r="D578" s="180"/>
      <c r="E578" s="180"/>
      <c r="F578" s="180"/>
    </row>
    <row r="579" spans="3:6">
      <c r="C579" s="180"/>
      <c r="D579" s="180"/>
      <c r="E579" s="180"/>
      <c r="F579" s="180"/>
    </row>
    <row r="580" spans="3:6">
      <c r="C580" s="180"/>
      <c r="D580" s="180"/>
      <c r="E580" s="180"/>
      <c r="F580" s="180"/>
    </row>
    <row r="581" spans="3:6">
      <c r="C581" s="180"/>
      <c r="D581" s="180"/>
      <c r="E581" s="180"/>
      <c r="F581" s="180"/>
    </row>
    <row r="582" spans="3:6">
      <c r="C582" s="180"/>
      <c r="D582" s="180"/>
      <c r="E582" s="180"/>
      <c r="F582" s="180"/>
    </row>
    <row r="583" spans="3:6">
      <c r="C583" s="180"/>
      <c r="D583" s="180"/>
      <c r="E583" s="180"/>
      <c r="F583" s="180"/>
    </row>
    <row r="584" spans="3:6">
      <c r="C584" s="180"/>
      <c r="D584" s="180"/>
      <c r="E584" s="180"/>
      <c r="F584" s="180"/>
    </row>
    <row r="585" spans="3:6">
      <c r="C585" s="180"/>
      <c r="D585" s="180"/>
      <c r="E585" s="180"/>
      <c r="F585" s="180"/>
    </row>
    <row r="586" spans="3:6">
      <c r="C586" s="180"/>
      <c r="D586" s="180"/>
      <c r="E586" s="180"/>
      <c r="F586" s="180"/>
    </row>
    <row r="587" spans="3:6">
      <c r="C587" s="180"/>
      <c r="D587" s="180"/>
      <c r="E587" s="180"/>
      <c r="F587" s="180"/>
    </row>
    <row r="588" spans="3:6">
      <c r="C588" s="180"/>
      <c r="D588" s="180"/>
      <c r="E588" s="180"/>
      <c r="F588" s="180"/>
    </row>
    <row r="589" spans="3:6">
      <c r="C589" s="180"/>
      <c r="D589" s="180"/>
      <c r="E589" s="180"/>
      <c r="F589" s="180"/>
    </row>
    <row r="590" spans="3:6">
      <c r="C590" s="180"/>
      <c r="D590" s="180"/>
      <c r="E590" s="180"/>
      <c r="F590" s="180"/>
    </row>
    <row r="591" spans="3:6">
      <c r="C591" s="180"/>
      <c r="D591" s="180"/>
      <c r="E591" s="180"/>
      <c r="F591" s="180"/>
    </row>
    <row r="592" spans="3:6">
      <c r="C592" s="180"/>
      <c r="D592" s="180"/>
      <c r="E592" s="180"/>
      <c r="F592" s="180"/>
    </row>
    <row r="593" spans="3:6">
      <c r="C593" s="180"/>
      <c r="D593" s="180"/>
      <c r="E593" s="180"/>
      <c r="F593" s="180"/>
    </row>
    <row r="594" spans="3:6">
      <c r="C594" s="180"/>
      <c r="D594" s="180"/>
      <c r="E594" s="180"/>
      <c r="F594" s="180"/>
    </row>
    <row r="595" spans="3:6">
      <c r="C595" s="180"/>
      <c r="D595" s="180"/>
      <c r="E595" s="180"/>
      <c r="F595" s="180"/>
    </row>
    <row r="596" spans="3:6">
      <c r="C596" s="180"/>
      <c r="D596" s="180"/>
      <c r="E596" s="180"/>
      <c r="F596" s="180"/>
    </row>
    <row r="597" spans="3:6">
      <c r="C597" s="180"/>
      <c r="D597" s="180"/>
      <c r="E597" s="180"/>
      <c r="F597" s="180"/>
    </row>
    <row r="598" spans="3:6">
      <c r="C598" s="180"/>
      <c r="D598" s="180"/>
      <c r="E598" s="180"/>
      <c r="F598" s="180"/>
    </row>
    <row r="599" spans="3:6">
      <c r="C599" s="180"/>
      <c r="D599" s="180"/>
      <c r="E599" s="180"/>
      <c r="F599" s="180"/>
    </row>
    <row r="600" spans="3:6">
      <c r="C600" s="180"/>
      <c r="D600" s="180"/>
      <c r="E600" s="180"/>
      <c r="F600" s="180"/>
    </row>
    <row r="601" spans="3:6">
      <c r="C601" s="180"/>
      <c r="D601" s="180"/>
      <c r="E601" s="180"/>
      <c r="F601" s="180"/>
    </row>
    <row r="602" spans="3:6">
      <c r="C602" s="180"/>
      <c r="D602" s="180"/>
      <c r="E602" s="180"/>
      <c r="F602" s="180"/>
    </row>
    <row r="603" spans="3:6">
      <c r="C603" s="180"/>
      <c r="D603" s="180"/>
      <c r="E603" s="180"/>
      <c r="F603" s="180"/>
    </row>
    <row r="604" spans="3:6">
      <c r="C604" s="180"/>
      <c r="D604" s="180"/>
      <c r="E604" s="180"/>
      <c r="F604" s="180"/>
    </row>
    <row r="605" spans="3:6">
      <c r="C605" s="180"/>
      <c r="D605" s="180"/>
      <c r="E605" s="180"/>
      <c r="F605" s="180"/>
    </row>
    <row r="606" spans="3:6">
      <c r="C606" s="180"/>
      <c r="D606" s="180"/>
      <c r="E606" s="180"/>
      <c r="F606" s="180"/>
    </row>
    <row r="607" spans="3:6">
      <c r="C607" s="180"/>
      <c r="D607" s="180"/>
      <c r="E607" s="180"/>
      <c r="F607" s="180"/>
    </row>
    <row r="608" spans="3:6">
      <c r="C608" s="180"/>
      <c r="D608" s="180"/>
      <c r="E608" s="180"/>
      <c r="F608" s="180"/>
    </row>
    <row r="609" spans="3:6">
      <c r="C609" s="180"/>
      <c r="D609" s="180"/>
      <c r="E609" s="180"/>
      <c r="F609" s="180"/>
    </row>
    <row r="610" spans="3:6">
      <c r="C610" s="180"/>
      <c r="D610" s="180"/>
      <c r="E610" s="180"/>
      <c r="F610" s="180"/>
    </row>
    <row r="611" spans="3:6">
      <c r="C611" s="180"/>
      <c r="D611" s="180"/>
      <c r="E611" s="180"/>
      <c r="F611" s="180"/>
    </row>
    <row r="612" spans="3:6">
      <c r="C612" s="180"/>
      <c r="D612" s="180"/>
      <c r="E612" s="180"/>
      <c r="F612" s="180"/>
    </row>
    <row r="613" spans="3:6">
      <c r="C613" s="180"/>
      <c r="D613" s="180"/>
      <c r="E613" s="180"/>
      <c r="F613" s="180"/>
    </row>
    <row r="614" spans="3:6">
      <c r="C614" s="180"/>
      <c r="D614" s="180"/>
      <c r="E614" s="180"/>
      <c r="F614" s="180"/>
    </row>
    <row r="615" spans="3:6">
      <c r="C615" s="180"/>
      <c r="D615" s="180"/>
      <c r="E615" s="180"/>
      <c r="F615" s="180"/>
    </row>
    <row r="616" spans="3:6">
      <c r="C616" s="180"/>
      <c r="D616" s="180"/>
      <c r="E616" s="180"/>
      <c r="F616" s="180"/>
    </row>
    <row r="617" spans="3:6">
      <c r="C617" s="180"/>
      <c r="D617" s="180"/>
      <c r="E617" s="180"/>
      <c r="F617" s="180"/>
    </row>
    <row r="618" spans="3:6">
      <c r="C618" s="180"/>
      <c r="D618" s="180"/>
      <c r="E618" s="180"/>
      <c r="F618" s="180"/>
    </row>
    <row r="619" spans="3:6">
      <c r="C619" s="180"/>
      <c r="D619" s="180"/>
      <c r="E619" s="180"/>
      <c r="F619" s="180"/>
    </row>
    <row r="620" spans="3:6">
      <c r="C620" s="180"/>
      <c r="D620" s="180"/>
      <c r="E620" s="180"/>
      <c r="F620" s="180"/>
    </row>
    <row r="621" spans="3:6">
      <c r="C621" s="180"/>
      <c r="D621" s="180"/>
      <c r="E621" s="180"/>
      <c r="F621" s="180"/>
    </row>
    <row r="622" spans="3:6">
      <c r="C622" s="180"/>
      <c r="D622" s="180"/>
      <c r="E622" s="180"/>
      <c r="F622" s="180"/>
    </row>
    <row r="623" spans="3:6">
      <c r="C623" s="180"/>
      <c r="D623" s="180"/>
      <c r="E623" s="180"/>
      <c r="F623" s="180"/>
    </row>
    <row r="624" spans="3:6">
      <c r="C624" s="180"/>
      <c r="D624" s="180"/>
      <c r="E624" s="180"/>
      <c r="F624" s="180"/>
    </row>
    <row r="625" spans="3:6">
      <c r="C625" s="180"/>
      <c r="D625" s="180"/>
      <c r="E625" s="180"/>
      <c r="F625" s="180"/>
    </row>
    <row r="626" spans="3:6">
      <c r="C626" s="180"/>
      <c r="D626" s="180"/>
      <c r="E626" s="180"/>
      <c r="F626" s="180"/>
    </row>
    <row r="627" spans="3:6">
      <c r="C627" s="180"/>
      <c r="D627" s="180"/>
      <c r="E627" s="180"/>
      <c r="F627" s="180"/>
    </row>
    <row r="628" spans="3:6">
      <c r="C628" s="180"/>
      <c r="D628" s="180"/>
      <c r="E628" s="180"/>
      <c r="F628" s="180"/>
    </row>
    <row r="629" spans="3:6">
      <c r="C629" s="180"/>
      <c r="D629" s="180"/>
      <c r="E629" s="180"/>
      <c r="F629" s="180"/>
    </row>
    <row r="630" spans="3:6">
      <c r="C630" s="180"/>
      <c r="D630" s="180"/>
      <c r="E630" s="180"/>
      <c r="F630" s="180"/>
    </row>
    <row r="631" spans="3:6">
      <c r="C631" s="180"/>
      <c r="D631" s="180"/>
      <c r="E631" s="180"/>
      <c r="F631" s="180"/>
    </row>
    <row r="632" spans="3:6">
      <c r="C632" s="180"/>
      <c r="D632" s="180"/>
      <c r="E632" s="180"/>
      <c r="F632" s="180"/>
    </row>
    <row r="633" spans="3:6">
      <c r="C633" s="180"/>
      <c r="D633" s="180"/>
      <c r="E633" s="180"/>
      <c r="F633" s="180"/>
    </row>
    <row r="634" spans="3:6">
      <c r="C634" s="180"/>
      <c r="D634" s="180"/>
      <c r="E634" s="180"/>
      <c r="F634" s="180"/>
    </row>
    <row r="635" spans="3:6">
      <c r="C635" s="180"/>
      <c r="D635" s="180"/>
      <c r="E635" s="180"/>
      <c r="F635" s="180"/>
    </row>
    <row r="636" spans="3:6">
      <c r="C636" s="180"/>
      <c r="D636" s="180"/>
      <c r="E636" s="180"/>
      <c r="F636" s="180"/>
    </row>
    <row r="637" spans="3:6">
      <c r="C637" s="180"/>
      <c r="D637" s="180"/>
      <c r="E637" s="180"/>
      <c r="F637" s="180"/>
    </row>
    <row r="638" spans="3:6">
      <c r="C638" s="180"/>
      <c r="D638" s="180"/>
      <c r="E638" s="180"/>
      <c r="F638" s="180"/>
    </row>
    <row r="639" spans="3:6">
      <c r="C639" s="180"/>
      <c r="D639" s="180"/>
      <c r="E639" s="180"/>
      <c r="F639" s="180"/>
    </row>
    <row r="640" spans="3:6">
      <c r="C640" s="180"/>
      <c r="D640" s="180"/>
      <c r="E640" s="180"/>
      <c r="F640" s="180"/>
    </row>
    <row r="641" spans="3:6">
      <c r="C641" s="180"/>
      <c r="D641" s="180"/>
      <c r="E641" s="180"/>
      <c r="F641" s="180"/>
    </row>
    <row r="642" spans="3:6">
      <c r="C642" s="180"/>
      <c r="D642" s="180"/>
      <c r="E642" s="180"/>
      <c r="F642" s="180"/>
    </row>
    <row r="643" spans="3:6">
      <c r="C643" s="180"/>
      <c r="D643" s="180"/>
      <c r="E643" s="180"/>
      <c r="F643" s="180"/>
    </row>
    <row r="644" spans="3:6">
      <c r="C644" s="180"/>
      <c r="D644" s="180"/>
      <c r="E644" s="180"/>
      <c r="F644" s="180"/>
    </row>
    <row r="645" spans="3:6">
      <c r="C645" s="180"/>
      <c r="D645" s="180"/>
      <c r="E645" s="180"/>
      <c r="F645" s="180"/>
    </row>
    <row r="646" spans="3:6">
      <c r="C646" s="180"/>
      <c r="D646" s="180"/>
      <c r="E646" s="180"/>
      <c r="F646" s="180"/>
    </row>
    <row r="647" spans="3:6">
      <c r="C647" s="180"/>
      <c r="D647" s="180"/>
      <c r="E647" s="180"/>
      <c r="F647" s="180"/>
    </row>
    <row r="648" spans="3:6">
      <c r="C648" s="180"/>
      <c r="D648" s="180"/>
      <c r="E648" s="180"/>
      <c r="F648" s="180"/>
    </row>
    <row r="649" spans="3:6">
      <c r="C649" s="180"/>
      <c r="D649" s="180"/>
      <c r="E649" s="180"/>
      <c r="F649" s="180"/>
    </row>
    <row r="650" spans="3:6">
      <c r="C650" s="180"/>
      <c r="D650" s="180"/>
      <c r="E650" s="180"/>
      <c r="F650" s="180"/>
    </row>
    <row r="651" spans="3:6">
      <c r="C651" s="180"/>
      <c r="D651" s="180"/>
      <c r="E651" s="180"/>
      <c r="F651" s="180"/>
    </row>
    <row r="652" spans="3:6">
      <c r="C652" s="180"/>
      <c r="D652" s="180"/>
      <c r="E652" s="180"/>
      <c r="F652" s="180"/>
    </row>
    <row r="653" spans="3:6">
      <c r="C653" s="180"/>
      <c r="D653" s="180"/>
      <c r="E653" s="180"/>
      <c r="F653" s="180"/>
    </row>
    <row r="654" spans="3:6">
      <c r="C654" s="180"/>
      <c r="D654" s="180"/>
      <c r="E654" s="180"/>
      <c r="F654" s="180"/>
    </row>
    <row r="655" spans="3:6">
      <c r="C655" s="180"/>
      <c r="D655" s="180"/>
      <c r="E655" s="180"/>
      <c r="F655" s="180"/>
    </row>
    <row r="656" spans="3:6">
      <c r="C656" s="180"/>
      <c r="D656" s="180"/>
      <c r="E656" s="180"/>
      <c r="F656" s="180"/>
    </row>
    <row r="657" spans="3:6">
      <c r="C657" s="180"/>
      <c r="D657" s="180"/>
      <c r="E657" s="180"/>
      <c r="F657" s="180"/>
    </row>
    <row r="658" spans="3:6">
      <c r="C658" s="180"/>
      <c r="D658" s="180"/>
      <c r="E658" s="180"/>
      <c r="F658" s="180"/>
    </row>
    <row r="659" spans="3:6">
      <c r="C659" s="180"/>
      <c r="D659" s="180"/>
      <c r="E659" s="180"/>
      <c r="F659" s="180"/>
    </row>
    <row r="660" spans="3:6">
      <c r="C660" s="180"/>
      <c r="D660" s="180"/>
      <c r="E660" s="180"/>
      <c r="F660" s="180"/>
    </row>
    <row r="661" spans="3:6">
      <c r="C661" s="180"/>
      <c r="D661" s="180"/>
      <c r="E661" s="180"/>
      <c r="F661" s="180"/>
    </row>
    <row r="662" spans="3:6">
      <c r="C662" s="180"/>
      <c r="D662" s="180"/>
      <c r="E662" s="180"/>
      <c r="F662" s="180"/>
    </row>
    <row r="663" spans="3:6">
      <c r="C663" s="180"/>
      <c r="D663" s="180"/>
      <c r="E663" s="180"/>
      <c r="F663" s="180"/>
    </row>
    <row r="664" spans="3:6">
      <c r="C664" s="180"/>
      <c r="D664" s="180"/>
      <c r="E664" s="180"/>
      <c r="F664" s="180"/>
    </row>
    <row r="665" spans="3:6">
      <c r="C665" s="180"/>
      <c r="D665" s="180"/>
      <c r="E665" s="180"/>
      <c r="F665" s="180"/>
    </row>
    <row r="666" spans="3:6">
      <c r="C666" s="180"/>
      <c r="D666" s="180"/>
      <c r="E666" s="180"/>
      <c r="F666" s="180"/>
    </row>
    <row r="667" spans="3:6">
      <c r="C667" s="180"/>
      <c r="D667" s="180"/>
      <c r="E667" s="180"/>
      <c r="F667" s="180"/>
    </row>
    <row r="668" spans="3:6">
      <c r="C668" s="180"/>
      <c r="D668" s="180"/>
      <c r="E668" s="180"/>
      <c r="F668" s="180"/>
    </row>
    <row r="669" spans="3:6">
      <c r="C669" s="180"/>
      <c r="D669" s="180"/>
      <c r="E669" s="180"/>
      <c r="F669" s="180"/>
    </row>
    <row r="670" spans="3:6">
      <c r="C670" s="180"/>
      <c r="D670" s="180"/>
      <c r="E670" s="180"/>
      <c r="F670" s="180"/>
    </row>
    <row r="671" spans="3:6">
      <c r="C671" s="180"/>
      <c r="D671" s="180"/>
      <c r="E671" s="180"/>
      <c r="F671" s="180"/>
    </row>
    <row r="672" spans="3:6">
      <c r="C672" s="180"/>
      <c r="D672" s="180"/>
      <c r="E672" s="180"/>
      <c r="F672" s="180"/>
    </row>
    <row r="673" spans="3:6">
      <c r="C673" s="180"/>
      <c r="D673" s="180"/>
      <c r="E673" s="180"/>
      <c r="F673" s="180"/>
    </row>
    <row r="674" spans="3:6">
      <c r="C674" s="180"/>
      <c r="D674" s="180"/>
      <c r="E674" s="180"/>
      <c r="F674" s="180"/>
    </row>
    <row r="675" spans="3:6">
      <c r="C675" s="180"/>
      <c r="D675" s="180"/>
      <c r="E675" s="180"/>
      <c r="F675" s="180"/>
    </row>
    <row r="676" spans="3:6">
      <c r="C676" s="180"/>
      <c r="D676" s="180"/>
      <c r="E676" s="180"/>
      <c r="F676" s="180"/>
    </row>
  </sheetData>
  <mergeCells count="1">
    <mergeCell ref="A1:F1"/>
  </mergeCells>
  <phoneticPr fontId="0" type="noConversion"/>
  <conditionalFormatting sqref="E14:F64">
    <cfRule type="cellIs" dxfId="9" priority="1" stopIfTrue="1" operator="equal">
      <formula>0</formula>
    </cfRule>
  </conditionalFormatting>
  <pageMargins left="1" right="1" top="1.25" bottom="1" header="0.5" footer="0.5"/>
  <pageSetup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13">
    <pageSetUpPr fitToPage="1"/>
  </sheetPr>
  <dimension ref="A1:L648"/>
  <sheetViews>
    <sheetView topLeftCell="A10" zoomScaleNormal="100" workbookViewId="0">
      <pane xSplit="2" ySplit="3" topLeftCell="C13" activePane="bottomRight" state="frozen"/>
      <selection activeCell="A6" sqref="A6:H6"/>
      <selection pane="topRight" activeCell="A6" sqref="A6:H6"/>
      <selection pane="bottomLeft" activeCell="A6" sqref="A6:H6"/>
      <selection pane="bottomRight" activeCell="A6" sqref="A6:H6"/>
    </sheetView>
  </sheetViews>
  <sheetFormatPr defaultRowHeight="15"/>
  <cols>
    <col min="1" max="1" width="48.28515625" style="11" customWidth="1"/>
    <col min="2" max="2" width="5.7109375" style="239" customWidth="1"/>
    <col min="3" max="3" width="12.140625" style="11" customWidth="1"/>
    <col min="4" max="4" width="12.7109375" style="11" customWidth="1"/>
    <col min="5" max="8" width="12.140625" style="11" customWidth="1"/>
    <col min="9" max="9" width="15.140625" style="11" customWidth="1"/>
    <col min="10" max="11" width="12.140625" style="11" customWidth="1"/>
    <col min="12" max="12" width="11.7109375" style="11" customWidth="1"/>
    <col min="13" max="16384" width="9.140625" style="11"/>
  </cols>
  <sheetData>
    <row r="1" spans="1:11">
      <c r="A1" s="879" t="s">
        <v>480</v>
      </c>
      <c r="B1" s="879"/>
      <c r="C1" s="879"/>
      <c r="D1" s="879"/>
      <c r="E1" s="879"/>
      <c r="F1" s="879"/>
      <c r="G1" s="879"/>
      <c r="H1" s="879"/>
      <c r="I1" s="879"/>
      <c r="J1" s="879"/>
      <c r="K1" s="879"/>
    </row>
    <row r="2" spans="1:11">
      <c r="A2" s="9" t="e">
        <f>#REF!</f>
        <v>#REF!</v>
      </c>
    </row>
    <row r="3" spans="1:11">
      <c r="A3" s="14" t="s">
        <v>481</v>
      </c>
      <c r="B3" s="240"/>
      <c r="C3" s="10"/>
      <c r="D3" s="10"/>
      <c r="E3" s="10"/>
      <c r="F3" s="10"/>
      <c r="G3" s="10"/>
      <c r="H3" s="10"/>
      <c r="I3" s="10"/>
      <c r="J3" s="12" t="s">
        <v>482</v>
      </c>
      <c r="K3" s="13" t="s">
        <v>204</v>
      </c>
    </row>
    <row r="4" spans="1:11">
      <c r="A4" s="9" t="e">
        <f>#REF!</f>
        <v>#REF!</v>
      </c>
      <c r="B4" s="240"/>
      <c r="C4" s="10"/>
      <c r="D4" s="10"/>
      <c r="E4" s="10"/>
      <c r="F4" s="10"/>
      <c r="G4" s="10"/>
      <c r="H4" s="10"/>
      <c r="I4" s="10"/>
      <c r="J4" s="15" t="e">
        <f>#REF!</f>
        <v>#REF!</v>
      </c>
      <c r="K4" s="15" t="e">
        <f>#REF!</f>
        <v>#REF!</v>
      </c>
    </row>
    <row r="5" spans="1:11" ht="15.75" customHeight="1">
      <c r="A5" s="14" t="s">
        <v>203</v>
      </c>
      <c r="B5" s="240"/>
      <c r="C5" s="10"/>
      <c r="D5" s="10"/>
      <c r="E5" s="10"/>
      <c r="F5" s="10"/>
      <c r="G5" s="10"/>
      <c r="H5" s="10"/>
      <c r="I5" s="10"/>
      <c r="J5" s="10"/>
      <c r="K5" s="10"/>
    </row>
    <row r="6" spans="1:11" ht="19.5" customHeight="1">
      <c r="A6" s="114" t="s">
        <v>817</v>
      </c>
      <c r="B6" s="241"/>
      <c r="C6" s="114"/>
      <c r="D6" s="114"/>
      <c r="E6" s="114"/>
      <c r="F6" s="114"/>
      <c r="G6" s="114"/>
      <c r="H6" s="114"/>
      <c r="I6" s="114"/>
      <c r="J6" s="114"/>
      <c r="K6" s="114"/>
    </row>
    <row r="7" spans="1:11" ht="12.75" customHeight="1">
      <c r="A7" s="115" t="e">
        <f>CONCATENATE("of ",A2)</f>
        <v>#REF!</v>
      </c>
      <c r="B7" s="241"/>
      <c r="C7" s="115"/>
      <c r="D7" s="115"/>
      <c r="E7" s="115"/>
      <c r="F7" s="115"/>
      <c r="G7" s="115"/>
      <c r="H7" s="115"/>
      <c r="I7" s="115"/>
      <c r="J7" s="115"/>
      <c r="K7" s="115"/>
    </row>
    <row r="8" spans="1:11" ht="10.5" customHeight="1">
      <c r="A8" s="115" t="e">
        <f>CONCATENATE(" as of ",#REF!)</f>
        <v>#REF!</v>
      </c>
      <c r="B8" s="241"/>
      <c r="C8" s="115"/>
      <c r="D8" s="115"/>
      <c r="E8" s="115"/>
      <c r="F8" s="115"/>
      <c r="G8" s="115"/>
      <c r="H8" s="115"/>
      <c r="I8" s="115"/>
      <c r="J8" s="115"/>
      <c r="K8" s="115"/>
    </row>
    <row r="9" spans="1:11" ht="12" customHeight="1">
      <c r="A9" s="16"/>
      <c r="B9" s="242"/>
      <c r="C9" s="18"/>
      <c r="D9" s="18"/>
      <c r="E9" s="18"/>
      <c r="F9" s="18"/>
      <c r="G9" s="18"/>
      <c r="H9" s="18"/>
      <c r="I9" s="18"/>
      <c r="K9" s="243" t="s">
        <v>818</v>
      </c>
    </row>
    <row r="10" spans="1:11" s="24" customFormat="1" ht="11.1" customHeight="1">
      <c r="A10" s="244" t="s">
        <v>819</v>
      </c>
      <c r="B10" s="245" t="s">
        <v>485</v>
      </c>
      <c r="C10" s="246" t="s">
        <v>820</v>
      </c>
      <c r="D10" s="246" t="s">
        <v>821</v>
      </c>
      <c r="E10" s="246" t="s">
        <v>822</v>
      </c>
      <c r="F10" s="246" t="s">
        <v>823</v>
      </c>
      <c r="G10" s="246" t="s">
        <v>824</v>
      </c>
      <c r="H10" s="247" t="s">
        <v>825</v>
      </c>
      <c r="I10" s="21" t="s">
        <v>826</v>
      </c>
      <c r="J10" s="22"/>
      <c r="K10" s="310" t="s">
        <v>36</v>
      </c>
    </row>
    <row r="11" spans="1:11" s="24" customFormat="1" ht="11.1" customHeight="1">
      <c r="A11" s="248"/>
      <c r="B11" s="249"/>
      <c r="C11" s="250" t="s">
        <v>827</v>
      </c>
      <c r="D11" s="250" t="s">
        <v>827</v>
      </c>
      <c r="E11" s="250" t="s">
        <v>828</v>
      </c>
      <c r="F11" s="250" t="s">
        <v>828</v>
      </c>
      <c r="G11" s="250" t="s">
        <v>828</v>
      </c>
      <c r="H11" s="250" t="s">
        <v>829</v>
      </c>
      <c r="I11" s="27" t="s">
        <v>830</v>
      </c>
      <c r="J11" s="373" t="s">
        <v>831</v>
      </c>
      <c r="K11" s="37"/>
    </row>
    <row r="12" spans="1:11" s="24" customFormat="1" ht="11.1" customHeight="1">
      <c r="A12" s="251" t="s">
        <v>212</v>
      </c>
      <c r="B12" s="252" t="s">
        <v>213</v>
      </c>
      <c r="C12" s="39">
        <v>1</v>
      </c>
      <c r="D12" s="39">
        <v>2</v>
      </c>
      <c r="E12" s="39">
        <v>3</v>
      </c>
      <c r="F12" s="39">
        <v>4</v>
      </c>
      <c r="G12" s="39">
        <v>5</v>
      </c>
      <c r="H12" s="39">
        <v>6</v>
      </c>
      <c r="I12" s="39">
        <v>7</v>
      </c>
      <c r="J12" s="39">
        <v>8</v>
      </c>
      <c r="K12" s="40">
        <v>9</v>
      </c>
    </row>
    <row r="13" spans="1:11" s="43" customFormat="1" ht="15.75" customHeight="1">
      <c r="A13" s="253" t="s">
        <v>832</v>
      </c>
      <c r="B13" s="254">
        <v>3000</v>
      </c>
      <c r="C13" s="255" t="e">
        <f>ОСК!#REF!</f>
        <v>#REF!</v>
      </c>
      <c r="D13" s="255">
        <f>ОСК!C13</f>
        <v>2</v>
      </c>
      <c r="E13" s="255">
        <f>ОСК!D13</f>
        <v>3</v>
      </c>
      <c r="F13" s="255">
        <f>ОСК!E13</f>
        <v>4</v>
      </c>
      <c r="G13" s="255">
        <f>ОСК!F13</f>
        <v>5</v>
      </c>
      <c r="H13" s="255">
        <f>ОСК!G13</f>
        <v>6</v>
      </c>
      <c r="I13" s="255">
        <f>ОСК!H13</f>
        <v>7</v>
      </c>
      <c r="J13" s="255">
        <f>ОСК!I13</f>
        <v>8</v>
      </c>
      <c r="K13" s="359">
        <f>ОСК!J13</f>
        <v>9</v>
      </c>
    </row>
    <row r="14" spans="1:11" s="43" customFormat="1" ht="12" customHeight="1">
      <c r="A14" s="81" t="s">
        <v>833</v>
      </c>
      <c r="B14" s="256">
        <v>3100</v>
      </c>
      <c r="C14" s="71"/>
      <c r="D14" s="71"/>
      <c r="E14" s="71"/>
      <c r="F14" s="71"/>
      <c r="G14" s="71"/>
      <c r="H14" s="71"/>
      <c r="I14" s="71"/>
      <c r="J14" s="3"/>
      <c r="K14" s="4"/>
    </row>
    <row r="15" spans="1:11" s="43" customFormat="1" ht="12" customHeight="1">
      <c r="A15" s="84" t="s">
        <v>834</v>
      </c>
      <c r="B15" s="257">
        <v>3110</v>
      </c>
      <c r="C15" s="258" t="e">
        <f>ОСК!#REF!</f>
        <v>#REF!</v>
      </c>
      <c r="D15" s="258">
        <f>ОСК!C18</f>
        <v>0</v>
      </c>
      <c r="E15" s="258">
        <f>ОСК!D18</f>
        <v>0</v>
      </c>
      <c r="F15" s="258">
        <f>ОСК!E18</f>
        <v>0</v>
      </c>
      <c r="G15" s="258">
        <f>ОСК!F18</f>
        <v>0</v>
      </c>
      <c r="H15" s="258">
        <f>ОСК!G18</f>
        <v>0</v>
      </c>
      <c r="I15" s="258">
        <f>ОСК!H18</f>
        <v>0</v>
      </c>
      <c r="J15" s="258">
        <f>ОСК!I18</f>
        <v>0</v>
      </c>
      <c r="K15" s="260">
        <f>ОСК!J18</f>
        <v>0</v>
      </c>
    </row>
    <row r="16" spans="1:11" s="43" customFormat="1" ht="12" customHeight="1">
      <c r="A16" s="84" t="s">
        <v>835</v>
      </c>
      <c r="B16" s="257">
        <v>3120</v>
      </c>
      <c r="C16" s="258" t="e">
        <f>ОСК!#REF!</f>
        <v>#REF!</v>
      </c>
      <c r="D16" s="258">
        <f>ОСК!C19</f>
        <v>0</v>
      </c>
      <c r="E16" s="258">
        <f>ОСК!D19</f>
        <v>0</v>
      </c>
      <c r="F16" s="258">
        <f>ОСК!E19</f>
        <v>0</v>
      </c>
      <c r="G16" s="258">
        <f>ОСК!F19</f>
        <v>0</v>
      </c>
      <c r="H16" s="258">
        <f>ОСК!G19</f>
        <v>0</v>
      </c>
      <c r="I16" s="258">
        <f>ОСК!H19</f>
        <v>0</v>
      </c>
      <c r="J16" s="258">
        <f>ОСК!I19</f>
        <v>0</v>
      </c>
      <c r="K16" s="260">
        <f>ОСК!J19</f>
        <v>0</v>
      </c>
    </row>
    <row r="17" spans="1:11" s="43" customFormat="1" ht="12" customHeight="1">
      <c r="A17" s="81" t="s">
        <v>836</v>
      </c>
      <c r="B17" s="256">
        <v>3200</v>
      </c>
      <c r="C17" s="71"/>
      <c r="D17" s="71"/>
      <c r="E17" s="71"/>
      <c r="F17" s="71"/>
      <c r="G17" s="71"/>
      <c r="H17" s="71"/>
      <c r="I17" s="71"/>
      <c r="J17" s="3"/>
      <c r="K17" s="4"/>
    </row>
    <row r="18" spans="1:11" s="43" customFormat="1" ht="12" customHeight="1">
      <c r="A18" s="84" t="s">
        <v>834</v>
      </c>
      <c r="B18" s="257">
        <v>3210</v>
      </c>
      <c r="C18" s="258" t="e">
        <f>ОСК!#REF!</f>
        <v>#REF!</v>
      </c>
      <c r="D18" s="258">
        <f>ОСК!C21</f>
        <v>0</v>
      </c>
      <c r="E18" s="258">
        <f>ОСК!D21</f>
        <v>0</v>
      </c>
      <c r="F18" s="258">
        <f>ОСК!E21</f>
        <v>0</v>
      </c>
      <c r="G18" s="258">
        <f>ОСК!F21</f>
        <v>0</v>
      </c>
      <c r="H18" s="258">
        <f>ОСК!G21</f>
        <v>0</v>
      </c>
      <c r="I18" s="258">
        <f>ОСК!H21</f>
        <v>0</v>
      </c>
      <c r="J18" s="258">
        <f>ОСК!I21</f>
        <v>0</v>
      </c>
      <c r="K18" s="260">
        <f>ОСК!J21</f>
        <v>1636.3</v>
      </c>
    </row>
    <row r="19" spans="1:11" s="43" customFormat="1" ht="12" customHeight="1">
      <c r="A19" s="84" t="s">
        <v>835</v>
      </c>
      <c r="B19" s="257">
        <v>3220</v>
      </c>
      <c r="C19" s="258" t="e">
        <f>ОСК!#REF!</f>
        <v>#REF!</v>
      </c>
      <c r="D19" s="258">
        <f>ОСК!C22</f>
        <v>0</v>
      </c>
      <c r="E19" s="258">
        <f>ОСК!D22</f>
        <v>0</v>
      </c>
      <c r="F19" s="258">
        <f>ОСК!E22</f>
        <v>0</v>
      </c>
      <c r="G19" s="258">
        <f>ОСК!F22</f>
        <v>0</v>
      </c>
      <c r="H19" s="258">
        <f>ОСК!G22</f>
        <v>0</v>
      </c>
      <c r="I19" s="258">
        <f>ОСК!H22</f>
        <v>0</v>
      </c>
      <c r="J19" s="258">
        <f>ОСК!I22</f>
        <v>0</v>
      </c>
      <c r="K19" s="260">
        <f>ОСК!J22</f>
        <v>0</v>
      </c>
    </row>
    <row r="20" spans="1:11" s="43" customFormat="1" ht="12" customHeight="1">
      <c r="A20" s="84" t="s">
        <v>837</v>
      </c>
      <c r="B20" s="257">
        <v>3300</v>
      </c>
      <c r="C20" s="258" t="e">
        <f>ОСК!#REF!</f>
        <v>#REF!</v>
      </c>
      <c r="D20" s="258">
        <f>ОСК!C23</f>
        <v>0</v>
      </c>
      <c r="E20" s="258">
        <f>ОСК!D23</f>
        <v>0</v>
      </c>
      <c r="F20" s="258">
        <f>ОСК!E23</f>
        <v>0</v>
      </c>
      <c r="G20" s="258">
        <f>ОСК!F23</f>
        <v>0</v>
      </c>
      <c r="H20" s="258">
        <f>ОСК!G23</f>
        <v>0</v>
      </c>
      <c r="I20" s="258">
        <f>ОСК!H23</f>
        <v>0</v>
      </c>
      <c r="J20" s="258">
        <f>ОСК!I23</f>
        <v>0</v>
      </c>
      <c r="K20" s="260">
        <f>ОСК!J23</f>
        <v>0</v>
      </c>
    </row>
    <row r="21" spans="1:11" s="43" customFormat="1" ht="12" customHeight="1">
      <c r="A21" s="81" t="s">
        <v>838</v>
      </c>
      <c r="B21" s="256">
        <v>3400</v>
      </c>
      <c r="C21" s="71"/>
      <c r="D21" s="71"/>
      <c r="E21" s="71"/>
      <c r="F21" s="71"/>
      <c r="G21" s="71"/>
      <c r="H21" s="71"/>
      <c r="I21" s="71"/>
      <c r="J21" s="3"/>
      <c r="K21" s="4"/>
    </row>
    <row r="22" spans="1:11" s="43" customFormat="1" ht="12" customHeight="1">
      <c r="A22" s="84" t="s">
        <v>839</v>
      </c>
      <c r="B22" s="257">
        <v>3410</v>
      </c>
      <c r="C22" s="258" t="e">
        <f>ОСК!#REF!</f>
        <v>#REF!</v>
      </c>
      <c r="D22" s="258">
        <f>ОСК!C25</f>
        <v>0</v>
      </c>
      <c r="E22" s="258">
        <f>ОСК!D25</f>
        <v>0</v>
      </c>
      <c r="F22" s="258">
        <f>ОСК!E25</f>
        <v>0</v>
      </c>
      <c r="G22" s="258">
        <f>ОСК!F25</f>
        <v>0</v>
      </c>
      <c r="H22" s="258">
        <f>ОСК!G25</f>
        <v>0</v>
      </c>
      <c r="I22" s="258">
        <f>ОСК!H25</f>
        <v>0</v>
      </c>
      <c r="J22" s="258">
        <f>ОСК!I25</f>
        <v>0</v>
      </c>
      <c r="K22" s="260">
        <f>ОСК!J25</f>
        <v>0</v>
      </c>
    </row>
    <row r="23" spans="1:11" s="43" customFormat="1" ht="12" customHeight="1">
      <c r="A23" s="84" t="s">
        <v>840</v>
      </c>
      <c r="B23" s="257">
        <v>3420</v>
      </c>
      <c r="C23" s="258" t="e">
        <f>ОСК!#REF!</f>
        <v>#REF!</v>
      </c>
      <c r="D23" s="258">
        <f>ОСК!C26</f>
        <v>0</v>
      </c>
      <c r="E23" s="258">
        <f>ОСК!D26</f>
        <v>0</v>
      </c>
      <c r="F23" s="258">
        <f>ОСК!E26</f>
        <v>0</v>
      </c>
      <c r="G23" s="258">
        <f>ОСК!F26</f>
        <v>0</v>
      </c>
      <c r="H23" s="258">
        <f>ОСК!G26</f>
        <v>0</v>
      </c>
      <c r="I23" s="258">
        <f>ОСК!H26</f>
        <v>0</v>
      </c>
      <c r="J23" s="258">
        <f>ОСК!I26</f>
        <v>0</v>
      </c>
      <c r="K23" s="260">
        <f>ОСК!J26</f>
        <v>0</v>
      </c>
    </row>
    <row r="24" spans="1:11" s="43" customFormat="1" ht="12" customHeight="1">
      <c r="A24" s="84" t="s">
        <v>841</v>
      </c>
      <c r="B24" s="257">
        <v>3430</v>
      </c>
      <c r="C24" s="258" t="e">
        <f>ОСК!#REF!</f>
        <v>#REF!</v>
      </c>
      <c r="D24" s="258">
        <f>ОСК!C27</f>
        <v>0</v>
      </c>
      <c r="E24" s="258">
        <f>ОСК!D27</f>
        <v>0</v>
      </c>
      <c r="F24" s="258">
        <f>ОСК!E27</f>
        <v>0</v>
      </c>
      <c r="G24" s="258">
        <f>ОСК!F27</f>
        <v>0</v>
      </c>
      <c r="H24" s="258">
        <f>ОСК!G27</f>
        <v>0</v>
      </c>
      <c r="I24" s="258">
        <f>ОСК!H27</f>
        <v>0</v>
      </c>
      <c r="J24" s="258">
        <f>ОСК!I27</f>
        <v>0</v>
      </c>
      <c r="K24" s="260">
        <f>ОСК!J27</f>
        <v>0</v>
      </c>
    </row>
    <row r="25" spans="1:11" s="43" customFormat="1" ht="12" customHeight="1">
      <c r="A25" s="84" t="s">
        <v>842</v>
      </c>
      <c r="B25" s="257">
        <v>3500</v>
      </c>
      <c r="C25" s="258" t="e">
        <f>ОСК!#REF!</f>
        <v>#REF!</v>
      </c>
      <c r="D25" s="258">
        <f>ОСК!C28</f>
        <v>0</v>
      </c>
      <c r="E25" s="258">
        <f>ОСК!D28</f>
        <v>0</v>
      </c>
      <c r="F25" s="258">
        <f>ОСК!E28</f>
        <v>0</v>
      </c>
      <c r="G25" s="258">
        <f>ОСК!F28</f>
        <v>0</v>
      </c>
      <c r="H25" s="258">
        <f>ОСК!G28</f>
        <v>0</v>
      </c>
      <c r="I25" s="258">
        <f>ОСК!H28</f>
        <v>0</v>
      </c>
      <c r="J25" s="258">
        <f>ОСК!I28</f>
        <v>0</v>
      </c>
      <c r="K25" s="260">
        <f>ОСК!J28</f>
        <v>0</v>
      </c>
    </row>
    <row r="26" spans="1:11" s="43" customFormat="1" ht="12" customHeight="1">
      <c r="A26" s="81" t="s">
        <v>843</v>
      </c>
      <c r="B26" s="256"/>
      <c r="C26" s="71"/>
      <c r="D26" s="71"/>
      <c r="E26" s="71"/>
      <c r="F26" s="71"/>
      <c r="G26" s="71"/>
      <c r="H26" s="71"/>
      <c r="I26" s="71"/>
      <c r="J26" s="3"/>
      <c r="K26" s="4"/>
    </row>
    <row r="27" spans="1:11" s="43" customFormat="1" ht="12" customHeight="1">
      <c r="A27" s="81" t="s">
        <v>844</v>
      </c>
      <c r="B27" s="256">
        <v>3600</v>
      </c>
      <c r="C27" s="71"/>
      <c r="D27" s="71"/>
      <c r="E27" s="71"/>
      <c r="F27" s="71"/>
      <c r="G27" s="71"/>
      <c r="H27" s="71"/>
      <c r="I27" s="71"/>
      <c r="J27" s="3"/>
      <c r="K27" s="4"/>
    </row>
    <row r="28" spans="1:11" s="43" customFormat="1" ht="12" customHeight="1">
      <c r="A28" s="84" t="s">
        <v>834</v>
      </c>
      <c r="B28" s="257">
        <v>3610</v>
      </c>
      <c r="C28" s="258" t="e">
        <f>ОСК!#REF!</f>
        <v>#REF!</v>
      </c>
      <c r="D28" s="258">
        <f>ОСК!C30</f>
        <v>0</v>
      </c>
      <c r="E28" s="258">
        <f>ОСК!D30</f>
        <v>0</v>
      </c>
      <c r="F28" s="258">
        <f>ОСК!E30</f>
        <v>0</v>
      </c>
      <c r="G28" s="258">
        <f>ОСК!F30</f>
        <v>0</v>
      </c>
      <c r="H28" s="258">
        <f>ОСК!G30</f>
        <v>0</v>
      </c>
      <c r="I28" s="258">
        <f>ОСК!H30</f>
        <v>0</v>
      </c>
      <c r="J28" s="258">
        <f>ОСК!I30</f>
        <v>0</v>
      </c>
      <c r="K28" s="260">
        <f>ОСК!J30</f>
        <v>0</v>
      </c>
    </row>
    <row r="29" spans="1:11" s="43" customFormat="1" ht="12" customHeight="1">
      <c r="A29" s="84" t="s">
        <v>835</v>
      </c>
      <c r="B29" s="257">
        <v>3620</v>
      </c>
      <c r="C29" s="258" t="e">
        <f>ОСК!#REF!</f>
        <v>#REF!</v>
      </c>
      <c r="D29" s="258">
        <f>ОСК!C31</f>
        <v>0</v>
      </c>
      <c r="E29" s="258">
        <f>ОСК!D31</f>
        <v>0</v>
      </c>
      <c r="F29" s="258">
        <f>ОСК!E31</f>
        <v>0</v>
      </c>
      <c r="G29" s="258">
        <f>ОСК!F31</f>
        <v>0</v>
      </c>
      <c r="H29" s="258">
        <f>ОСК!G31</f>
        <v>83</v>
      </c>
      <c r="I29" s="258">
        <f>ОСК!H31</f>
        <v>80</v>
      </c>
      <c r="J29" s="258">
        <f>ОСК!I31</f>
        <v>-1121</v>
      </c>
      <c r="K29" s="260">
        <f>ОСК!J31</f>
        <v>1610.3</v>
      </c>
    </row>
    <row r="30" spans="1:11" s="43" customFormat="1" ht="12" customHeight="1">
      <c r="A30" s="84" t="s">
        <v>845</v>
      </c>
      <c r="B30" s="257">
        <v>3700</v>
      </c>
      <c r="C30" s="258" t="e">
        <f>ОСК!#REF!</f>
        <v>#REF!</v>
      </c>
      <c r="D30" s="258" t="e">
        <f>ОСК!#REF!</f>
        <v>#REF!</v>
      </c>
      <c r="E30" s="258" t="e">
        <f>ОСК!#REF!</f>
        <v>#REF!</v>
      </c>
      <c r="F30" s="258" t="e">
        <f>ОСК!#REF!</f>
        <v>#REF!</v>
      </c>
      <c r="G30" s="258" t="e">
        <f>ОСК!#REF!</f>
        <v>#REF!</v>
      </c>
      <c r="H30" s="258" t="e">
        <f>ОСК!#REF!</f>
        <v>#REF!</v>
      </c>
      <c r="I30" s="258" t="e">
        <f>ОСК!#REF!</f>
        <v>#REF!</v>
      </c>
      <c r="J30" s="258" t="e">
        <f>ОСК!#REF!</f>
        <v>#REF!</v>
      </c>
      <c r="K30" s="260" t="e">
        <f>ОСК!#REF!</f>
        <v>#REF!</v>
      </c>
    </row>
    <row r="31" spans="1:11" s="43" customFormat="1" ht="12" customHeight="1">
      <c r="A31" s="83" t="s">
        <v>846</v>
      </c>
      <c r="B31" s="261"/>
      <c r="C31" s="71"/>
      <c r="D31" s="71"/>
      <c r="E31" s="71"/>
      <c r="F31" s="71"/>
      <c r="G31" s="71"/>
      <c r="H31" s="71"/>
      <c r="I31" s="71"/>
      <c r="J31" s="3"/>
      <c r="K31" s="4"/>
    </row>
    <row r="32" spans="1:11" s="43" customFormat="1" ht="12" customHeight="1">
      <c r="A32" s="84" t="s">
        <v>847</v>
      </c>
      <c r="B32" s="257">
        <v>3750</v>
      </c>
      <c r="C32" s="258"/>
      <c r="D32" s="258"/>
      <c r="E32" s="258"/>
      <c r="F32" s="258"/>
      <c r="G32" s="258"/>
      <c r="H32" s="258"/>
      <c r="I32" s="258"/>
      <c r="J32" s="258"/>
      <c r="K32" s="260"/>
    </row>
    <row r="33" spans="1:12" s="43" customFormat="1" ht="12" customHeight="1">
      <c r="A33" s="84" t="s">
        <v>848</v>
      </c>
      <c r="B33" s="257">
        <v>3800</v>
      </c>
      <c r="C33" s="258" t="e">
        <f>ОСК!#REF!</f>
        <v>#REF!</v>
      </c>
      <c r="D33" s="258">
        <f>ОСК!C32</f>
        <v>0</v>
      </c>
      <c r="E33" s="258">
        <f>ОСК!D32</f>
        <v>0</v>
      </c>
      <c r="F33" s="258">
        <f>ОСК!E32</f>
        <v>0</v>
      </c>
      <c r="G33" s="258">
        <f>ОСК!F32</f>
        <v>0</v>
      </c>
      <c r="H33" s="258">
        <f>ОСК!G32</f>
        <v>0</v>
      </c>
      <c r="I33" s="258">
        <f>ОСК!H32</f>
        <v>0</v>
      </c>
      <c r="J33" s="258">
        <f>ОСК!I32</f>
        <v>0</v>
      </c>
      <c r="K33" s="360">
        <f>ОСК!J32</f>
        <v>0</v>
      </c>
    </row>
    <row r="34" spans="1:12" s="43" customFormat="1" ht="12" customHeight="1">
      <c r="A34" s="84" t="s">
        <v>849</v>
      </c>
      <c r="B34" s="257">
        <v>3850</v>
      </c>
      <c r="C34" s="258" t="e">
        <f>ОСК!#REF!</f>
        <v>#REF!</v>
      </c>
      <c r="D34" s="258">
        <f>ОСК!C33</f>
        <v>0</v>
      </c>
      <c r="E34" s="258">
        <f>ОСК!D33</f>
        <v>0</v>
      </c>
      <c r="F34" s="258" t="str">
        <f>ОСК!E33</f>
        <v>Съставител:</v>
      </c>
      <c r="G34" s="258">
        <f>ОСК!F33</f>
        <v>0</v>
      </c>
      <c r="H34" s="258">
        <f>ОСК!G33</f>
        <v>0</v>
      </c>
      <c r="I34" s="258" t="str">
        <f>ОСК!H33</f>
        <v>Ръководител:</v>
      </c>
      <c r="J34" s="258">
        <f>ОСК!I33</f>
        <v>0</v>
      </c>
      <c r="K34" s="360">
        <f>ОСК!J33</f>
        <v>0</v>
      </c>
    </row>
    <row r="35" spans="1:12" s="43" customFormat="1" ht="11.25" customHeight="1">
      <c r="A35" s="84" t="s">
        <v>850</v>
      </c>
      <c r="B35" s="257">
        <v>3900</v>
      </c>
      <c r="C35" s="108" t="e">
        <f>SUM(C13:C34)</f>
        <v>#REF!</v>
      </c>
      <c r="D35" s="108" t="e">
        <f t="shared" ref="D35:K35" si="0">SUM(D13:D34)</f>
        <v>#REF!</v>
      </c>
      <c r="E35" s="108" t="e">
        <f t="shared" si="0"/>
        <v>#REF!</v>
      </c>
      <c r="F35" s="108" t="e">
        <f t="shared" si="0"/>
        <v>#REF!</v>
      </c>
      <c r="G35" s="108" t="e">
        <f t="shared" si="0"/>
        <v>#REF!</v>
      </c>
      <c r="H35" s="108" t="e">
        <f t="shared" si="0"/>
        <v>#REF!</v>
      </c>
      <c r="I35" s="108" t="e">
        <f t="shared" si="0"/>
        <v>#REF!</v>
      </c>
      <c r="J35" s="108" t="e">
        <f t="shared" si="0"/>
        <v>#REF!</v>
      </c>
      <c r="K35" s="291" t="e">
        <f t="shared" si="0"/>
        <v>#REF!</v>
      </c>
    </row>
    <row r="36" spans="1:12" s="43" customFormat="1" ht="12" customHeight="1">
      <c r="A36" s="84" t="s">
        <v>851</v>
      </c>
      <c r="B36" s="257">
        <v>3950</v>
      </c>
      <c r="C36" s="258" t="e">
        <f>ОСК!#REF!</f>
        <v>#REF!</v>
      </c>
      <c r="D36" s="258" t="e">
        <f>ОСК!#REF!</f>
        <v>#REF!</v>
      </c>
      <c r="E36" s="258" t="e">
        <f>ОСК!#REF!</f>
        <v>#REF!</v>
      </c>
      <c r="F36" s="258" t="e">
        <f>ОСК!#REF!</f>
        <v>#REF!</v>
      </c>
      <c r="G36" s="258" t="e">
        <f>ОСК!#REF!</f>
        <v>#REF!</v>
      </c>
      <c r="H36" s="258" t="e">
        <f>ОСК!#REF!</f>
        <v>#REF!</v>
      </c>
      <c r="I36" s="258" t="e">
        <f>ОСК!#REF!</f>
        <v>#REF!</v>
      </c>
      <c r="J36" s="258" t="e">
        <f>ОСК!#REF!</f>
        <v>#REF!</v>
      </c>
      <c r="K36" s="360" t="e">
        <f>ОСК!#REF!</f>
        <v>#REF!</v>
      </c>
    </row>
    <row r="37" spans="1:12" s="43" customFormat="1" ht="12" customHeight="1">
      <c r="A37" s="86" t="s">
        <v>852</v>
      </c>
      <c r="B37" s="263">
        <v>3990</v>
      </c>
      <c r="C37" s="264" t="e">
        <f t="shared" ref="C37:I37" si="1">C35+C36</f>
        <v>#REF!</v>
      </c>
      <c r="D37" s="264" t="e">
        <f t="shared" si="1"/>
        <v>#REF!</v>
      </c>
      <c r="E37" s="264" t="e">
        <f t="shared" si="1"/>
        <v>#REF!</v>
      </c>
      <c r="F37" s="264" t="e">
        <f t="shared" si="1"/>
        <v>#REF!</v>
      </c>
      <c r="G37" s="264" t="e">
        <f t="shared" si="1"/>
        <v>#REF!</v>
      </c>
      <c r="H37" s="264" t="e">
        <f t="shared" si="1"/>
        <v>#REF!</v>
      </c>
      <c r="I37" s="264" t="e">
        <f t="shared" si="1"/>
        <v>#REF!</v>
      </c>
      <c r="J37" s="264" t="e">
        <f>J35+J36</f>
        <v>#REF!</v>
      </c>
      <c r="K37" s="265" t="e">
        <f>K35+K36</f>
        <v>#REF!</v>
      </c>
      <c r="L37" s="67"/>
    </row>
    <row r="38" spans="1:12" s="43" customFormat="1" ht="54.75" customHeight="1">
      <c r="A38" s="43" t="e">
        <f>CONCATENATE("Date: ",#REF!)</f>
        <v>#REF!</v>
      </c>
      <c r="B38" s="266"/>
      <c r="C38" s="43" t="s">
        <v>853</v>
      </c>
      <c r="E38" s="51"/>
      <c r="F38" s="51"/>
      <c r="G38" s="238" t="s">
        <v>604</v>
      </c>
      <c r="K38" s="67"/>
    </row>
    <row r="39" spans="1:12">
      <c r="C39" s="69"/>
      <c r="D39" s="69"/>
      <c r="E39" s="69"/>
      <c r="F39" s="69"/>
      <c r="G39" s="69"/>
      <c r="H39" s="69"/>
      <c r="I39" s="69"/>
      <c r="J39" s="69"/>
      <c r="K39" s="69"/>
    </row>
    <row r="40" spans="1:12">
      <c r="C40" s="69"/>
      <c r="D40" s="69"/>
      <c r="E40" s="69"/>
      <c r="F40" s="69"/>
      <c r="G40" s="69"/>
      <c r="H40" s="69"/>
      <c r="I40" s="69"/>
      <c r="J40" s="69"/>
      <c r="K40" s="69"/>
    </row>
    <row r="41" spans="1:12">
      <c r="C41" s="69"/>
      <c r="D41" s="69"/>
      <c r="E41" s="69"/>
      <c r="F41" s="69"/>
      <c r="G41" s="69"/>
      <c r="H41" s="69"/>
      <c r="I41" s="69"/>
      <c r="J41" s="69"/>
      <c r="K41" s="69"/>
    </row>
    <row r="42" spans="1:12">
      <c r="C42" s="69"/>
      <c r="D42" s="69"/>
      <c r="E42" s="69"/>
      <c r="F42" s="69"/>
      <c r="G42" s="69"/>
      <c r="H42" s="69"/>
      <c r="I42" s="69"/>
      <c r="J42" s="69"/>
      <c r="K42" s="69"/>
    </row>
    <row r="43" spans="1:12">
      <c r="C43" s="69"/>
      <c r="D43" s="69"/>
      <c r="E43" s="69"/>
      <c r="F43" s="69"/>
      <c r="G43" s="69"/>
      <c r="H43" s="69"/>
      <c r="I43" s="69"/>
      <c r="J43" s="69"/>
      <c r="K43" s="69"/>
    </row>
    <row r="44" spans="1:12">
      <c r="C44" s="69"/>
      <c r="D44" s="69"/>
      <c r="E44" s="69"/>
      <c r="F44" s="69"/>
      <c r="G44" s="69"/>
      <c r="H44" s="69"/>
      <c r="I44" s="69"/>
      <c r="J44" s="69"/>
      <c r="K44" s="69"/>
    </row>
    <row r="45" spans="1:12">
      <c r="C45" s="69"/>
      <c r="D45" s="69"/>
      <c r="E45" s="69"/>
      <c r="F45" s="69"/>
      <c r="G45" s="69"/>
      <c r="H45" s="69"/>
      <c r="I45" s="69"/>
      <c r="J45" s="69"/>
      <c r="K45" s="69"/>
    </row>
    <row r="46" spans="1:12">
      <c r="C46" s="69"/>
      <c r="D46" s="69"/>
      <c r="E46" s="69"/>
      <c r="F46" s="69"/>
      <c r="G46" s="69"/>
      <c r="H46" s="69"/>
      <c r="I46" s="69"/>
      <c r="J46" s="69"/>
      <c r="K46" s="69"/>
    </row>
    <row r="47" spans="1:12">
      <c r="C47" s="69"/>
      <c r="D47" s="69"/>
      <c r="E47" s="69"/>
      <c r="F47" s="69"/>
      <c r="G47" s="69"/>
      <c r="H47" s="69"/>
      <c r="I47" s="69"/>
      <c r="J47" s="69"/>
      <c r="K47" s="69"/>
    </row>
    <row r="48" spans="1:12">
      <c r="C48" s="69"/>
      <c r="D48" s="69"/>
      <c r="E48" s="69"/>
      <c r="F48" s="69"/>
      <c r="G48" s="69"/>
      <c r="H48" s="69"/>
      <c r="I48" s="69"/>
      <c r="J48" s="69"/>
      <c r="K48" s="69"/>
    </row>
    <row r="49" spans="3:11">
      <c r="C49" s="69"/>
      <c r="D49" s="69"/>
      <c r="E49" s="69"/>
      <c r="F49" s="69"/>
      <c r="G49" s="69"/>
      <c r="H49" s="69"/>
      <c r="I49" s="69"/>
      <c r="J49" s="69"/>
      <c r="K49" s="69"/>
    </row>
    <row r="50" spans="3:11">
      <c r="C50" s="69"/>
      <c r="D50" s="69"/>
      <c r="E50" s="69"/>
      <c r="F50" s="69"/>
      <c r="G50" s="69"/>
      <c r="H50" s="69"/>
      <c r="I50" s="69"/>
      <c r="J50" s="69"/>
      <c r="K50" s="69"/>
    </row>
    <row r="51" spans="3:11">
      <c r="C51" s="69"/>
      <c r="D51" s="69"/>
      <c r="E51" s="69"/>
      <c r="F51" s="69"/>
      <c r="G51" s="69"/>
      <c r="H51" s="69"/>
      <c r="I51" s="69"/>
      <c r="J51" s="69"/>
      <c r="K51" s="69"/>
    </row>
    <row r="52" spans="3:11">
      <c r="C52" s="69"/>
      <c r="D52" s="69"/>
      <c r="E52" s="69"/>
      <c r="F52" s="69"/>
      <c r="G52" s="69"/>
      <c r="H52" s="69"/>
      <c r="I52" s="69"/>
      <c r="J52" s="69"/>
      <c r="K52" s="69"/>
    </row>
    <row r="53" spans="3:11">
      <c r="C53" s="69"/>
      <c r="D53" s="69"/>
      <c r="E53" s="69"/>
      <c r="F53" s="69"/>
      <c r="G53" s="69"/>
      <c r="H53" s="69"/>
      <c r="I53" s="69"/>
      <c r="J53" s="69"/>
      <c r="K53" s="69"/>
    </row>
    <row r="54" spans="3:11">
      <c r="C54" s="69"/>
      <c r="D54" s="69"/>
      <c r="E54" s="69"/>
      <c r="F54" s="69"/>
      <c r="G54" s="69"/>
      <c r="H54" s="69"/>
      <c r="I54" s="69"/>
      <c r="J54" s="69"/>
      <c r="K54" s="69"/>
    </row>
    <row r="55" spans="3:11">
      <c r="C55" s="69"/>
      <c r="D55" s="69"/>
      <c r="E55" s="69"/>
      <c r="F55" s="69"/>
      <c r="G55" s="69"/>
      <c r="H55" s="69"/>
      <c r="I55" s="69"/>
      <c r="J55" s="69"/>
      <c r="K55" s="69"/>
    </row>
    <row r="56" spans="3:11">
      <c r="C56" s="69"/>
      <c r="D56" s="69"/>
      <c r="E56" s="69"/>
      <c r="F56" s="69"/>
      <c r="G56" s="69"/>
      <c r="H56" s="69"/>
      <c r="I56" s="69"/>
      <c r="J56" s="69"/>
      <c r="K56" s="69"/>
    </row>
    <row r="57" spans="3:11">
      <c r="C57" s="69"/>
      <c r="D57" s="69"/>
      <c r="E57" s="69"/>
      <c r="F57" s="69"/>
      <c r="G57" s="69"/>
      <c r="H57" s="69"/>
      <c r="I57" s="69"/>
      <c r="J57" s="69"/>
      <c r="K57" s="69"/>
    </row>
    <row r="58" spans="3:11">
      <c r="C58" s="69"/>
      <c r="D58" s="69"/>
      <c r="E58" s="69"/>
      <c r="F58" s="69"/>
      <c r="G58" s="69"/>
      <c r="H58" s="69"/>
      <c r="I58" s="69"/>
      <c r="J58" s="69"/>
      <c r="K58" s="69"/>
    </row>
    <row r="59" spans="3:11">
      <c r="C59" s="69"/>
      <c r="D59" s="69"/>
      <c r="E59" s="69"/>
      <c r="F59" s="69"/>
      <c r="G59" s="69"/>
      <c r="H59" s="69"/>
      <c r="I59" s="69"/>
      <c r="J59" s="69"/>
      <c r="K59" s="69"/>
    </row>
    <row r="60" spans="3:11">
      <c r="C60" s="69"/>
      <c r="D60" s="69"/>
      <c r="E60" s="69"/>
      <c r="F60" s="69"/>
      <c r="G60" s="69"/>
      <c r="H60" s="69"/>
      <c r="I60" s="69"/>
      <c r="J60" s="69"/>
      <c r="K60" s="69"/>
    </row>
    <row r="61" spans="3:11">
      <c r="C61" s="69"/>
      <c r="D61" s="69"/>
      <c r="E61" s="69"/>
      <c r="F61" s="69"/>
      <c r="G61" s="69"/>
      <c r="H61" s="69"/>
      <c r="I61" s="69"/>
      <c r="J61" s="69"/>
      <c r="K61" s="69"/>
    </row>
    <row r="62" spans="3:11">
      <c r="C62" s="69"/>
      <c r="D62" s="69"/>
      <c r="E62" s="69"/>
      <c r="F62" s="69"/>
      <c r="G62" s="69"/>
      <c r="H62" s="69"/>
      <c r="I62" s="69"/>
      <c r="J62" s="69"/>
      <c r="K62" s="69"/>
    </row>
    <row r="63" spans="3:11">
      <c r="C63" s="69"/>
      <c r="D63" s="69"/>
      <c r="E63" s="69"/>
      <c r="F63" s="69"/>
      <c r="G63" s="69"/>
      <c r="H63" s="69"/>
      <c r="I63" s="69"/>
      <c r="J63" s="69"/>
      <c r="K63" s="69"/>
    </row>
    <row r="64" spans="3:11">
      <c r="C64" s="69"/>
      <c r="D64" s="69"/>
      <c r="E64" s="69"/>
      <c r="F64" s="69"/>
      <c r="G64" s="69"/>
      <c r="H64" s="69"/>
      <c r="I64" s="69"/>
      <c r="J64" s="69"/>
      <c r="K64" s="69"/>
    </row>
    <row r="65" spans="3:11">
      <c r="C65" s="69"/>
      <c r="D65" s="69"/>
      <c r="E65" s="69"/>
      <c r="F65" s="69"/>
      <c r="G65" s="69"/>
      <c r="H65" s="69"/>
      <c r="I65" s="69"/>
      <c r="J65" s="69"/>
      <c r="K65" s="69"/>
    </row>
    <row r="66" spans="3:11">
      <c r="C66" s="69"/>
      <c r="D66" s="69"/>
      <c r="E66" s="69"/>
      <c r="F66" s="69"/>
      <c r="G66" s="69"/>
      <c r="H66" s="69"/>
      <c r="I66" s="69"/>
      <c r="J66" s="69"/>
      <c r="K66" s="69"/>
    </row>
    <row r="67" spans="3:11">
      <c r="C67" s="69"/>
      <c r="D67" s="69"/>
      <c r="E67" s="69"/>
      <c r="F67" s="69"/>
      <c r="G67" s="69"/>
      <c r="H67" s="69"/>
      <c r="I67" s="69"/>
      <c r="J67" s="69"/>
      <c r="K67" s="69"/>
    </row>
    <row r="68" spans="3:11">
      <c r="C68" s="69"/>
      <c r="D68" s="69"/>
      <c r="E68" s="69"/>
      <c r="F68" s="69"/>
      <c r="G68" s="69"/>
      <c r="H68" s="69"/>
      <c r="I68" s="69"/>
      <c r="J68" s="69"/>
      <c r="K68" s="69"/>
    </row>
    <row r="69" spans="3:11">
      <c r="C69" s="69"/>
      <c r="D69" s="69"/>
      <c r="E69" s="69"/>
      <c r="F69" s="69"/>
      <c r="G69" s="69"/>
      <c r="H69" s="69"/>
      <c r="I69" s="69"/>
      <c r="J69" s="69"/>
      <c r="K69" s="69"/>
    </row>
    <row r="70" spans="3:11">
      <c r="C70" s="69"/>
      <c r="D70" s="69"/>
      <c r="E70" s="69"/>
      <c r="F70" s="69"/>
      <c r="G70" s="69"/>
      <c r="H70" s="69"/>
      <c r="I70" s="69"/>
      <c r="J70" s="69"/>
      <c r="K70" s="69"/>
    </row>
    <row r="71" spans="3:11">
      <c r="C71" s="69"/>
      <c r="D71" s="69"/>
      <c r="E71" s="69"/>
      <c r="F71" s="69"/>
      <c r="G71" s="69"/>
      <c r="H71" s="69"/>
      <c r="I71" s="69"/>
      <c r="J71" s="69"/>
      <c r="K71" s="69"/>
    </row>
    <row r="72" spans="3:11">
      <c r="C72" s="69"/>
      <c r="D72" s="69"/>
      <c r="E72" s="69"/>
      <c r="F72" s="69"/>
      <c r="G72" s="69"/>
      <c r="H72" s="69"/>
      <c r="I72" s="69"/>
      <c r="J72" s="69"/>
      <c r="K72" s="69"/>
    </row>
    <row r="73" spans="3:11">
      <c r="C73" s="69"/>
      <c r="D73" s="69"/>
      <c r="E73" s="69"/>
      <c r="F73" s="69"/>
      <c r="G73" s="69"/>
      <c r="H73" s="69"/>
      <c r="I73" s="69"/>
      <c r="J73" s="69"/>
      <c r="K73" s="69"/>
    </row>
    <row r="74" spans="3:11">
      <c r="C74" s="69"/>
      <c r="D74" s="69"/>
      <c r="E74" s="69"/>
      <c r="F74" s="69"/>
      <c r="G74" s="69"/>
      <c r="H74" s="69"/>
      <c r="I74" s="69"/>
      <c r="J74" s="69"/>
      <c r="K74" s="69"/>
    </row>
    <row r="75" spans="3:11">
      <c r="C75" s="69"/>
      <c r="D75" s="69"/>
      <c r="E75" s="69"/>
      <c r="F75" s="69"/>
      <c r="G75" s="69"/>
      <c r="H75" s="69"/>
      <c r="I75" s="69"/>
      <c r="J75" s="69"/>
      <c r="K75" s="69"/>
    </row>
    <row r="76" spans="3:11">
      <c r="C76" s="69"/>
      <c r="D76" s="69"/>
      <c r="E76" s="69"/>
      <c r="F76" s="69"/>
      <c r="G76" s="69"/>
      <c r="H76" s="69"/>
      <c r="I76" s="69"/>
      <c r="J76" s="69"/>
      <c r="K76" s="69"/>
    </row>
    <row r="77" spans="3:11">
      <c r="C77" s="69"/>
      <c r="D77" s="69"/>
      <c r="E77" s="69"/>
      <c r="F77" s="69"/>
      <c r="G77" s="69"/>
      <c r="H77" s="69"/>
      <c r="I77" s="69"/>
      <c r="J77" s="69"/>
      <c r="K77" s="69"/>
    </row>
    <row r="78" spans="3:11">
      <c r="C78" s="69"/>
      <c r="D78" s="69"/>
      <c r="E78" s="69"/>
      <c r="F78" s="69"/>
      <c r="G78" s="69"/>
      <c r="H78" s="69"/>
      <c r="I78" s="69"/>
      <c r="J78" s="69"/>
      <c r="K78" s="69"/>
    </row>
    <row r="79" spans="3:11">
      <c r="C79" s="69"/>
      <c r="D79" s="69"/>
      <c r="E79" s="69"/>
      <c r="F79" s="69"/>
      <c r="G79" s="69"/>
      <c r="H79" s="69"/>
      <c r="I79" s="69"/>
      <c r="J79" s="69"/>
      <c r="K79" s="69"/>
    </row>
    <row r="80" spans="3:11">
      <c r="C80" s="69"/>
      <c r="D80" s="69"/>
      <c r="E80" s="69"/>
      <c r="F80" s="69"/>
      <c r="G80" s="69"/>
      <c r="H80" s="69"/>
      <c r="I80" s="69"/>
      <c r="J80" s="69"/>
      <c r="K80" s="69"/>
    </row>
    <row r="81" spans="3:11">
      <c r="C81" s="69"/>
      <c r="D81" s="69"/>
      <c r="E81" s="69"/>
      <c r="F81" s="69"/>
      <c r="G81" s="69"/>
      <c r="H81" s="69"/>
      <c r="I81" s="69"/>
      <c r="J81" s="69"/>
      <c r="K81" s="69"/>
    </row>
    <row r="82" spans="3:11">
      <c r="C82" s="69"/>
      <c r="D82" s="69"/>
      <c r="E82" s="69"/>
      <c r="F82" s="69"/>
      <c r="G82" s="69"/>
      <c r="H82" s="69"/>
      <c r="I82" s="69"/>
      <c r="J82" s="69"/>
      <c r="K82" s="69"/>
    </row>
    <row r="83" spans="3:11">
      <c r="C83" s="69"/>
      <c r="D83" s="69"/>
      <c r="E83" s="69"/>
      <c r="F83" s="69"/>
      <c r="G83" s="69"/>
      <c r="H83" s="69"/>
      <c r="I83" s="69"/>
      <c r="J83" s="69"/>
      <c r="K83" s="69"/>
    </row>
    <row r="84" spans="3:11">
      <c r="C84" s="69"/>
      <c r="D84" s="69"/>
      <c r="E84" s="69"/>
      <c r="F84" s="69"/>
      <c r="G84" s="69"/>
      <c r="H84" s="69"/>
      <c r="I84" s="69"/>
      <c r="J84" s="69"/>
      <c r="K84" s="69"/>
    </row>
    <row r="85" spans="3:11">
      <c r="C85" s="69"/>
      <c r="D85" s="69"/>
      <c r="E85" s="69"/>
      <c r="F85" s="69"/>
      <c r="G85" s="69"/>
      <c r="H85" s="69"/>
      <c r="I85" s="69"/>
      <c r="J85" s="69"/>
      <c r="K85" s="69"/>
    </row>
    <row r="86" spans="3:11">
      <c r="C86" s="69"/>
      <c r="D86" s="69"/>
      <c r="E86" s="69"/>
      <c r="F86" s="69"/>
      <c r="G86" s="69"/>
      <c r="H86" s="69"/>
      <c r="I86" s="69"/>
      <c r="J86" s="69"/>
      <c r="K86" s="69"/>
    </row>
    <row r="87" spans="3:11">
      <c r="C87" s="69"/>
      <c r="D87" s="69"/>
      <c r="E87" s="69"/>
      <c r="F87" s="69"/>
      <c r="G87" s="69"/>
      <c r="H87" s="69"/>
      <c r="I87" s="69"/>
      <c r="J87" s="69"/>
      <c r="K87" s="69"/>
    </row>
    <row r="88" spans="3:11">
      <c r="C88" s="69"/>
      <c r="D88" s="69"/>
      <c r="E88" s="69"/>
      <c r="F88" s="69"/>
      <c r="G88" s="69"/>
      <c r="H88" s="69"/>
      <c r="I88" s="69"/>
      <c r="J88" s="69"/>
      <c r="K88" s="69"/>
    </row>
    <row r="89" spans="3:11">
      <c r="C89" s="69"/>
      <c r="D89" s="69"/>
      <c r="E89" s="69"/>
      <c r="F89" s="69"/>
      <c r="G89" s="69"/>
      <c r="H89" s="69"/>
      <c r="I89" s="69"/>
      <c r="J89" s="69"/>
      <c r="K89" s="69"/>
    </row>
    <row r="90" spans="3:11">
      <c r="C90" s="69"/>
      <c r="D90" s="69"/>
      <c r="E90" s="69"/>
      <c r="F90" s="69"/>
      <c r="G90" s="69"/>
      <c r="H90" s="69"/>
      <c r="I90" s="69"/>
      <c r="J90" s="69"/>
      <c r="K90" s="69"/>
    </row>
    <row r="91" spans="3:11">
      <c r="C91" s="69"/>
      <c r="D91" s="69"/>
      <c r="E91" s="69"/>
      <c r="F91" s="69"/>
      <c r="G91" s="69"/>
      <c r="H91" s="69"/>
      <c r="I91" s="69"/>
      <c r="J91" s="69"/>
      <c r="K91" s="69"/>
    </row>
    <row r="92" spans="3:11">
      <c r="C92" s="69"/>
      <c r="D92" s="69"/>
      <c r="E92" s="69"/>
      <c r="F92" s="69"/>
      <c r="G92" s="69"/>
      <c r="H92" s="69"/>
      <c r="I92" s="69"/>
      <c r="J92" s="69"/>
      <c r="K92" s="69"/>
    </row>
    <row r="93" spans="3:11">
      <c r="C93" s="69"/>
      <c r="D93" s="69"/>
      <c r="E93" s="69"/>
      <c r="F93" s="69"/>
      <c r="G93" s="69"/>
      <c r="H93" s="69"/>
      <c r="I93" s="69"/>
      <c r="J93" s="69"/>
      <c r="K93" s="69"/>
    </row>
    <row r="94" spans="3:11">
      <c r="C94" s="69"/>
      <c r="D94" s="69"/>
      <c r="E94" s="69"/>
      <c r="F94" s="69"/>
      <c r="G94" s="69"/>
      <c r="H94" s="69"/>
      <c r="I94" s="69"/>
      <c r="J94" s="69"/>
      <c r="K94" s="69"/>
    </row>
    <row r="95" spans="3:11">
      <c r="C95" s="69"/>
      <c r="D95" s="69"/>
      <c r="E95" s="69"/>
      <c r="F95" s="69"/>
      <c r="G95" s="69"/>
      <c r="H95" s="69"/>
      <c r="I95" s="69"/>
      <c r="J95" s="69"/>
      <c r="K95" s="69"/>
    </row>
    <row r="96" spans="3:11">
      <c r="C96" s="69"/>
      <c r="D96" s="69"/>
      <c r="E96" s="69"/>
      <c r="F96" s="69"/>
      <c r="G96" s="69"/>
      <c r="H96" s="69"/>
      <c r="I96" s="69"/>
      <c r="J96" s="69"/>
      <c r="K96" s="69"/>
    </row>
    <row r="97" spans="3:11">
      <c r="C97" s="69"/>
      <c r="D97" s="69"/>
      <c r="E97" s="69"/>
      <c r="F97" s="69"/>
      <c r="G97" s="69"/>
      <c r="H97" s="69"/>
      <c r="I97" s="69"/>
      <c r="J97" s="69"/>
      <c r="K97" s="69"/>
    </row>
    <row r="98" spans="3:11">
      <c r="C98" s="69"/>
      <c r="D98" s="69"/>
      <c r="E98" s="69"/>
      <c r="F98" s="69"/>
      <c r="G98" s="69"/>
      <c r="H98" s="69"/>
      <c r="I98" s="69"/>
      <c r="J98" s="69"/>
      <c r="K98" s="69"/>
    </row>
    <row r="99" spans="3:11">
      <c r="C99" s="69"/>
      <c r="D99" s="69"/>
      <c r="E99" s="69"/>
      <c r="F99" s="69"/>
      <c r="G99" s="69"/>
      <c r="H99" s="69"/>
      <c r="I99" s="69"/>
      <c r="J99" s="69"/>
      <c r="K99" s="69"/>
    </row>
    <row r="100" spans="3:11">
      <c r="C100" s="69"/>
      <c r="D100" s="69"/>
      <c r="E100" s="69"/>
      <c r="F100" s="69"/>
      <c r="G100" s="69"/>
      <c r="H100" s="69"/>
      <c r="I100" s="69"/>
      <c r="J100" s="69"/>
      <c r="K100" s="69"/>
    </row>
    <row r="101" spans="3:11">
      <c r="C101" s="69"/>
      <c r="D101" s="69"/>
      <c r="E101" s="69"/>
      <c r="F101" s="69"/>
      <c r="G101" s="69"/>
      <c r="H101" s="69"/>
      <c r="I101" s="69"/>
      <c r="J101" s="69"/>
      <c r="K101" s="69"/>
    </row>
    <row r="102" spans="3:11">
      <c r="C102" s="69"/>
      <c r="D102" s="69"/>
      <c r="E102" s="69"/>
      <c r="F102" s="69"/>
      <c r="G102" s="69"/>
      <c r="H102" s="69"/>
      <c r="I102" s="69"/>
      <c r="J102" s="69"/>
      <c r="K102" s="69"/>
    </row>
    <row r="103" spans="3:11">
      <c r="C103" s="69"/>
      <c r="D103" s="69"/>
      <c r="E103" s="69"/>
      <c r="F103" s="69"/>
      <c r="G103" s="69"/>
      <c r="H103" s="69"/>
      <c r="I103" s="69"/>
      <c r="J103" s="69"/>
      <c r="K103" s="69"/>
    </row>
    <row r="104" spans="3:11">
      <c r="C104" s="69"/>
      <c r="D104" s="69"/>
      <c r="E104" s="69"/>
      <c r="F104" s="69"/>
      <c r="G104" s="69"/>
      <c r="H104" s="69"/>
      <c r="I104" s="69"/>
      <c r="J104" s="69"/>
      <c r="K104" s="69"/>
    </row>
    <row r="105" spans="3:11">
      <c r="C105" s="69"/>
      <c r="D105" s="69"/>
      <c r="E105" s="69"/>
      <c r="F105" s="69"/>
      <c r="G105" s="69"/>
      <c r="H105" s="69"/>
      <c r="I105" s="69"/>
      <c r="J105" s="69"/>
      <c r="K105" s="69"/>
    </row>
    <row r="106" spans="3:11">
      <c r="C106" s="69"/>
      <c r="D106" s="69"/>
      <c r="E106" s="69"/>
      <c r="F106" s="69"/>
      <c r="G106" s="69"/>
      <c r="H106" s="69"/>
      <c r="I106" s="69"/>
      <c r="J106" s="69"/>
      <c r="K106" s="69"/>
    </row>
    <row r="107" spans="3:11">
      <c r="C107" s="69"/>
      <c r="D107" s="69"/>
      <c r="E107" s="69"/>
      <c r="F107" s="69"/>
      <c r="G107" s="69"/>
      <c r="H107" s="69"/>
      <c r="I107" s="69"/>
      <c r="J107" s="69"/>
      <c r="K107" s="69"/>
    </row>
    <row r="108" spans="3:11">
      <c r="C108" s="69"/>
      <c r="D108" s="69"/>
      <c r="E108" s="69"/>
      <c r="F108" s="69"/>
      <c r="G108" s="69"/>
      <c r="H108" s="69"/>
      <c r="I108" s="69"/>
      <c r="J108" s="69"/>
      <c r="K108" s="69"/>
    </row>
    <row r="109" spans="3:11">
      <c r="C109" s="69"/>
      <c r="D109" s="69"/>
      <c r="E109" s="69"/>
      <c r="F109" s="69"/>
      <c r="G109" s="69"/>
      <c r="H109" s="69"/>
      <c r="I109" s="69"/>
      <c r="J109" s="69"/>
      <c r="K109" s="69"/>
    </row>
    <row r="110" spans="3:11">
      <c r="C110" s="69"/>
      <c r="D110" s="69"/>
      <c r="E110" s="69"/>
      <c r="F110" s="69"/>
      <c r="G110" s="69"/>
      <c r="H110" s="69"/>
      <c r="I110" s="69"/>
      <c r="J110" s="69"/>
      <c r="K110" s="69"/>
    </row>
    <row r="111" spans="3:11">
      <c r="C111" s="69"/>
      <c r="D111" s="69"/>
      <c r="E111" s="69"/>
      <c r="F111" s="69"/>
      <c r="G111" s="69"/>
      <c r="H111" s="69"/>
      <c r="I111" s="69"/>
      <c r="J111" s="69"/>
      <c r="K111" s="69"/>
    </row>
    <row r="112" spans="3:11">
      <c r="C112" s="69"/>
      <c r="D112" s="69"/>
      <c r="E112" s="69"/>
      <c r="F112" s="69"/>
      <c r="G112" s="69"/>
      <c r="H112" s="69"/>
      <c r="I112" s="69"/>
      <c r="J112" s="69"/>
      <c r="K112" s="69"/>
    </row>
    <row r="113" spans="3:11">
      <c r="C113" s="69"/>
      <c r="D113" s="69"/>
      <c r="E113" s="69"/>
      <c r="F113" s="69"/>
      <c r="G113" s="69"/>
      <c r="H113" s="69"/>
      <c r="I113" s="69"/>
      <c r="J113" s="69"/>
      <c r="K113" s="69"/>
    </row>
    <row r="114" spans="3:11">
      <c r="C114" s="69"/>
      <c r="D114" s="69"/>
      <c r="E114" s="69"/>
      <c r="F114" s="69"/>
      <c r="G114" s="69"/>
      <c r="H114" s="69"/>
      <c r="I114" s="69"/>
      <c r="J114" s="69"/>
      <c r="K114" s="69"/>
    </row>
    <row r="115" spans="3:11">
      <c r="C115" s="69"/>
      <c r="D115" s="69"/>
      <c r="E115" s="69"/>
      <c r="F115" s="69"/>
      <c r="G115" s="69"/>
      <c r="H115" s="69"/>
      <c r="I115" s="69"/>
      <c r="J115" s="69"/>
      <c r="K115" s="69"/>
    </row>
    <row r="116" spans="3:11">
      <c r="C116" s="69"/>
      <c r="D116" s="69"/>
      <c r="E116" s="69"/>
      <c r="F116" s="69"/>
      <c r="G116" s="69"/>
      <c r="H116" s="69"/>
      <c r="I116" s="69"/>
      <c r="J116" s="69"/>
      <c r="K116" s="69"/>
    </row>
    <row r="117" spans="3:11">
      <c r="C117" s="69"/>
      <c r="D117" s="69"/>
      <c r="E117" s="69"/>
      <c r="F117" s="69"/>
      <c r="G117" s="69"/>
      <c r="H117" s="69"/>
      <c r="I117" s="69"/>
      <c r="J117" s="69"/>
      <c r="K117" s="69"/>
    </row>
    <row r="118" spans="3:11">
      <c r="C118" s="69"/>
      <c r="D118" s="69"/>
      <c r="E118" s="69"/>
      <c r="F118" s="69"/>
      <c r="G118" s="69"/>
      <c r="H118" s="69"/>
      <c r="I118" s="69"/>
      <c r="J118" s="69"/>
      <c r="K118" s="69"/>
    </row>
    <row r="119" spans="3:11">
      <c r="C119" s="69"/>
      <c r="D119" s="69"/>
      <c r="E119" s="69"/>
      <c r="F119" s="69"/>
      <c r="G119" s="69"/>
      <c r="H119" s="69"/>
      <c r="I119" s="69"/>
      <c r="J119" s="69"/>
      <c r="K119" s="69"/>
    </row>
    <row r="120" spans="3:11">
      <c r="C120" s="69"/>
      <c r="D120" s="69"/>
      <c r="E120" s="69"/>
      <c r="F120" s="69"/>
      <c r="G120" s="69"/>
      <c r="H120" s="69"/>
      <c r="I120" s="69"/>
      <c r="J120" s="69"/>
      <c r="K120" s="69"/>
    </row>
    <row r="121" spans="3:11">
      <c r="C121" s="69"/>
      <c r="D121" s="69"/>
      <c r="E121" s="69"/>
      <c r="F121" s="69"/>
      <c r="G121" s="69"/>
      <c r="H121" s="69"/>
      <c r="I121" s="69"/>
      <c r="J121" s="69"/>
      <c r="K121" s="69"/>
    </row>
    <row r="122" spans="3:11">
      <c r="C122" s="69"/>
      <c r="D122" s="69"/>
      <c r="E122" s="69"/>
      <c r="F122" s="69"/>
      <c r="G122" s="69"/>
      <c r="H122" s="69"/>
      <c r="I122" s="69"/>
      <c r="J122" s="69"/>
      <c r="K122" s="69"/>
    </row>
    <row r="123" spans="3:11">
      <c r="C123" s="69"/>
      <c r="D123" s="69"/>
      <c r="E123" s="69"/>
      <c r="F123" s="69"/>
      <c r="G123" s="69"/>
      <c r="H123" s="69"/>
      <c r="I123" s="69"/>
      <c r="J123" s="69"/>
      <c r="K123" s="69"/>
    </row>
    <row r="124" spans="3:11">
      <c r="C124" s="69"/>
      <c r="D124" s="69"/>
      <c r="E124" s="69"/>
      <c r="F124" s="69"/>
      <c r="G124" s="69"/>
      <c r="H124" s="69"/>
      <c r="I124" s="69"/>
      <c r="J124" s="69"/>
      <c r="K124" s="69"/>
    </row>
    <row r="125" spans="3:11">
      <c r="C125" s="69"/>
      <c r="D125" s="69"/>
      <c r="E125" s="69"/>
      <c r="F125" s="69"/>
      <c r="G125" s="69"/>
      <c r="H125" s="69"/>
      <c r="I125" s="69"/>
      <c r="J125" s="69"/>
      <c r="K125" s="69"/>
    </row>
    <row r="126" spans="3:11">
      <c r="C126" s="69"/>
      <c r="D126" s="69"/>
      <c r="E126" s="69"/>
      <c r="F126" s="69"/>
      <c r="G126" s="69"/>
      <c r="H126" s="69"/>
      <c r="I126" s="69"/>
      <c r="J126" s="69"/>
      <c r="K126" s="69"/>
    </row>
    <row r="127" spans="3:11">
      <c r="C127" s="69"/>
      <c r="D127" s="69"/>
      <c r="E127" s="69"/>
      <c r="F127" s="69"/>
      <c r="G127" s="69"/>
      <c r="H127" s="69"/>
      <c r="I127" s="69"/>
      <c r="J127" s="69"/>
      <c r="K127" s="69"/>
    </row>
    <row r="128" spans="3:11">
      <c r="C128" s="69"/>
      <c r="D128" s="69"/>
      <c r="E128" s="69"/>
      <c r="F128" s="69"/>
      <c r="G128" s="69"/>
      <c r="H128" s="69"/>
      <c r="I128" s="69"/>
      <c r="J128" s="69"/>
      <c r="K128" s="69"/>
    </row>
    <row r="129" spans="3:11">
      <c r="C129" s="69"/>
      <c r="D129" s="69"/>
      <c r="E129" s="69"/>
      <c r="F129" s="69"/>
      <c r="G129" s="69"/>
      <c r="H129" s="69"/>
      <c r="I129" s="69"/>
      <c r="J129" s="69"/>
      <c r="K129" s="69"/>
    </row>
    <row r="130" spans="3:11">
      <c r="C130" s="69"/>
      <c r="D130" s="69"/>
      <c r="E130" s="69"/>
      <c r="F130" s="69"/>
      <c r="G130" s="69"/>
      <c r="H130" s="69"/>
      <c r="I130" s="69"/>
      <c r="J130" s="69"/>
      <c r="K130" s="69"/>
    </row>
    <row r="131" spans="3:11">
      <c r="C131" s="69"/>
      <c r="D131" s="69"/>
      <c r="E131" s="69"/>
      <c r="F131" s="69"/>
      <c r="G131" s="69"/>
      <c r="H131" s="69"/>
      <c r="I131" s="69"/>
      <c r="J131" s="69"/>
      <c r="K131" s="69"/>
    </row>
    <row r="132" spans="3:11">
      <c r="C132" s="69"/>
      <c r="D132" s="69"/>
      <c r="E132" s="69"/>
      <c r="F132" s="69"/>
      <c r="G132" s="69"/>
      <c r="H132" s="69"/>
      <c r="I132" s="69"/>
      <c r="J132" s="69"/>
      <c r="K132" s="69"/>
    </row>
    <row r="133" spans="3:11">
      <c r="C133" s="69"/>
      <c r="D133" s="69"/>
      <c r="E133" s="69"/>
      <c r="F133" s="69"/>
      <c r="G133" s="69"/>
      <c r="H133" s="69"/>
      <c r="I133" s="69"/>
      <c r="J133" s="69"/>
      <c r="K133" s="69"/>
    </row>
    <row r="134" spans="3:11">
      <c r="C134" s="69"/>
      <c r="D134" s="69"/>
      <c r="E134" s="69"/>
      <c r="F134" s="69"/>
      <c r="G134" s="69"/>
      <c r="H134" s="69"/>
      <c r="I134" s="69"/>
      <c r="J134" s="69"/>
      <c r="K134" s="69"/>
    </row>
    <row r="135" spans="3:11">
      <c r="C135" s="69"/>
      <c r="D135" s="69"/>
      <c r="E135" s="69"/>
      <c r="F135" s="69"/>
      <c r="G135" s="69"/>
      <c r="H135" s="69"/>
      <c r="I135" s="69"/>
      <c r="J135" s="69"/>
      <c r="K135" s="69"/>
    </row>
    <row r="136" spans="3:11">
      <c r="C136" s="69"/>
      <c r="D136" s="69"/>
      <c r="E136" s="69"/>
      <c r="F136" s="69"/>
      <c r="G136" s="69"/>
      <c r="H136" s="69"/>
      <c r="I136" s="69"/>
      <c r="J136" s="69"/>
      <c r="K136" s="69"/>
    </row>
    <row r="137" spans="3:11">
      <c r="C137" s="69"/>
      <c r="D137" s="69"/>
      <c r="E137" s="69"/>
      <c r="F137" s="69"/>
      <c r="G137" s="69"/>
      <c r="H137" s="69"/>
      <c r="I137" s="69"/>
      <c r="J137" s="69"/>
      <c r="K137" s="69"/>
    </row>
    <row r="138" spans="3:11">
      <c r="C138" s="69"/>
      <c r="D138" s="69"/>
      <c r="E138" s="69"/>
      <c r="F138" s="69"/>
      <c r="G138" s="69"/>
      <c r="H138" s="69"/>
      <c r="I138" s="69"/>
      <c r="J138" s="69"/>
      <c r="K138" s="69"/>
    </row>
    <row r="139" spans="3:11">
      <c r="C139" s="69"/>
      <c r="D139" s="69"/>
      <c r="E139" s="69"/>
      <c r="F139" s="69"/>
      <c r="G139" s="69"/>
      <c r="H139" s="69"/>
      <c r="I139" s="69"/>
      <c r="J139" s="69"/>
      <c r="K139" s="69"/>
    </row>
    <row r="140" spans="3:11">
      <c r="C140" s="69"/>
      <c r="D140" s="69"/>
      <c r="E140" s="69"/>
      <c r="F140" s="69"/>
      <c r="G140" s="69"/>
      <c r="H140" s="69"/>
      <c r="I140" s="69"/>
      <c r="J140" s="69"/>
      <c r="K140" s="69"/>
    </row>
    <row r="141" spans="3:11">
      <c r="C141" s="69"/>
      <c r="D141" s="69"/>
      <c r="E141" s="69"/>
      <c r="F141" s="69"/>
      <c r="G141" s="69"/>
      <c r="H141" s="69"/>
      <c r="I141" s="69"/>
      <c r="J141" s="69"/>
      <c r="K141" s="69"/>
    </row>
    <row r="142" spans="3:11">
      <c r="C142" s="69"/>
      <c r="D142" s="69"/>
      <c r="E142" s="69"/>
      <c r="F142" s="69"/>
      <c r="G142" s="69"/>
      <c r="H142" s="69"/>
      <c r="I142" s="69"/>
      <c r="J142" s="69"/>
      <c r="K142" s="69"/>
    </row>
    <row r="143" spans="3:11">
      <c r="C143" s="69"/>
      <c r="D143" s="69"/>
      <c r="E143" s="69"/>
      <c r="F143" s="69"/>
      <c r="G143" s="69"/>
      <c r="H143" s="69"/>
      <c r="I143" s="69"/>
      <c r="J143" s="69"/>
      <c r="K143" s="69"/>
    </row>
    <row r="144" spans="3:11">
      <c r="C144" s="69"/>
      <c r="D144" s="69"/>
      <c r="E144" s="69"/>
      <c r="F144" s="69"/>
      <c r="G144" s="69"/>
      <c r="H144" s="69"/>
      <c r="I144" s="69"/>
      <c r="J144" s="69"/>
      <c r="K144" s="69"/>
    </row>
    <row r="145" spans="3:11">
      <c r="C145" s="69"/>
      <c r="D145" s="69"/>
      <c r="E145" s="69"/>
      <c r="F145" s="69"/>
      <c r="G145" s="69"/>
      <c r="H145" s="69"/>
      <c r="I145" s="69"/>
      <c r="J145" s="69"/>
      <c r="K145" s="69"/>
    </row>
    <row r="146" spans="3:11">
      <c r="C146" s="69"/>
      <c r="D146" s="69"/>
      <c r="E146" s="69"/>
      <c r="F146" s="69"/>
      <c r="G146" s="69"/>
      <c r="H146" s="69"/>
      <c r="I146" s="69"/>
      <c r="J146" s="69"/>
      <c r="K146" s="69"/>
    </row>
    <row r="147" spans="3:11">
      <c r="C147" s="69"/>
      <c r="D147" s="69"/>
      <c r="E147" s="69"/>
      <c r="F147" s="69"/>
      <c r="G147" s="69"/>
      <c r="H147" s="69"/>
      <c r="I147" s="69"/>
      <c r="J147" s="69"/>
      <c r="K147" s="69"/>
    </row>
    <row r="148" spans="3:11">
      <c r="C148" s="69"/>
      <c r="D148" s="69"/>
      <c r="E148" s="69"/>
      <c r="F148" s="69"/>
      <c r="G148" s="69"/>
      <c r="H148" s="69"/>
      <c r="I148" s="69"/>
      <c r="J148" s="69"/>
      <c r="K148" s="69"/>
    </row>
    <row r="149" spans="3:11">
      <c r="C149" s="69"/>
      <c r="D149" s="69"/>
      <c r="E149" s="69"/>
      <c r="F149" s="69"/>
      <c r="G149" s="69"/>
      <c r="H149" s="69"/>
      <c r="I149" s="69"/>
      <c r="J149" s="69"/>
      <c r="K149" s="69"/>
    </row>
    <row r="150" spans="3:11">
      <c r="C150" s="69"/>
      <c r="D150" s="69"/>
      <c r="E150" s="69"/>
      <c r="F150" s="69"/>
      <c r="G150" s="69"/>
      <c r="H150" s="69"/>
      <c r="I150" s="69"/>
      <c r="J150" s="69"/>
      <c r="K150" s="69"/>
    </row>
    <row r="151" spans="3:11">
      <c r="C151" s="69"/>
      <c r="D151" s="69"/>
      <c r="E151" s="69"/>
      <c r="F151" s="69"/>
      <c r="G151" s="69"/>
      <c r="H151" s="69"/>
      <c r="I151" s="69"/>
      <c r="J151" s="69"/>
      <c r="K151" s="69"/>
    </row>
    <row r="152" spans="3:11">
      <c r="C152" s="69"/>
      <c r="D152" s="69"/>
      <c r="E152" s="69"/>
      <c r="F152" s="69"/>
      <c r="G152" s="69"/>
      <c r="H152" s="69"/>
      <c r="I152" s="69"/>
      <c r="J152" s="69"/>
      <c r="K152" s="69"/>
    </row>
    <row r="153" spans="3:11">
      <c r="C153" s="69"/>
      <c r="D153" s="69"/>
      <c r="E153" s="69"/>
      <c r="F153" s="69"/>
      <c r="G153" s="69"/>
      <c r="H153" s="69"/>
      <c r="I153" s="69"/>
      <c r="J153" s="69"/>
      <c r="K153" s="69"/>
    </row>
    <row r="154" spans="3:11">
      <c r="C154" s="69"/>
      <c r="D154" s="69"/>
      <c r="E154" s="69"/>
      <c r="F154" s="69"/>
      <c r="G154" s="69"/>
      <c r="H154" s="69"/>
      <c r="I154" s="69"/>
      <c r="J154" s="69"/>
      <c r="K154" s="69"/>
    </row>
    <row r="155" spans="3:11">
      <c r="C155" s="69"/>
      <c r="D155" s="69"/>
      <c r="E155" s="69"/>
      <c r="F155" s="69"/>
      <c r="G155" s="69"/>
      <c r="H155" s="69"/>
      <c r="I155" s="69"/>
      <c r="J155" s="69"/>
      <c r="K155" s="69"/>
    </row>
    <row r="156" spans="3:11">
      <c r="C156" s="69"/>
      <c r="D156" s="69"/>
      <c r="E156" s="69"/>
      <c r="F156" s="69"/>
      <c r="G156" s="69"/>
      <c r="H156" s="69"/>
      <c r="I156" s="69"/>
      <c r="J156" s="69"/>
      <c r="K156" s="69"/>
    </row>
    <row r="157" spans="3:11">
      <c r="C157" s="69"/>
      <c r="D157" s="69"/>
      <c r="E157" s="69"/>
      <c r="F157" s="69"/>
      <c r="G157" s="69"/>
      <c r="H157" s="69"/>
      <c r="I157" s="69"/>
      <c r="J157" s="69"/>
      <c r="K157" s="69"/>
    </row>
    <row r="158" spans="3:11">
      <c r="C158" s="69"/>
      <c r="D158" s="69"/>
      <c r="E158" s="69"/>
      <c r="F158" s="69"/>
      <c r="G158" s="69"/>
      <c r="H158" s="69"/>
      <c r="I158" s="69"/>
      <c r="J158" s="69"/>
      <c r="K158" s="69"/>
    </row>
    <row r="159" spans="3:11">
      <c r="C159" s="69"/>
      <c r="D159" s="69"/>
      <c r="E159" s="69"/>
      <c r="F159" s="69"/>
      <c r="G159" s="69"/>
      <c r="H159" s="69"/>
      <c r="I159" s="69"/>
      <c r="J159" s="69"/>
      <c r="K159" s="69"/>
    </row>
    <row r="160" spans="3:11">
      <c r="C160" s="69"/>
      <c r="D160" s="69"/>
      <c r="E160" s="69"/>
      <c r="F160" s="69"/>
      <c r="G160" s="69"/>
      <c r="H160" s="69"/>
      <c r="I160" s="69"/>
      <c r="J160" s="69"/>
      <c r="K160" s="69"/>
    </row>
    <row r="161" spans="3:11">
      <c r="C161" s="69"/>
      <c r="D161" s="69"/>
      <c r="E161" s="69"/>
      <c r="F161" s="69"/>
      <c r="G161" s="69"/>
      <c r="H161" s="69"/>
      <c r="I161" s="69"/>
      <c r="J161" s="69"/>
      <c r="K161" s="69"/>
    </row>
    <row r="162" spans="3:11">
      <c r="C162" s="69"/>
      <c r="D162" s="69"/>
      <c r="E162" s="69"/>
      <c r="F162" s="69"/>
      <c r="G162" s="69"/>
      <c r="H162" s="69"/>
      <c r="I162" s="69"/>
      <c r="J162" s="69"/>
      <c r="K162" s="69"/>
    </row>
    <row r="163" spans="3:11">
      <c r="C163" s="69"/>
      <c r="D163" s="69"/>
      <c r="E163" s="69"/>
      <c r="F163" s="69"/>
      <c r="G163" s="69"/>
      <c r="H163" s="69"/>
      <c r="I163" s="69"/>
      <c r="J163" s="69"/>
      <c r="K163" s="69"/>
    </row>
    <row r="164" spans="3:11">
      <c r="C164" s="69"/>
      <c r="D164" s="69"/>
      <c r="E164" s="69"/>
      <c r="F164" s="69"/>
      <c r="G164" s="69"/>
      <c r="H164" s="69"/>
      <c r="I164" s="69"/>
      <c r="J164" s="69"/>
      <c r="K164" s="69"/>
    </row>
    <row r="165" spans="3:11">
      <c r="C165" s="69"/>
      <c r="D165" s="69"/>
      <c r="E165" s="69"/>
      <c r="F165" s="69"/>
      <c r="G165" s="69"/>
      <c r="H165" s="69"/>
      <c r="I165" s="69"/>
      <c r="J165" s="69"/>
      <c r="K165" s="69"/>
    </row>
    <row r="166" spans="3:11">
      <c r="C166" s="69"/>
      <c r="D166" s="69"/>
      <c r="E166" s="69"/>
      <c r="F166" s="69"/>
      <c r="G166" s="69"/>
      <c r="H166" s="69"/>
      <c r="I166" s="69"/>
      <c r="J166" s="69"/>
      <c r="K166" s="69"/>
    </row>
    <row r="167" spans="3:11">
      <c r="C167" s="69"/>
      <c r="D167" s="69"/>
      <c r="E167" s="69"/>
      <c r="F167" s="69"/>
      <c r="G167" s="69"/>
      <c r="H167" s="69"/>
      <c r="I167" s="69"/>
      <c r="J167" s="69"/>
      <c r="K167" s="69"/>
    </row>
    <row r="168" spans="3:11">
      <c r="C168" s="69"/>
      <c r="D168" s="69"/>
      <c r="E168" s="69"/>
      <c r="F168" s="69"/>
      <c r="G168" s="69"/>
      <c r="H168" s="69"/>
      <c r="I168" s="69"/>
      <c r="J168" s="69"/>
      <c r="K168" s="69"/>
    </row>
    <row r="169" spans="3:11">
      <c r="C169" s="69"/>
      <c r="D169" s="69"/>
      <c r="E169" s="69"/>
      <c r="F169" s="69"/>
      <c r="G169" s="69"/>
      <c r="H169" s="69"/>
      <c r="I169" s="69"/>
      <c r="J169" s="69"/>
      <c r="K169" s="69"/>
    </row>
    <row r="170" spans="3:11">
      <c r="C170" s="69"/>
      <c r="D170" s="69"/>
      <c r="E170" s="69"/>
      <c r="F170" s="69"/>
      <c r="G170" s="69"/>
      <c r="H170" s="69"/>
      <c r="I170" s="69"/>
      <c r="J170" s="69"/>
      <c r="K170" s="69"/>
    </row>
    <row r="171" spans="3:11">
      <c r="C171" s="69"/>
      <c r="D171" s="69"/>
      <c r="E171" s="69"/>
      <c r="F171" s="69"/>
      <c r="G171" s="69"/>
      <c r="H171" s="69"/>
      <c r="I171" s="69"/>
      <c r="J171" s="69"/>
      <c r="K171" s="69"/>
    </row>
    <row r="172" spans="3:11">
      <c r="C172" s="69"/>
      <c r="D172" s="69"/>
      <c r="E172" s="69"/>
      <c r="F172" s="69"/>
      <c r="G172" s="69"/>
      <c r="H172" s="69"/>
      <c r="I172" s="69"/>
      <c r="J172" s="69"/>
      <c r="K172" s="69"/>
    </row>
    <row r="173" spans="3:11">
      <c r="C173" s="69"/>
      <c r="D173" s="69"/>
      <c r="E173" s="69"/>
      <c r="F173" s="69"/>
      <c r="G173" s="69"/>
      <c r="H173" s="69"/>
      <c r="I173" s="69"/>
      <c r="J173" s="69"/>
      <c r="K173" s="69"/>
    </row>
    <row r="174" spans="3:11">
      <c r="C174" s="69"/>
      <c r="D174" s="69"/>
      <c r="E174" s="69"/>
      <c r="F174" s="69"/>
      <c r="G174" s="69"/>
      <c r="H174" s="69"/>
      <c r="I174" s="69"/>
      <c r="J174" s="69"/>
      <c r="K174" s="69"/>
    </row>
    <row r="175" spans="3:11">
      <c r="C175" s="69"/>
      <c r="D175" s="69"/>
      <c r="E175" s="69"/>
      <c r="F175" s="69"/>
      <c r="G175" s="69"/>
      <c r="H175" s="69"/>
      <c r="I175" s="69"/>
      <c r="J175" s="69"/>
      <c r="K175" s="69"/>
    </row>
    <row r="176" spans="3:11">
      <c r="C176" s="69"/>
      <c r="D176" s="69"/>
      <c r="E176" s="69"/>
      <c r="F176" s="69"/>
      <c r="G176" s="69"/>
      <c r="H176" s="69"/>
      <c r="I176" s="69"/>
      <c r="J176" s="69"/>
      <c r="K176" s="69"/>
    </row>
    <row r="177" spans="3:11">
      <c r="C177" s="69"/>
      <c r="D177" s="69"/>
      <c r="E177" s="69"/>
      <c r="F177" s="69"/>
      <c r="G177" s="69"/>
      <c r="H177" s="69"/>
      <c r="I177" s="69"/>
      <c r="J177" s="69"/>
      <c r="K177" s="69"/>
    </row>
    <row r="178" spans="3:11">
      <c r="C178" s="69"/>
      <c r="D178" s="69"/>
      <c r="E178" s="69"/>
      <c r="F178" s="69"/>
      <c r="G178" s="69"/>
      <c r="H178" s="69"/>
      <c r="I178" s="69"/>
      <c r="J178" s="69"/>
      <c r="K178" s="69"/>
    </row>
    <row r="179" spans="3:11">
      <c r="C179" s="69"/>
      <c r="D179" s="69"/>
      <c r="E179" s="69"/>
      <c r="F179" s="69"/>
      <c r="G179" s="69"/>
      <c r="H179" s="69"/>
      <c r="I179" s="69"/>
      <c r="J179" s="69"/>
      <c r="K179" s="69"/>
    </row>
    <row r="180" spans="3:11">
      <c r="C180" s="69"/>
      <c r="D180" s="69"/>
      <c r="E180" s="69"/>
      <c r="F180" s="69"/>
      <c r="G180" s="69"/>
      <c r="H180" s="69"/>
      <c r="I180" s="69"/>
      <c r="J180" s="69"/>
      <c r="K180" s="69"/>
    </row>
    <row r="181" spans="3:11">
      <c r="C181" s="69"/>
      <c r="D181" s="69"/>
      <c r="E181" s="69"/>
      <c r="F181" s="69"/>
      <c r="G181" s="69"/>
      <c r="H181" s="69"/>
      <c r="I181" s="69"/>
      <c r="J181" s="69"/>
      <c r="K181" s="69"/>
    </row>
    <row r="182" spans="3:11">
      <c r="C182" s="69"/>
      <c r="D182" s="69"/>
      <c r="E182" s="69"/>
      <c r="F182" s="69"/>
      <c r="G182" s="69"/>
      <c r="H182" s="69"/>
      <c r="I182" s="69"/>
      <c r="J182" s="69"/>
      <c r="K182" s="69"/>
    </row>
    <row r="183" spans="3:11">
      <c r="C183" s="69"/>
      <c r="D183" s="69"/>
      <c r="E183" s="69"/>
      <c r="F183" s="69"/>
      <c r="G183" s="69"/>
      <c r="H183" s="69"/>
      <c r="I183" s="69"/>
      <c r="J183" s="69"/>
      <c r="K183" s="69"/>
    </row>
    <row r="184" spans="3:11">
      <c r="C184" s="69"/>
      <c r="D184" s="69"/>
      <c r="E184" s="69"/>
      <c r="F184" s="69"/>
      <c r="G184" s="69"/>
      <c r="H184" s="69"/>
      <c r="I184" s="69"/>
      <c r="J184" s="69"/>
      <c r="K184" s="69"/>
    </row>
    <row r="185" spans="3:11">
      <c r="C185" s="69"/>
      <c r="D185" s="69"/>
      <c r="E185" s="69"/>
      <c r="F185" s="69"/>
      <c r="G185" s="69"/>
      <c r="H185" s="69"/>
      <c r="I185" s="69"/>
      <c r="J185" s="69"/>
      <c r="K185" s="69"/>
    </row>
    <row r="186" spans="3:11">
      <c r="C186" s="69"/>
      <c r="D186" s="69"/>
      <c r="E186" s="69"/>
      <c r="F186" s="69"/>
      <c r="G186" s="69"/>
      <c r="H186" s="69"/>
      <c r="I186" s="69"/>
      <c r="J186" s="69"/>
      <c r="K186" s="69"/>
    </row>
    <row r="187" spans="3:11">
      <c r="C187" s="69"/>
      <c r="D187" s="69"/>
      <c r="E187" s="69"/>
      <c r="F187" s="69"/>
      <c r="G187" s="69"/>
      <c r="H187" s="69"/>
      <c r="I187" s="69"/>
      <c r="J187" s="69"/>
      <c r="K187" s="69"/>
    </row>
    <row r="188" spans="3:11">
      <c r="C188" s="69"/>
      <c r="D188" s="69"/>
      <c r="E188" s="69"/>
      <c r="F188" s="69"/>
      <c r="G188" s="69"/>
      <c r="H188" s="69"/>
      <c r="I188" s="69"/>
      <c r="J188" s="69"/>
      <c r="K188" s="69"/>
    </row>
    <row r="189" spans="3:11">
      <c r="C189" s="69"/>
      <c r="D189" s="69"/>
      <c r="E189" s="69"/>
      <c r="F189" s="69"/>
      <c r="G189" s="69"/>
      <c r="H189" s="69"/>
      <c r="I189" s="69"/>
      <c r="J189" s="69"/>
      <c r="K189" s="69"/>
    </row>
    <row r="190" spans="3:11">
      <c r="C190" s="69"/>
      <c r="D190" s="69"/>
      <c r="E190" s="69"/>
      <c r="F190" s="69"/>
      <c r="G190" s="69"/>
      <c r="H190" s="69"/>
      <c r="I190" s="69"/>
      <c r="J190" s="69"/>
      <c r="K190" s="69"/>
    </row>
    <row r="191" spans="3:11">
      <c r="C191" s="69"/>
      <c r="D191" s="69"/>
      <c r="E191" s="69"/>
      <c r="F191" s="69"/>
      <c r="G191" s="69"/>
      <c r="H191" s="69"/>
      <c r="I191" s="69"/>
      <c r="J191" s="69"/>
      <c r="K191" s="69"/>
    </row>
    <row r="192" spans="3:11">
      <c r="C192" s="69"/>
      <c r="D192" s="69"/>
      <c r="E192" s="69"/>
      <c r="F192" s="69"/>
      <c r="G192" s="69"/>
      <c r="H192" s="69"/>
      <c r="I192" s="69"/>
      <c r="J192" s="69"/>
      <c r="K192" s="69"/>
    </row>
    <row r="193" spans="3:11">
      <c r="C193" s="69"/>
      <c r="D193" s="69"/>
      <c r="E193" s="69"/>
      <c r="F193" s="69"/>
      <c r="G193" s="69"/>
      <c r="H193" s="69"/>
      <c r="I193" s="69"/>
      <c r="J193" s="69"/>
      <c r="K193" s="69"/>
    </row>
    <row r="194" spans="3:11">
      <c r="C194" s="69"/>
      <c r="D194" s="69"/>
      <c r="E194" s="69"/>
      <c r="F194" s="69"/>
      <c r="G194" s="69"/>
      <c r="H194" s="69"/>
      <c r="I194" s="69"/>
      <c r="J194" s="69"/>
      <c r="K194" s="69"/>
    </row>
    <row r="195" spans="3:11">
      <c r="C195" s="69"/>
      <c r="D195" s="69"/>
      <c r="E195" s="69"/>
      <c r="F195" s="69"/>
      <c r="G195" s="69"/>
      <c r="H195" s="69"/>
      <c r="I195" s="69"/>
      <c r="J195" s="69"/>
      <c r="K195" s="69"/>
    </row>
    <row r="196" spans="3:11">
      <c r="C196" s="69"/>
      <c r="D196" s="69"/>
      <c r="E196" s="69"/>
      <c r="F196" s="69"/>
      <c r="G196" s="69"/>
      <c r="H196" s="69"/>
      <c r="I196" s="69"/>
      <c r="J196" s="69"/>
      <c r="K196" s="69"/>
    </row>
    <row r="197" spans="3:11">
      <c r="C197" s="69"/>
      <c r="D197" s="69"/>
      <c r="E197" s="69"/>
      <c r="F197" s="69"/>
      <c r="G197" s="69"/>
      <c r="H197" s="69"/>
      <c r="I197" s="69"/>
      <c r="J197" s="69"/>
      <c r="K197" s="69"/>
    </row>
    <row r="198" spans="3:11">
      <c r="C198" s="69"/>
      <c r="D198" s="69"/>
      <c r="E198" s="69"/>
      <c r="F198" s="69"/>
      <c r="G198" s="69"/>
      <c r="H198" s="69"/>
      <c r="I198" s="69"/>
      <c r="J198" s="69"/>
      <c r="K198" s="69"/>
    </row>
    <row r="199" spans="3:11">
      <c r="C199" s="69"/>
      <c r="D199" s="69"/>
      <c r="E199" s="69"/>
      <c r="F199" s="69"/>
      <c r="G199" s="69"/>
      <c r="H199" s="69"/>
      <c r="I199" s="69"/>
      <c r="J199" s="69"/>
      <c r="K199" s="69"/>
    </row>
    <row r="200" spans="3:11">
      <c r="C200" s="69"/>
      <c r="D200" s="69"/>
      <c r="E200" s="69"/>
      <c r="F200" s="69"/>
      <c r="G200" s="69"/>
      <c r="H200" s="69"/>
      <c r="I200" s="69"/>
      <c r="J200" s="69"/>
      <c r="K200" s="69"/>
    </row>
    <row r="201" spans="3:11">
      <c r="C201" s="69"/>
      <c r="D201" s="69"/>
      <c r="E201" s="69"/>
      <c r="F201" s="69"/>
      <c r="G201" s="69"/>
      <c r="H201" s="69"/>
      <c r="I201" s="69"/>
      <c r="J201" s="69"/>
      <c r="K201" s="69"/>
    </row>
    <row r="202" spans="3:11">
      <c r="C202" s="69"/>
      <c r="D202" s="69"/>
      <c r="E202" s="69"/>
      <c r="F202" s="69"/>
      <c r="G202" s="69"/>
      <c r="H202" s="69"/>
      <c r="I202" s="69"/>
      <c r="J202" s="69"/>
      <c r="K202" s="69"/>
    </row>
    <row r="203" spans="3:11">
      <c r="C203" s="69"/>
      <c r="D203" s="69"/>
      <c r="E203" s="69"/>
      <c r="F203" s="69"/>
      <c r="G203" s="69"/>
      <c r="H203" s="69"/>
      <c r="I203" s="69"/>
      <c r="J203" s="69"/>
      <c r="K203" s="69"/>
    </row>
    <row r="204" spans="3:11">
      <c r="C204" s="69"/>
      <c r="D204" s="69"/>
      <c r="E204" s="69"/>
      <c r="F204" s="69"/>
      <c r="G204" s="69"/>
      <c r="H204" s="69"/>
      <c r="I204" s="69"/>
      <c r="J204" s="69"/>
      <c r="K204" s="69"/>
    </row>
    <row r="205" spans="3:11">
      <c r="C205" s="69"/>
      <c r="D205" s="69"/>
      <c r="E205" s="69"/>
      <c r="F205" s="69"/>
      <c r="G205" s="69"/>
      <c r="H205" s="69"/>
      <c r="I205" s="69"/>
      <c r="J205" s="69"/>
      <c r="K205" s="69"/>
    </row>
    <row r="206" spans="3:11">
      <c r="C206" s="69"/>
      <c r="D206" s="69"/>
      <c r="E206" s="69"/>
      <c r="F206" s="69"/>
      <c r="G206" s="69"/>
      <c r="H206" s="69"/>
      <c r="I206" s="69"/>
      <c r="J206" s="69"/>
      <c r="K206" s="69"/>
    </row>
    <row r="207" spans="3:11">
      <c r="C207" s="69"/>
      <c r="D207" s="69"/>
      <c r="E207" s="69"/>
      <c r="F207" s="69"/>
      <c r="G207" s="69"/>
      <c r="H207" s="69"/>
      <c r="I207" s="69"/>
      <c r="J207" s="69"/>
      <c r="K207" s="69"/>
    </row>
    <row r="208" spans="3:11">
      <c r="C208" s="69"/>
      <c r="D208" s="69"/>
      <c r="E208" s="69"/>
      <c r="F208" s="69"/>
      <c r="G208" s="69"/>
      <c r="H208" s="69"/>
      <c r="I208" s="69"/>
      <c r="J208" s="69"/>
      <c r="K208" s="69"/>
    </row>
    <row r="209" spans="3:11">
      <c r="C209" s="69"/>
      <c r="D209" s="69"/>
      <c r="E209" s="69"/>
      <c r="F209" s="69"/>
      <c r="G209" s="69"/>
      <c r="H209" s="69"/>
      <c r="I209" s="69"/>
      <c r="J209" s="69"/>
      <c r="K209" s="69"/>
    </row>
    <row r="210" spans="3:11">
      <c r="C210" s="69"/>
      <c r="D210" s="69"/>
      <c r="E210" s="69"/>
      <c r="F210" s="69"/>
      <c r="G210" s="69"/>
      <c r="H210" s="69"/>
      <c r="I210" s="69"/>
      <c r="J210" s="69"/>
      <c r="K210" s="69"/>
    </row>
    <row r="211" spans="3:11">
      <c r="C211" s="69"/>
      <c r="D211" s="69"/>
      <c r="E211" s="69"/>
      <c r="F211" s="69"/>
      <c r="G211" s="69"/>
      <c r="H211" s="69"/>
      <c r="I211" s="69"/>
      <c r="J211" s="69"/>
      <c r="K211" s="69"/>
    </row>
    <row r="212" spans="3:11">
      <c r="C212" s="69"/>
      <c r="D212" s="69"/>
      <c r="E212" s="69"/>
      <c r="F212" s="69"/>
      <c r="G212" s="69"/>
      <c r="H212" s="69"/>
      <c r="I212" s="69"/>
      <c r="J212" s="69"/>
      <c r="K212" s="69"/>
    </row>
    <row r="213" spans="3:11">
      <c r="C213" s="69"/>
      <c r="D213" s="69"/>
      <c r="E213" s="69"/>
      <c r="F213" s="69"/>
      <c r="G213" s="69"/>
      <c r="H213" s="69"/>
      <c r="I213" s="69"/>
      <c r="J213" s="69"/>
      <c r="K213" s="69"/>
    </row>
    <row r="214" spans="3:11">
      <c r="C214" s="69"/>
      <c r="D214" s="69"/>
      <c r="E214" s="69"/>
      <c r="F214" s="69"/>
      <c r="G214" s="69"/>
      <c r="H214" s="69"/>
      <c r="I214" s="69"/>
      <c r="J214" s="69"/>
      <c r="K214" s="69"/>
    </row>
    <row r="215" spans="3:11">
      <c r="C215" s="69"/>
      <c r="D215" s="69"/>
      <c r="E215" s="69"/>
      <c r="F215" s="69"/>
      <c r="G215" s="69"/>
      <c r="H215" s="69"/>
      <c r="I215" s="69"/>
      <c r="J215" s="69"/>
      <c r="K215" s="69"/>
    </row>
    <row r="216" spans="3:11">
      <c r="C216" s="69"/>
      <c r="D216" s="69"/>
      <c r="E216" s="69"/>
      <c r="F216" s="69"/>
      <c r="G216" s="69"/>
      <c r="H216" s="69"/>
      <c r="I216" s="69"/>
      <c r="J216" s="69"/>
      <c r="K216" s="69"/>
    </row>
    <row r="217" spans="3:11">
      <c r="C217" s="69"/>
      <c r="D217" s="69"/>
      <c r="E217" s="69"/>
      <c r="F217" s="69"/>
      <c r="G217" s="69"/>
      <c r="H217" s="69"/>
      <c r="I217" s="69"/>
      <c r="J217" s="69"/>
      <c r="K217" s="69"/>
    </row>
    <row r="218" spans="3:11">
      <c r="C218" s="69"/>
      <c r="D218" s="69"/>
      <c r="E218" s="69"/>
      <c r="F218" s="69"/>
      <c r="G218" s="69"/>
      <c r="H218" s="69"/>
      <c r="I218" s="69"/>
      <c r="J218" s="69"/>
      <c r="K218" s="69"/>
    </row>
    <row r="219" spans="3:11">
      <c r="C219" s="69"/>
      <c r="D219" s="69"/>
      <c r="E219" s="69"/>
      <c r="F219" s="69"/>
      <c r="G219" s="69"/>
      <c r="H219" s="69"/>
      <c r="I219" s="69"/>
      <c r="J219" s="69"/>
      <c r="K219" s="69"/>
    </row>
    <row r="220" spans="3:11">
      <c r="C220" s="69"/>
      <c r="D220" s="69"/>
      <c r="E220" s="69"/>
      <c r="F220" s="69"/>
      <c r="G220" s="69"/>
      <c r="H220" s="69"/>
      <c r="I220" s="69"/>
      <c r="J220" s="69"/>
      <c r="K220" s="69"/>
    </row>
    <row r="221" spans="3:11">
      <c r="C221" s="69"/>
      <c r="D221" s="69"/>
      <c r="E221" s="69"/>
      <c r="F221" s="69"/>
      <c r="G221" s="69"/>
      <c r="H221" s="69"/>
      <c r="I221" s="69"/>
      <c r="J221" s="69"/>
      <c r="K221" s="69"/>
    </row>
    <row r="222" spans="3:11">
      <c r="C222" s="69"/>
      <c r="D222" s="69"/>
      <c r="E222" s="69"/>
      <c r="F222" s="69"/>
      <c r="G222" s="69"/>
      <c r="H222" s="69"/>
      <c r="I222" s="69"/>
      <c r="J222" s="69"/>
      <c r="K222" s="69"/>
    </row>
    <row r="223" spans="3:11">
      <c r="C223" s="69"/>
      <c r="D223" s="69"/>
      <c r="E223" s="69"/>
      <c r="F223" s="69"/>
      <c r="G223" s="69"/>
      <c r="H223" s="69"/>
      <c r="I223" s="69"/>
      <c r="J223" s="69"/>
      <c r="K223" s="69"/>
    </row>
    <row r="224" spans="3:11">
      <c r="C224" s="69"/>
      <c r="D224" s="69"/>
      <c r="E224" s="69"/>
      <c r="F224" s="69"/>
      <c r="G224" s="69"/>
      <c r="H224" s="69"/>
      <c r="I224" s="69"/>
      <c r="J224" s="69"/>
      <c r="K224" s="69"/>
    </row>
    <row r="225" spans="3:11">
      <c r="C225" s="69"/>
      <c r="D225" s="69"/>
      <c r="E225" s="69"/>
      <c r="F225" s="69"/>
      <c r="G225" s="69"/>
      <c r="H225" s="69"/>
      <c r="I225" s="69"/>
      <c r="J225" s="69"/>
      <c r="K225" s="69"/>
    </row>
    <row r="226" spans="3:11">
      <c r="C226" s="69"/>
      <c r="D226" s="69"/>
      <c r="E226" s="69"/>
      <c r="F226" s="69"/>
      <c r="G226" s="69"/>
      <c r="H226" s="69"/>
      <c r="I226" s="69"/>
      <c r="J226" s="69"/>
      <c r="K226" s="69"/>
    </row>
    <row r="227" spans="3:11">
      <c r="C227" s="69"/>
      <c r="D227" s="69"/>
      <c r="E227" s="69"/>
      <c r="F227" s="69"/>
      <c r="G227" s="69"/>
      <c r="H227" s="69"/>
      <c r="I227" s="69"/>
      <c r="J227" s="69"/>
      <c r="K227" s="69"/>
    </row>
    <row r="228" spans="3:11">
      <c r="C228" s="69"/>
      <c r="D228" s="69"/>
      <c r="E228" s="69"/>
      <c r="F228" s="69"/>
      <c r="G228" s="69"/>
      <c r="H228" s="69"/>
      <c r="I228" s="69"/>
      <c r="J228" s="69"/>
      <c r="K228" s="69"/>
    </row>
    <row r="229" spans="3:11">
      <c r="C229" s="69"/>
      <c r="D229" s="69"/>
      <c r="E229" s="69"/>
      <c r="F229" s="69"/>
      <c r="G229" s="69"/>
      <c r="H229" s="69"/>
      <c r="I229" s="69"/>
      <c r="J229" s="69"/>
      <c r="K229" s="69"/>
    </row>
    <row r="230" spans="3:11">
      <c r="C230" s="69"/>
      <c r="D230" s="69"/>
      <c r="E230" s="69"/>
      <c r="F230" s="69"/>
      <c r="G230" s="69"/>
      <c r="H230" s="69"/>
      <c r="I230" s="69"/>
      <c r="J230" s="69"/>
      <c r="K230" s="69"/>
    </row>
    <row r="231" spans="3:11">
      <c r="C231" s="69"/>
      <c r="D231" s="69"/>
      <c r="E231" s="69"/>
      <c r="F231" s="69"/>
      <c r="G231" s="69"/>
      <c r="H231" s="69"/>
      <c r="I231" s="69"/>
      <c r="J231" s="69"/>
      <c r="K231" s="69"/>
    </row>
    <row r="232" spans="3:11">
      <c r="C232" s="69"/>
      <c r="D232" s="69"/>
      <c r="E232" s="69"/>
      <c r="F232" s="69"/>
      <c r="G232" s="69"/>
      <c r="H232" s="69"/>
      <c r="I232" s="69"/>
      <c r="J232" s="69"/>
      <c r="K232" s="69"/>
    </row>
    <row r="233" spans="3:11">
      <c r="C233" s="69"/>
      <c r="D233" s="69"/>
      <c r="E233" s="69"/>
      <c r="F233" s="69"/>
      <c r="G233" s="69"/>
      <c r="H233" s="69"/>
      <c r="I233" s="69"/>
      <c r="J233" s="69"/>
      <c r="K233" s="69"/>
    </row>
    <row r="234" spans="3:11">
      <c r="C234" s="69"/>
      <c r="D234" s="69"/>
      <c r="E234" s="69"/>
      <c r="F234" s="69"/>
      <c r="G234" s="69"/>
      <c r="H234" s="69"/>
      <c r="I234" s="69"/>
      <c r="J234" s="69"/>
      <c r="K234" s="69"/>
    </row>
    <row r="235" spans="3:11">
      <c r="C235" s="69"/>
      <c r="D235" s="69"/>
      <c r="E235" s="69"/>
      <c r="F235" s="69"/>
      <c r="G235" s="69"/>
      <c r="H235" s="69"/>
      <c r="I235" s="69"/>
      <c r="J235" s="69"/>
      <c r="K235" s="69"/>
    </row>
    <row r="236" spans="3:11">
      <c r="C236" s="69"/>
      <c r="D236" s="69"/>
      <c r="E236" s="69"/>
      <c r="F236" s="69"/>
      <c r="G236" s="69"/>
      <c r="H236" s="69"/>
      <c r="I236" s="69"/>
      <c r="J236" s="69"/>
      <c r="K236" s="69"/>
    </row>
    <row r="237" spans="3:11">
      <c r="C237" s="69"/>
      <c r="D237" s="69"/>
      <c r="E237" s="69"/>
      <c r="F237" s="69"/>
      <c r="G237" s="69"/>
      <c r="H237" s="69"/>
      <c r="I237" s="69"/>
      <c r="J237" s="69"/>
      <c r="K237" s="69"/>
    </row>
    <row r="238" spans="3:11">
      <c r="C238" s="69"/>
      <c r="D238" s="69"/>
      <c r="E238" s="69"/>
      <c r="F238" s="69"/>
      <c r="G238" s="69"/>
      <c r="H238" s="69"/>
      <c r="I238" s="69"/>
      <c r="J238" s="69"/>
      <c r="K238" s="69"/>
    </row>
    <row r="239" spans="3:11">
      <c r="C239" s="69"/>
      <c r="D239" s="69"/>
      <c r="E239" s="69"/>
      <c r="F239" s="69"/>
      <c r="G239" s="69"/>
      <c r="H239" s="69"/>
      <c r="I239" s="69"/>
      <c r="J239" s="69"/>
      <c r="K239" s="69"/>
    </row>
    <row r="240" spans="3:11">
      <c r="C240" s="69"/>
      <c r="D240" s="69"/>
      <c r="E240" s="69"/>
      <c r="F240" s="69"/>
      <c r="G240" s="69"/>
      <c r="H240" s="69"/>
      <c r="I240" s="69"/>
      <c r="J240" s="69"/>
      <c r="K240" s="69"/>
    </row>
    <row r="241" spans="3:11">
      <c r="C241" s="69"/>
      <c r="D241" s="69"/>
      <c r="E241" s="69"/>
      <c r="F241" s="69"/>
      <c r="G241" s="69"/>
      <c r="H241" s="69"/>
      <c r="I241" s="69"/>
      <c r="J241" s="69"/>
      <c r="K241" s="69"/>
    </row>
    <row r="242" spans="3:11">
      <c r="C242" s="69"/>
      <c r="D242" s="69"/>
      <c r="E242" s="69"/>
      <c r="F242" s="69"/>
      <c r="G242" s="69"/>
      <c r="H242" s="69"/>
      <c r="I242" s="69"/>
      <c r="J242" s="69"/>
      <c r="K242" s="69"/>
    </row>
    <row r="243" spans="3:11">
      <c r="C243" s="69"/>
      <c r="D243" s="69"/>
      <c r="E243" s="69"/>
      <c r="F243" s="69"/>
      <c r="G243" s="69"/>
      <c r="H243" s="69"/>
      <c r="I243" s="69"/>
      <c r="J243" s="69"/>
      <c r="K243" s="69"/>
    </row>
    <row r="244" spans="3:11">
      <c r="C244" s="69"/>
      <c r="D244" s="69"/>
      <c r="E244" s="69"/>
      <c r="F244" s="69"/>
      <c r="G244" s="69"/>
      <c r="H244" s="69"/>
      <c r="I244" s="69"/>
      <c r="J244" s="69"/>
      <c r="K244" s="69"/>
    </row>
    <row r="245" spans="3:11">
      <c r="C245" s="69"/>
      <c r="D245" s="69"/>
      <c r="E245" s="69"/>
      <c r="F245" s="69"/>
      <c r="G245" s="69"/>
      <c r="H245" s="69"/>
      <c r="I245" s="69"/>
      <c r="J245" s="69"/>
      <c r="K245" s="69"/>
    </row>
    <row r="246" spans="3:11">
      <c r="C246" s="69"/>
      <c r="D246" s="69"/>
      <c r="E246" s="69"/>
      <c r="F246" s="69"/>
      <c r="G246" s="69"/>
      <c r="H246" s="69"/>
      <c r="I246" s="69"/>
      <c r="J246" s="69"/>
      <c r="K246" s="69"/>
    </row>
    <row r="247" spans="3:11">
      <c r="C247" s="69"/>
      <c r="D247" s="69"/>
      <c r="E247" s="69"/>
      <c r="F247" s="69"/>
      <c r="G247" s="69"/>
      <c r="H247" s="69"/>
      <c r="I247" s="69"/>
      <c r="J247" s="69"/>
      <c r="K247" s="69"/>
    </row>
    <row r="248" spans="3:11">
      <c r="C248" s="69"/>
      <c r="D248" s="69"/>
      <c r="E248" s="69"/>
      <c r="F248" s="69"/>
      <c r="G248" s="69"/>
      <c r="H248" s="69"/>
      <c r="I248" s="69"/>
      <c r="J248" s="69"/>
      <c r="K248" s="69"/>
    </row>
    <row r="249" spans="3:11">
      <c r="C249" s="69"/>
      <c r="D249" s="69"/>
      <c r="E249" s="69"/>
      <c r="F249" s="69"/>
      <c r="G249" s="69"/>
      <c r="H249" s="69"/>
      <c r="I249" s="69"/>
      <c r="J249" s="69"/>
      <c r="K249" s="69"/>
    </row>
    <row r="250" spans="3:11">
      <c r="C250" s="69"/>
      <c r="D250" s="69"/>
      <c r="E250" s="69"/>
      <c r="F250" s="69"/>
      <c r="G250" s="69"/>
      <c r="H250" s="69"/>
      <c r="I250" s="69"/>
      <c r="J250" s="69"/>
      <c r="K250" s="69"/>
    </row>
    <row r="251" spans="3:11">
      <c r="C251" s="69"/>
      <c r="D251" s="69"/>
      <c r="E251" s="69"/>
      <c r="F251" s="69"/>
      <c r="G251" s="69"/>
      <c r="H251" s="69"/>
      <c r="I251" s="69"/>
      <c r="J251" s="69"/>
      <c r="K251" s="69"/>
    </row>
    <row r="252" spans="3:11">
      <c r="C252" s="69"/>
      <c r="D252" s="69"/>
      <c r="E252" s="69"/>
      <c r="F252" s="69"/>
      <c r="G252" s="69"/>
      <c r="H252" s="69"/>
      <c r="I252" s="69"/>
      <c r="J252" s="69"/>
      <c r="K252" s="69"/>
    </row>
    <row r="253" spans="3:11">
      <c r="C253" s="69"/>
      <c r="D253" s="69"/>
      <c r="E253" s="69"/>
      <c r="F253" s="69"/>
      <c r="G253" s="69"/>
      <c r="H253" s="69"/>
      <c r="I253" s="69"/>
      <c r="J253" s="69"/>
      <c r="K253" s="69"/>
    </row>
    <row r="254" spans="3:11">
      <c r="C254" s="69"/>
      <c r="D254" s="69"/>
      <c r="E254" s="69"/>
      <c r="F254" s="69"/>
      <c r="G254" s="69"/>
      <c r="H254" s="69"/>
      <c r="I254" s="69"/>
      <c r="J254" s="69"/>
      <c r="K254" s="69"/>
    </row>
    <row r="255" spans="3:11">
      <c r="C255" s="69"/>
      <c r="D255" s="69"/>
      <c r="E255" s="69"/>
      <c r="F255" s="69"/>
      <c r="G255" s="69"/>
      <c r="H255" s="69"/>
      <c r="I255" s="69"/>
      <c r="J255" s="69"/>
      <c r="K255" s="69"/>
    </row>
    <row r="256" spans="3:11">
      <c r="C256" s="69"/>
      <c r="D256" s="69"/>
      <c r="E256" s="69"/>
      <c r="F256" s="69"/>
      <c r="G256" s="69"/>
      <c r="H256" s="69"/>
      <c r="I256" s="69"/>
      <c r="J256" s="69"/>
      <c r="K256" s="69"/>
    </row>
    <row r="257" spans="3:11">
      <c r="C257" s="69"/>
      <c r="D257" s="69"/>
      <c r="E257" s="69"/>
      <c r="F257" s="69"/>
      <c r="G257" s="69"/>
      <c r="H257" s="69"/>
      <c r="I257" s="69"/>
      <c r="J257" s="69"/>
      <c r="K257" s="69"/>
    </row>
    <row r="258" spans="3:11">
      <c r="C258" s="69"/>
      <c r="D258" s="69"/>
      <c r="E258" s="69"/>
      <c r="F258" s="69"/>
      <c r="G258" s="69"/>
      <c r="H258" s="69"/>
      <c r="I258" s="69"/>
      <c r="J258" s="69"/>
      <c r="K258" s="69"/>
    </row>
    <row r="259" spans="3:11">
      <c r="C259" s="69"/>
      <c r="D259" s="69"/>
      <c r="E259" s="69"/>
      <c r="F259" s="69"/>
      <c r="G259" s="69"/>
      <c r="H259" s="69"/>
      <c r="I259" s="69"/>
      <c r="J259" s="69"/>
      <c r="K259" s="69"/>
    </row>
    <row r="260" spans="3:11">
      <c r="C260" s="69"/>
      <c r="D260" s="69"/>
      <c r="E260" s="69"/>
      <c r="F260" s="69"/>
      <c r="G260" s="69"/>
      <c r="H260" s="69"/>
      <c r="I260" s="69"/>
      <c r="J260" s="69"/>
      <c r="K260" s="69"/>
    </row>
    <row r="261" spans="3:11">
      <c r="C261" s="69"/>
      <c r="D261" s="69"/>
      <c r="E261" s="69"/>
      <c r="F261" s="69"/>
      <c r="G261" s="69"/>
      <c r="H261" s="69"/>
      <c r="I261" s="69"/>
      <c r="J261" s="69"/>
      <c r="K261" s="69"/>
    </row>
    <row r="262" spans="3:11">
      <c r="C262" s="69"/>
      <c r="D262" s="69"/>
      <c r="E262" s="69"/>
      <c r="F262" s="69"/>
      <c r="G262" s="69"/>
      <c r="H262" s="69"/>
      <c r="I262" s="69"/>
      <c r="J262" s="69"/>
      <c r="K262" s="69"/>
    </row>
    <row r="263" spans="3:11">
      <c r="C263" s="69"/>
      <c r="D263" s="69"/>
      <c r="E263" s="69"/>
      <c r="F263" s="69"/>
      <c r="G263" s="69"/>
      <c r="H263" s="69"/>
      <c r="I263" s="69"/>
      <c r="J263" s="69"/>
      <c r="K263" s="69"/>
    </row>
    <row r="264" spans="3:11">
      <c r="C264" s="69"/>
      <c r="D264" s="69"/>
      <c r="E264" s="69"/>
      <c r="F264" s="69"/>
      <c r="G264" s="69"/>
      <c r="H264" s="69"/>
      <c r="I264" s="69"/>
      <c r="J264" s="69"/>
      <c r="K264" s="69"/>
    </row>
    <row r="265" spans="3:11">
      <c r="C265" s="69"/>
      <c r="D265" s="69"/>
      <c r="E265" s="69"/>
      <c r="F265" s="69"/>
      <c r="G265" s="69"/>
      <c r="H265" s="69"/>
      <c r="I265" s="69"/>
      <c r="J265" s="69"/>
      <c r="K265" s="69"/>
    </row>
    <row r="266" spans="3:11">
      <c r="C266" s="69"/>
      <c r="D266" s="69"/>
      <c r="E266" s="69"/>
      <c r="F266" s="69"/>
      <c r="G266" s="69"/>
      <c r="H266" s="69"/>
      <c r="I266" s="69"/>
      <c r="J266" s="69"/>
      <c r="K266" s="69"/>
    </row>
    <row r="267" spans="3:11">
      <c r="C267" s="69"/>
      <c r="D267" s="69"/>
      <c r="E267" s="69"/>
      <c r="F267" s="69"/>
      <c r="G267" s="69"/>
      <c r="H267" s="69"/>
      <c r="I267" s="69"/>
      <c r="J267" s="69"/>
      <c r="K267" s="69"/>
    </row>
    <row r="268" spans="3:11">
      <c r="C268" s="69"/>
      <c r="D268" s="69"/>
      <c r="E268" s="69"/>
      <c r="F268" s="69"/>
      <c r="G268" s="69"/>
      <c r="H268" s="69"/>
      <c r="I268" s="69"/>
      <c r="J268" s="69"/>
      <c r="K268" s="69"/>
    </row>
    <row r="269" spans="3:11">
      <c r="C269" s="69"/>
      <c r="D269" s="69"/>
      <c r="E269" s="69"/>
      <c r="F269" s="69"/>
      <c r="G269" s="69"/>
      <c r="H269" s="69"/>
      <c r="I269" s="69"/>
      <c r="J269" s="69"/>
      <c r="K269" s="69"/>
    </row>
    <row r="270" spans="3:11">
      <c r="C270" s="69"/>
      <c r="D270" s="69"/>
      <c r="E270" s="69"/>
      <c r="F270" s="69"/>
      <c r="G270" s="69"/>
      <c r="H270" s="69"/>
      <c r="I270" s="69"/>
      <c r="J270" s="69"/>
      <c r="K270" s="69"/>
    </row>
    <row r="271" spans="3:11">
      <c r="C271" s="69"/>
      <c r="D271" s="69"/>
      <c r="E271" s="69"/>
      <c r="F271" s="69"/>
      <c r="G271" s="69"/>
      <c r="H271" s="69"/>
      <c r="I271" s="69"/>
      <c r="J271" s="69"/>
      <c r="K271" s="69"/>
    </row>
    <row r="272" spans="3:11">
      <c r="C272" s="69"/>
      <c r="D272" s="69"/>
      <c r="E272" s="69"/>
      <c r="F272" s="69"/>
      <c r="G272" s="69"/>
      <c r="H272" s="69"/>
      <c r="I272" s="69"/>
      <c r="J272" s="69"/>
      <c r="K272" s="69"/>
    </row>
    <row r="273" spans="3:11">
      <c r="C273" s="69"/>
      <c r="D273" s="69"/>
      <c r="E273" s="69"/>
      <c r="F273" s="69"/>
      <c r="G273" s="69"/>
      <c r="H273" s="69"/>
      <c r="I273" s="69"/>
      <c r="J273" s="69"/>
      <c r="K273" s="69"/>
    </row>
    <row r="274" spans="3:11">
      <c r="C274" s="69"/>
      <c r="D274" s="69"/>
      <c r="E274" s="69"/>
      <c r="F274" s="69"/>
      <c r="G274" s="69"/>
      <c r="H274" s="69"/>
      <c r="I274" s="69"/>
      <c r="J274" s="69"/>
      <c r="K274" s="69"/>
    </row>
    <row r="275" spans="3:11">
      <c r="C275" s="69"/>
      <c r="D275" s="69"/>
      <c r="E275" s="69"/>
      <c r="F275" s="69"/>
      <c r="G275" s="69"/>
      <c r="H275" s="69"/>
      <c r="I275" s="69"/>
      <c r="J275" s="69"/>
      <c r="K275" s="69"/>
    </row>
    <row r="276" spans="3:11">
      <c r="C276" s="69"/>
      <c r="D276" s="69"/>
      <c r="E276" s="69"/>
      <c r="F276" s="69"/>
      <c r="G276" s="69"/>
      <c r="H276" s="69"/>
      <c r="I276" s="69"/>
      <c r="J276" s="69"/>
      <c r="K276" s="69"/>
    </row>
    <row r="277" spans="3:11">
      <c r="C277" s="69"/>
      <c r="D277" s="69"/>
      <c r="E277" s="69"/>
      <c r="F277" s="69"/>
      <c r="G277" s="69"/>
      <c r="H277" s="69"/>
      <c r="I277" s="69"/>
      <c r="J277" s="69"/>
      <c r="K277" s="69"/>
    </row>
    <row r="278" spans="3:11">
      <c r="C278" s="69"/>
      <c r="D278" s="69"/>
      <c r="E278" s="69"/>
      <c r="F278" s="69"/>
      <c r="G278" s="69"/>
      <c r="H278" s="69"/>
      <c r="I278" s="69"/>
      <c r="J278" s="69"/>
      <c r="K278" s="69"/>
    </row>
    <row r="279" spans="3:11">
      <c r="C279" s="69"/>
      <c r="D279" s="69"/>
      <c r="E279" s="69"/>
      <c r="F279" s="69"/>
      <c r="G279" s="69"/>
      <c r="H279" s="69"/>
      <c r="I279" s="69"/>
      <c r="J279" s="69"/>
      <c r="K279" s="69"/>
    </row>
    <row r="280" spans="3:11">
      <c r="C280" s="69"/>
      <c r="D280" s="69"/>
      <c r="E280" s="69"/>
      <c r="F280" s="69"/>
      <c r="G280" s="69"/>
      <c r="H280" s="69"/>
      <c r="I280" s="69"/>
      <c r="J280" s="69"/>
      <c r="K280" s="69"/>
    </row>
    <row r="281" spans="3:11">
      <c r="C281" s="69"/>
      <c r="D281" s="69"/>
      <c r="E281" s="69"/>
      <c r="F281" s="69"/>
      <c r="G281" s="69"/>
      <c r="H281" s="69"/>
      <c r="I281" s="69"/>
      <c r="J281" s="69"/>
      <c r="K281" s="69"/>
    </row>
    <row r="282" spans="3:11">
      <c r="C282" s="69"/>
      <c r="D282" s="69"/>
      <c r="E282" s="69"/>
      <c r="F282" s="69"/>
      <c r="G282" s="69"/>
      <c r="H282" s="69"/>
      <c r="I282" s="69"/>
      <c r="J282" s="69"/>
      <c r="K282" s="69"/>
    </row>
    <row r="283" spans="3:11">
      <c r="C283" s="69"/>
      <c r="D283" s="69"/>
      <c r="E283" s="69"/>
      <c r="F283" s="69"/>
      <c r="G283" s="69"/>
      <c r="H283" s="69"/>
      <c r="I283" s="69"/>
      <c r="J283" s="69"/>
      <c r="K283" s="69"/>
    </row>
    <row r="284" spans="3:11">
      <c r="C284" s="69"/>
      <c r="D284" s="69"/>
      <c r="E284" s="69"/>
      <c r="F284" s="69"/>
      <c r="G284" s="69"/>
      <c r="H284" s="69"/>
      <c r="I284" s="69"/>
      <c r="J284" s="69"/>
      <c r="K284" s="69"/>
    </row>
    <row r="285" spans="3:11">
      <c r="C285" s="69"/>
      <c r="D285" s="69"/>
      <c r="E285" s="69"/>
      <c r="F285" s="69"/>
      <c r="G285" s="69"/>
      <c r="H285" s="69"/>
      <c r="I285" s="69"/>
      <c r="J285" s="69"/>
      <c r="K285" s="69"/>
    </row>
    <row r="286" spans="3:11">
      <c r="C286" s="69"/>
      <c r="D286" s="69"/>
      <c r="E286" s="69"/>
      <c r="F286" s="69"/>
      <c r="G286" s="69"/>
      <c r="H286" s="69"/>
      <c r="I286" s="69"/>
      <c r="J286" s="69"/>
      <c r="K286" s="69"/>
    </row>
    <row r="287" spans="3:11">
      <c r="C287" s="69"/>
      <c r="D287" s="69"/>
      <c r="E287" s="69"/>
      <c r="F287" s="69"/>
      <c r="G287" s="69"/>
      <c r="H287" s="69"/>
      <c r="I287" s="69"/>
      <c r="J287" s="69"/>
      <c r="K287" s="69"/>
    </row>
    <row r="288" spans="3:11">
      <c r="C288" s="69"/>
      <c r="D288" s="69"/>
      <c r="E288" s="69"/>
      <c r="F288" s="69"/>
      <c r="G288" s="69"/>
      <c r="H288" s="69"/>
      <c r="I288" s="69"/>
      <c r="J288" s="69"/>
      <c r="K288" s="69"/>
    </row>
    <row r="289" spans="3:11">
      <c r="C289" s="69"/>
      <c r="D289" s="69"/>
      <c r="E289" s="69"/>
      <c r="F289" s="69"/>
      <c r="G289" s="69"/>
      <c r="H289" s="69"/>
      <c r="I289" s="69"/>
      <c r="J289" s="69"/>
      <c r="K289" s="69"/>
    </row>
    <row r="290" spans="3:11">
      <c r="C290" s="69"/>
      <c r="D290" s="69"/>
      <c r="E290" s="69"/>
      <c r="F290" s="69"/>
      <c r="G290" s="69"/>
      <c r="H290" s="69"/>
      <c r="I290" s="69"/>
      <c r="J290" s="69"/>
      <c r="K290" s="69"/>
    </row>
    <row r="291" spans="3:11">
      <c r="C291" s="69"/>
      <c r="D291" s="69"/>
      <c r="E291" s="69"/>
      <c r="F291" s="69"/>
      <c r="G291" s="69"/>
      <c r="H291" s="69"/>
      <c r="I291" s="69"/>
      <c r="J291" s="69"/>
      <c r="K291" s="69"/>
    </row>
    <row r="292" spans="3:11">
      <c r="C292" s="69"/>
      <c r="D292" s="69"/>
      <c r="E292" s="69"/>
      <c r="F292" s="69"/>
      <c r="G292" s="69"/>
      <c r="H292" s="69"/>
      <c r="I292" s="69"/>
      <c r="J292" s="69"/>
      <c r="K292" s="69"/>
    </row>
    <row r="293" spans="3:11">
      <c r="C293" s="69"/>
      <c r="D293" s="69"/>
      <c r="E293" s="69"/>
      <c r="F293" s="69"/>
      <c r="G293" s="69"/>
      <c r="H293" s="69"/>
      <c r="I293" s="69"/>
      <c r="J293" s="69"/>
      <c r="K293" s="69"/>
    </row>
    <row r="294" spans="3:11">
      <c r="C294" s="69"/>
      <c r="D294" s="69"/>
      <c r="E294" s="69"/>
      <c r="F294" s="69"/>
      <c r="G294" s="69"/>
      <c r="H294" s="69"/>
      <c r="I294" s="69"/>
      <c r="J294" s="69"/>
      <c r="K294" s="69"/>
    </row>
    <row r="295" spans="3:11">
      <c r="C295" s="69"/>
      <c r="D295" s="69"/>
      <c r="E295" s="69"/>
      <c r="F295" s="69"/>
      <c r="G295" s="69"/>
      <c r="H295" s="69"/>
      <c r="I295" s="69"/>
      <c r="J295" s="69"/>
      <c r="K295" s="69"/>
    </row>
    <row r="296" spans="3:11">
      <c r="C296" s="69"/>
      <c r="D296" s="69"/>
      <c r="E296" s="69"/>
      <c r="F296" s="69"/>
      <c r="G296" s="69"/>
      <c r="H296" s="69"/>
      <c r="I296" s="69"/>
      <c r="J296" s="69"/>
      <c r="K296" s="69"/>
    </row>
    <row r="297" spans="3:11">
      <c r="C297" s="69"/>
      <c r="D297" s="69"/>
      <c r="E297" s="69"/>
      <c r="F297" s="69"/>
      <c r="G297" s="69"/>
      <c r="H297" s="69"/>
      <c r="I297" s="69"/>
      <c r="J297" s="69"/>
      <c r="K297" s="69"/>
    </row>
    <row r="298" spans="3:11">
      <c r="C298" s="69"/>
      <c r="D298" s="69"/>
      <c r="E298" s="69"/>
      <c r="F298" s="69"/>
      <c r="G298" s="69"/>
      <c r="H298" s="69"/>
      <c r="I298" s="69"/>
      <c r="J298" s="69"/>
      <c r="K298" s="69"/>
    </row>
    <row r="299" spans="3:11">
      <c r="C299" s="69"/>
      <c r="D299" s="69"/>
      <c r="E299" s="69"/>
      <c r="F299" s="69"/>
      <c r="G299" s="69"/>
      <c r="H299" s="69"/>
      <c r="I299" s="69"/>
      <c r="J299" s="69"/>
      <c r="K299" s="69"/>
    </row>
    <row r="300" spans="3:11">
      <c r="C300" s="69"/>
      <c r="D300" s="69"/>
      <c r="E300" s="69"/>
      <c r="F300" s="69"/>
      <c r="G300" s="69"/>
      <c r="H300" s="69"/>
      <c r="I300" s="69"/>
      <c r="J300" s="69"/>
      <c r="K300" s="69"/>
    </row>
    <row r="301" spans="3:11">
      <c r="C301" s="69"/>
      <c r="D301" s="69"/>
      <c r="E301" s="69"/>
      <c r="F301" s="69"/>
      <c r="G301" s="69"/>
      <c r="H301" s="69"/>
      <c r="I301" s="69"/>
      <c r="J301" s="69"/>
      <c r="K301" s="69"/>
    </row>
    <row r="302" spans="3:11">
      <c r="C302" s="69"/>
      <c r="D302" s="69"/>
      <c r="E302" s="69"/>
      <c r="F302" s="69"/>
      <c r="G302" s="69"/>
      <c r="H302" s="69"/>
      <c r="I302" s="69"/>
      <c r="J302" s="69"/>
      <c r="K302" s="69"/>
    </row>
    <row r="303" spans="3:11">
      <c r="C303" s="69"/>
      <c r="D303" s="69"/>
      <c r="E303" s="69"/>
      <c r="F303" s="69"/>
      <c r="G303" s="69"/>
      <c r="H303" s="69"/>
      <c r="I303" s="69"/>
      <c r="J303" s="69"/>
      <c r="K303" s="69"/>
    </row>
    <row r="304" spans="3:11">
      <c r="C304" s="69"/>
      <c r="D304" s="69"/>
      <c r="E304" s="69"/>
      <c r="F304" s="69"/>
      <c r="G304" s="69"/>
      <c r="H304" s="69"/>
      <c r="I304" s="69"/>
      <c r="J304" s="69"/>
      <c r="K304" s="69"/>
    </row>
    <row r="305" spans="3:11">
      <c r="C305" s="69"/>
      <c r="D305" s="69"/>
      <c r="E305" s="69"/>
      <c r="F305" s="69"/>
      <c r="G305" s="69"/>
      <c r="H305" s="69"/>
      <c r="I305" s="69"/>
      <c r="J305" s="69"/>
      <c r="K305" s="69"/>
    </row>
    <row r="306" spans="3:11">
      <c r="C306" s="69"/>
      <c r="D306" s="69"/>
      <c r="E306" s="69"/>
      <c r="F306" s="69"/>
      <c r="G306" s="69"/>
      <c r="H306" s="69"/>
      <c r="I306" s="69"/>
      <c r="J306" s="69"/>
      <c r="K306" s="69"/>
    </row>
    <row r="307" spans="3:11">
      <c r="C307" s="69"/>
      <c r="D307" s="69"/>
      <c r="E307" s="69"/>
      <c r="F307" s="69"/>
      <c r="G307" s="69"/>
      <c r="H307" s="69"/>
      <c r="I307" s="69"/>
      <c r="J307" s="69"/>
      <c r="K307" s="69"/>
    </row>
    <row r="308" spans="3:11">
      <c r="C308" s="69"/>
      <c r="D308" s="69"/>
      <c r="E308" s="69"/>
      <c r="F308" s="69"/>
      <c r="G308" s="69"/>
      <c r="H308" s="69"/>
      <c r="I308" s="69"/>
      <c r="J308" s="69"/>
      <c r="K308" s="69"/>
    </row>
    <row r="309" spans="3:11">
      <c r="C309" s="69"/>
      <c r="D309" s="69"/>
      <c r="E309" s="69"/>
      <c r="F309" s="69"/>
      <c r="G309" s="69"/>
      <c r="H309" s="69"/>
      <c r="I309" s="69"/>
      <c r="J309" s="69"/>
      <c r="K309" s="69"/>
    </row>
    <row r="310" spans="3:11">
      <c r="C310" s="69"/>
      <c r="D310" s="69"/>
      <c r="E310" s="69"/>
      <c r="F310" s="69"/>
      <c r="G310" s="69"/>
      <c r="H310" s="69"/>
      <c r="I310" s="69"/>
      <c r="J310" s="69"/>
      <c r="K310" s="69"/>
    </row>
    <row r="311" spans="3:11">
      <c r="C311" s="69"/>
      <c r="D311" s="69"/>
      <c r="E311" s="69"/>
      <c r="F311" s="69"/>
      <c r="G311" s="69"/>
      <c r="H311" s="69"/>
      <c r="I311" s="69"/>
      <c r="J311" s="69"/>
      <c r="K311" s="69"/>
    </row>
    <row r="312" spans="3:11">
      <c r="C312" s="69"/>
      <c r="D312" s="69"/>
      <c r="E312" s="69"/>
      <c r="F312" s="69"/>
      <c r="G312" s="69"/>
      <c r="H312" s="69"/>
      <c r="I312" s="69"/>
      <c r="J312" s="69"/>
      <c r="K312" s="69"/>
    </row>
    <row r="313" spans="3:11">
      <c r="C313" s="69"/>
      <c r="D313" s="69"/>
      <c r="E313" s="69"/>
      <c r="F313" s="69"/>
      <c r="G313" s="69"/>
      <c r="H313" s="69"/>
      <c r="I313" s="69"/>
      <c r="J313" s="69"/>
      <c r="K313" s="69"/>
    </row>
    <row r="314" spans="3:11">
      <c r="C314" s="69"/>
      <c r="D314" s="69"/>
      <c r="E314" s="69"/>
      <c r="F314" s="69"/>
      <c r="G314" s="69"/>
      <c r="H314" s="69"/>
      <c r="I314" s="69"/>
      <c r="J314" s="69"/>
      <c r="K314" s="69"/>
    </row>
    <row r="315" spans="3:11">
      <c r="C315" s="69"/>
      <c r="D315" s="69"/>
      <c r="E315" s="69"/>
      <c r="F315" s="69"/>
      <c r="G315" s="69"/>
      <c r="H315" s="69"/>
      <c r="I315" s="69"/>
      <c r="J315" s="69"/>
      <c r="K315" s="69"/>
    </row>
    <row r="316" spans="3:11">
      <c r="C316" s="69"/>
      <c r="D316" s="69"/>
      <c r="E316" s="69"/>
      <c r="F316" s="69"/>
      <c r="G316" s="69"/>
      <c r="H316" s="69"/>
      <c r="I316" s="69"/>
      <c r="J316" s="69"/>
      <c r="K316" s="69"/>
    </row>
    <row r="317" spans="3:11">
      <c r="C317" s="69"/>
      <c r="D317" s="69"/>
      <c r="E317" s="69"/>
      <c r="F317" s="69"/>
      <c r="G317" s="69"/>
      <c r="H317" s="69"/>
      <c r="I317" s="69"/>
      <c r="J317" s="69"/>
      <c r="K317" s="69"/>
    </row>
    <row r="318" spans="3:11">
      <c r="C318" s="69"/>
      <c r="D318" s="69"/>
      <c r="E318" s="69"/>
      <c r="F318" s="69"/>
      <c r="G318" s="69"/>
      <c r="H318" s="69"/>
      <c r="I318" s="69"/>
      <c r="J318" s="69"/>
      <c r="K318" s="69"/>
    </row>
    <row r="319" spans="3:11">
      <c r="C319" s="69"/>
      <c r="D319" s="69"/>
      <c r="E319" s="69"/>
      <c r="F319" s="69"/>
      <c r="G319" s="69"/>
      <c r="H319" s="69"/>
      <c r="I319" s="69"/>
      <c r="J319" s="69"/>
      <c r="K319" s="69"/>
    </row>
    <row r="320" spans="3:11">
      <c r="C320" s="69"/>
      <c r="D320" s="69"/>
      <c r="E320" s="69"/>
      <c r="F320" s="69"/>
      <c r="G320" s="69"/>
      <c r="H320" s="69"/>
      <c r="I320" s="69"/>
      <c r="J320" s="69"/>
      <c r="K320" s="69"/>
    </row>
    <row r="321" spans="3:11">
      <c r="C321" s="69"/>
      <c r="D321" s="69"/>
      <c r="E321" s="69"/>
      <c r="F321" s="69"/>
      <c r="G321" s="69"/>
      <c r="H321" s="69"/>
      <c r="I321" s="69"/>
      <c r="J321" s="69"/>
      <c r="K321" s="69"/>
    </row>
    <row r="322" spans="3:11">
      <c r="C322" s="69"/>
      <c r="D322" s="69"/>
      <c r="E322" s="69"/>
      <c r="F322" s="69"/>
      <c r="G322" s="69"/>
      <c r="H322" s="69"/>
      <c r="I322" s="69"/>
      <c r="J322" s="69"/>
      <c r="K322" s="69"/>
    </row>
    <row r="323" spans="3:11">
      <c r="C323" s="69"/>
      <c r="D323" s="69"/>
      <c r="E323" s="69"/>
      <c r="F323" s="69"/>
      <c r="G323" s="69"/>
      <c r="H323" s="69"/>
      <c r="I323" s="69"/>
      <c r="J323" s="69"/>
      <c r="K323" s="69"/>
    </row>
    <row r="324" spans="3:11">
      <c r="C324" s="69"/>
      <c r="D324" s="69"/>
      <c r="E324" s="69"/>
      <c r="F324" s="69"/>
      <c r="G324" s="69"/>
      <c r="H324" s="69"/>
      <c r="I324" s="69"/>
      <c r="J324" s="69"/>
      <c r="K324" s="69"/>
    </row>
    <row r="325" spans="3:11">
      <c r="C325" s="69"/>
      <c r="D325" s="69"/>
      <c r="E325" s="69"/>
      <c r="F325" s="69"/>
      <c r="G325" s="69"/>
      <c r="H325" s="69"/>
      <c r="I325" s="69"/>
      <c r="J325" s="69"/>
      <c r="K325" s="69"/>
    </row>
    <row r="326" spans="3:11">
      <c r="C326" s="69"/>
      <c r="D326" s="69"/>
      <c r="E326" s="69"/>
      <c r="F326" s="69"/>
      <c r="G326" s="69"/>
      <c r="H326" s="69"/>
      <c r="I326" s="69"/>
      <c r="J326" s="69"/>
      <c r="K326" s="69"/>
    </row>
    <row r="327" spans="3:11">
      <c r="C327" s="69"/>
      <c r="D327" s="69"/>
      <c r="E327" s="69"/>
      <c r="F327" s="69"/>
      <c r="G327" s="69"/>
      <c r="H327" s="69"/>
      <c r="I327" s="69"/>
      <c r="J327" s="69"/>
      <c r="K327" s="69"/>
    </row>
    <row r="328" spans="3:11">
      <c r="C328" s="69"/>
      <c r="D328" s="69"/>
      <c r="E328" s="69"/>
      <c r="F328" s="69"/>
      <c r="G328" s="69"/>
      <c r="H328" s="69"/>
      <c r="I328" s="69"/>
      <c r="J328" s="69"/>
      <c r="K328" s="69"/>
    </row>
    <row r="329" spans="3:11">
      <c r="C329" s="69"/>
      <c r="D329" s="69"/>
      <c r="E329" s="69"/>
      <c r="F329" s="69"/>
      <c r="G329" s="69"/>
      <c r="H329" s="69"/>
      <c r="I329" s="69"/>
      <c r="J329" s="69"/>
      <c r="K329" s="69"/>
    </row>
    <row r="330" spans="3:11">
      <c r="C330" s="69"/>
      <c r="D330" s="69"/>
      <c r="E330" s="69"/>
      <c r="F330" s="69"/>
      <c r="G330" s="69"/>
      <c r="H330" s="69"/>
      <c r="I330" s="69"/>
      <c r="J330" s="69"/>
      <c r="K330" s="69"/>
    </row>
    <row r="331" spans="3:11">
      <c r="C331" s="69"/>
      <c r="D331" s="69"/>
      <c r="E331" s="69"/>
      <c r="F331" s="69"/>
      <c r="G331" s="69"/>
      <c r="H331" s="69"/>
      <c r="I331" s="69"/>
      <c r="J331" s="69"/>
      <c r="K331" s="69"/>
    </row>
    <row r="332" spans="3:11">
      <c r="C332" s="69"/>
      <c r="D332" s="69"/>
      <c r="E332" s="69"/>
      <c r="F332" s="69"/>
      <c r="G332" s="69"/>
      <c r="H332" s="69"/>
      <c r="I332" s="69"/>
      <c r="J332" s="69"/>
      <c r="K332" s="69"/>
    </row>
    <row r="333" spans="3:11">
      <c r="C333" s="69"/>
      <c r="D333" s="69"/>
      <c r="E333" s="69"/>
      <c r="F333" s="69"/>
      <c r="G333" s="69"/>
      <c r="H333" s="69"/>
      <c r="I333" s="69"/>
      <c r="J333" s="69"/>
      <c r="K333" s="69"/>
    </row>
    <row r="334" spans="3:11">
      <c r="C334" s="69"/>
      <c r="D334" s="69"/>
      <c r="E334" s="69"/>
      <c r="F334" s="69"/>
      <c r="G334" s="69"/>
      <c r="H334" s="69"/>
      <c r="I334" s="69"/>
      <c r="J334" s="69"/>
      <c r="K334" s="69"/>
    </row>
    <row r="335" spans="3:11">
      <c r="C335" s="69"/>
      <c r="D335" s="69"/>
      <c r="E335" s="69"/>
      <c r="F335" s="69"/>
      <c r="G335" s="69"/>
      <c r="H335" s="69"/>
      <c r="I335" s="69"/>
      <c r="J335" s="69"/>
      <c r="K335" s="69"/>
    </row>
    <row r="336" spans="3:11">
      <c r="C336" s="69"/>
      <c r="D336" s="69"/>
      <c r="E336" s="69"/>
      <c r="F336" s="69"/>
      <c r="G336" s="69"/>
      <c r="H336" s="69"/>
      <c r="I336" s="69"/>
      <c r="J336" s="69"/>
      <c r="K336" s="69"/>
    </row>
    <row r="337" spans="3:11">
      <c r="C337" s="69"/>
      <c r="D337" s="69"/>
      <c r="E337" s="69"/>
      <c r="F337" s="69"/>
      <c r="G337" s="69"/>
      <c r="H337" s="69"/>
      <c r="I337" s="69"/>
      <c r="J337" s="69"/>
      <c r="K337" s="69"/>
    </row>
    <row r="338" spans="3:11">
      <c r="C338" s="69"/>
      <c r="D338" s="69"/>
      <c r="E338" s="69"/>
      <c r="F338" s="69"/>
      <c r="G338" s="69"/>
      <c r="H338" s="69"/>
      <c r="I338" s="69"/>
      <c r="J338" s="69"/>
      <c r="K338" s="69"/>
    </row>
    <row r="339" spans="3:11">
      <c r="C339" s="69"/>
      <c r="D339" s="69"/>
      <c r="E339" s="69"/>
      <c r="F339" s="69"/>
      <c r="G339" s="69"/>
      <c r="H339" s="69"/>
      <c r="I339" s="69"/>
      <c r="J339" s="69"/>
      <c r="K339" s="69"/>
    </row>
    <row r="340" spans="3:11">
      <c r="C340" s="69"/>
      <c r="D340" s="69"/>
      <c r="E340" s="69"/>
      <c r="F340" s="69"/>
      <c r="G340" s="69"/>
      <c r="H340" s="69"/>
      <c r="I340" s="69"/>
      <c r="J340" s="69"/>
      <c r="K340" s="69"/>
    </row>
    <row r="341" spans="3:11">
      <c r="C341" s="69"/>
      <c r="D341" s="69"/>
      <c r="E341" s="69"/>
      <c r="F341" s="69"/>
      <c r="G341" s="69"/>
      <c r="H341" s="69"/>
      <c r="I341" s="69"/>
      <c r="J341" s="69"/>
      <c r="K341" s="69"/>
    </row>
    <row r="342" spans="3:11">
      <c r="C342" s="69"/>
      <c r="D342" s="69"/>
      <c r="E342" s="69"/>
      <c r="F342" s="69"/>
      <c r="G342" s="69"/>
      <c r="H342" s="69"/>
      <c r="I342" s="69"/>
      <c r="J342" s="69"/>
      <c r="K342" s="69"/>
    </row>
    <row r="343" spans="3:11">
      <c r="C343" s="69"/>
      <c r="D343" s="69"/>
      <c r="E343" s="69"/>
      <c r="F343" s="69"/>
      <c r="G343" s="69"/>
      <c r="H343" s="69"/>
      <c r="I343" s="69"/>
      <c r="J343" s="69"/>
      <c r="K343" s="69"/>
    </row>
    <row r="344" spans="3:11">
      <c r="C344" s="69"/>
      <c r="D344" s="69"/>
      <c r="E344" s="69"/>
      <c r="F344" s="69"/>
      <c r="G344" s="69"/>
      <c r="H344" s="69"/>
      <c r="I344" s="69"/>
      <c r="J344" s="69"/>
      <c r="K344" s="69"/>
    </row>
    <row r="345" spans="3:11">
      <c r="C345" s="69"/>
      <c r="D345" s="69"/>
      <c r="E345" s="69"/>
      <c r="F345" s="69"/>
      <c r="G345" s="69"/>
      <c r="H345" s="69"/>
      <c r="I345" s="69"/>
      <c r="J345" s="69"/>
      <c r="K345" s="69"/>
    </row>
    <row r="346" spans="3:11">
      <c r="C346" s="69"/>
      <c r="D346" s="69"/>
      <c r="E346" s="69"/>
      <c r="F346" s="69"/>
      <c r="G346" s="69"/>
      <c r="H346" s="69"/>
      <c r="I346" s="69"/>
      <c r="J346" s="69"/>
      <c r="K346" s="69"/>
    </row>
    <row r="347" spans="3:11">
      <c r="C347" s="69"/>
      <c r="D347" s="69"/>
      <c r="E347" s="69"/>
      <c r="F347" s="69"/>
      <c r="G347" s="69"/>
      <c r="H347" s="69"/>
      <c r="I347" s="69"/>
      <c r="J347" s="69"/>
      <c r="K347" s="69"/>
    </row>
    <row r="348" spans="3:11">
      <c r="C348" s="69"/>
      <c r="D348" s="69"/>
      <c r="E348" s="69"/>
      <c r="F348" s="69"/>
      <c r="G348" s="69"/>
      <c r="H348" s="69"/>
      <c r="I348" s="69"/>
      <c r="J348" s="69"/>
      <c r="K348" s="69"/>
    </row>
    <row r="349" spans="3:11">
      <c r="C349" s="69"/>
      <c r="D349" s="69"/>
      <c r="E349" s="69"/>
      <c r="F349" s="69"/>
      <c r="G349" s="69"/>
      <c r="H349" s="69"/>
      <c r="I349" s="69"/>
      <c r="J349" s="69"/>
      <c r="K349" s="69"/>
    </row>
    <row r="350" spans="3:11">
      <c r="C350" s="69"/>
      <c r="D350" s="69"/>
      <c r="E350" s="69"/>
      <c r="F350" s="69"/>
      <c r="G350" s="69"/>
      <c r="H350" s="69"/>
      <c r="I350" s="69"/>
      <c r="J350" s="69"/>
      <c r="K350" s="69"/>
    </row>
    <row r="351" spans="3:11">
      <c r="C351" s="69"/>
      <c r="D351" s="69"/>
      <c r="E351" s="69"/>
      <c r="F351" s="69"/>
      <c r="G351" s="69"/>
      <c r="H351" s="69"/>
      <c r="I351" s="69"/>
      <c r="J351" s="69"/>
      <c r="K351" s="69"/>
    </row>
    <row r="352" spans="3:11">
      <c r="C352" s="69"/>
      <c r="D352" s="69"/>
      <c r="E352" s="69"/>
      <c r="F352" s="69"/>
      <c r="G352" s="69"/>
      <c r="H352" s="69"/>
      <c r="I352" s="69"/>
      <c r="J352" s="69"/>
      <c r="K352" s="69"/>
    </row>
    <row r="353" spans="3:11">
      <c r="C353" s="69"/>
      <c r="D353" s="69"/>
      <c r="E353" s="69"/>
      <c r="F353" s="69"/>
      <c r="G353" s="69"/>
      <c r="H353" s="69"/>
      <c r="I353" s="69"/>
      <c r="J353" s="69"/>
      <c r="K353" s="69"/>
    </row>
    <row r="354" spans="3:11">
      <c r="C354" s="69"/>
      <c r="D354" s="69"/>
      <c r="E354" s="69"/>
      <c r="F354" s="69"/>
      <c r="G354" s="69"/>
      <c r="H354" s="69"/>
      <c r="I354" s="69"/>
      <c r="J354" s="69"/>
      <c r="K354" s="69"/>
    </row>
    <row r="355" spans="3:11">
      <c r="C355" s="69"/>
      <c r="D355" s="69"/>
      <c r="E355" s="69"/>
      <c r="F355" s="69"/>
      <c r="G355" s="69"/>
      <c r="H355" s="69"/>
      <c r="I355" s="69"/>
      <c r="J355" s="69"/>
      <c r="K355" s="69"/>
    </row>
    <row r="356" spans="3:11">
      <c r="C356" s="69"/>
      <c r="D356" s="69"/>
      <c r="E356" s="69"/>
      <c r="F356" s="69"/>
      <c r="G356" s="69"/>
      <c r="H356" s="69"/>
      <c r="I356" s="69"/>
      <c r="J356" s="69"/>
      <c r="K356" s="69"/>
    </row>
    <row r="357" spans="3:11">
      <c r="C357" s="69"/>
      <c r="D357" s="69"/>
      <c r="E357" s="69"/>
      <c r="F357" s="69"/>
      <c r="G357" s="69"/>
      <c r="H357" s="69"/>
      <c r="I357" s="69"/>
      <c r="J357" s="69"/>
      <c r="K357" s="69"/>
    </row>
    <row r="358" spans="3:11">
      <c r="C358" s="69"/>
      <c r="D358" s="69"/>
      <c r="E358" s="69"/>
      <c r="F358" s="69"/>
      <c r="G358" s="69"/>
      <c r="H358" s="69"/>
      <c r="I358" s="69"/>
      <c r="J358" s="69"/>
      <c r="K358" s="69"/>
    </row>
    <row r="359" spans="3:11">
      <c r="C359" s="69"/>
      <c r="D359" s="69"/>
      <c r="E359" s="69"/>
      <c r="F359" s="69"/>
      <c r="G359" s="69"/>
      <c r="H359" s="69"/>
      <c r="I359" s="69"/>
      <c r="J359" s="69"/>
      <c r="K359" s="69"/>
    </row>
    <row r="360" spans="3:11">
      <c r="C360" s="69"/>
      <c r="D360" s="69"/>
      <c r="E360" s="69"/>
      <c r="F360" s="69"/>
      <c r="G360" s="69"/>
      <c r="H360" s="69"/>
      <c r="I360" s="69"/>
      <c r="J360" s="69"/>
      <c r="K360" s="69"/>
    </row>
    <row r="361" spans="3:11">
      <c r="C361" s="69"/>
      <c r="D361" s="69"/>
      <c r="E361" s="69"/>
      <c r="F361" s="69"/>
      <c r="G361" s="69"/>
      <c r="H361" s="69"/>
      <c r="I361" s="69"/>
      <c r="J361" s="69"/>
      <c r="K361" s="69"/>
    </row>
    <row r="362" spans="3:11">
      <c r="C362" s="69"/>
      <c r="D362" s="69"/>
      <c r="E362" s="69"/>
      <c r="F362" s="69"/>
      <c r="G362" s="69"/>
      <c r="H362" s="69"/>
      <c r="I362" s="69"/>
      <c r="J362" s="69"/>
      <c r="K362" s="69"/>
    </row>
    <row r="363" spans="3:11">
      <c r="C363" s="69"/>
      <c r="D363" s="69"/>
      <c r="E363" s="69"/>
      <c r="F363" s="69"/>
      <c r="G363" s="69"/>
      <c r="H363" s="69"/>
      <c r="I363" s="69"/>
      <c r="J363" s="69"/>
      <c r="K363" s="69"/>
    </row>
    <row r="364" spans="3:11">
      <c r="C364" s="69"/>
      <c r="D364" s="69"/>
      <c r="E364" s="69"/>
      <c r="F364" s="69"/>
      <c r="G364" s="69"/>
      <c r="H364" s="69"/>
      <c r="I364" s="69"/>
      <c r="J364" s="69"/>
      <c r="K364" s="69"/>
    </row>
    <row r="365" spans="3:11">
      <c r="C365" s="69"/>
      <c r="D365" s="69"/>
      <c r="E365" s="69"/>
      <c r="F365" s="69"/>
      <c r="G365" s="69"/>
      <c r="H365" s="69"/>
      <c r="I365" s="69"/>
      <c r="J365" s="69"/>
      <c r="K365" s="69"/>
    </row>
    <row r="366" spans="3:11">
      <c r="C366" s="69"/>
      <c r="D366" s="69"/>
      <c r="E366" s="69"/>
      <c r="F366" s="69"/>
      <c r="G366" s="69"/>
      <c r="H366" s="69"/>
      <c r="I366" s="69"/>
      <c r="J366" s="69"/>
      <c r="K366" s="69"/>
    </row>
    <row r="367" spans="3:11">
      <c r="C367" s="69"/>
      <c r="D367" s="69"/>
      <c r="E367" s="69"/>
      <c r="F367" s="69"/>
      <c r="G367" s="69"/>
      <c r="H367" s="69"/>
      <c r="I367" s="69"/>
      <c r="J367" s="69"/>
      <c r="K367" s="69"/>
    </row>
    <row r="368" spans="3:11">
      <c r="C368" s="69"/>
      <c r="D368" s="69"/>
      <c r="E368" s="69"/>
      <c r="F368" s="69"/>
      <c r="G368" s="69"/>
      <c r="H368" s="69"/>
      <c r="I368" s="69"/>
      <c r="J368" s="69"/>
      <c r="K368" s="69"/>
    </row>
    <row r="369" spans="3:11">
      <c r="C369" s="69"/>
      <c r="D369" s="69"/>
      <c r="E369" s="69"/>
      <c r="F369" s="69"/>
      <c r="G369" s="69"/>
      <c r="H369" s="69"/>
      <c r="I369" s="69"/>
      <c r="J369" s="69"/>
      <c r="K369" s="69"/>
    </row>
    <row r="370" spans="3:11">
      <c r="C370" s="69"/>
      <c r="D370" s="69"/>
      <c r="E370" s="69"/>
      <c r="F370" s="69"/>
      <c r="G370" s="69"/>
      <c r="H370" s="69"/>
      <c r="I370" s="69"/>
      <c r="J370" s="69"/>
      <c r="K370" s="69"/>
    </row>
    <row r="371" spans="3:11">
      <c r="C371" s="69"/>
      <c r="D371" s="69"/>
      <c r="E371" s="69"/>
      <c r="F371" s="69"/>
      <c r="G371" s="69"/>
      <c r="H371" s="69"/>
      <c r="I371" s="69"/>
      <c r="J371" s="69"/>
      <c r="K371" s="69"/>
    </row>
    <row r="372" spans="3:11">
      <c r="C372" s="69"/>
      <c r="D372" s="69"/>
      <c r="E372" s="69"/>
      <c r="F372" s="69"/>
      <c r="G372" s="69"/>
      <c r="H372" s="69"/>
      <c r="I372" s="69"/>
      <c r="J372" s="69"/>
      <c r="K372" s="69"/>
    </row>
    <row r="373" spans="3:11">
      <c r="C373" s="69"/>
      <c r="D373" s="69"/>
      <c r="E373" s="69"/>
      <c r="F373" s="69"/>
      <c r="G373" s="69"/>
      <c r="H373" s="69"/>
      <c r="I373" s="69"/>
      <c r="J373" s="69"/>
      <c r="K373" s="69"/>
    </row>
    <row r="374" spans="3:11">
      <c r="C374" s="69"/>
      <c r="D374" s="69"/>
      <c r="E374" s="69"/>
      <c r="F374" s="69"/>
      <c r="G374" s="69"/>
      <c r="H374" s="69"/>
      <c r="I374" s="69"/>
      <c r="J374" s="69"/>
      <c r="K374" s="69"/>
    </row>
    <row r="375" spans="3:11">
      <c r="C375" s="69"/>
      <c r="D375" s="69"/>
      <c r="E375" s="69"/>
      <c r="F375" s="69"/>
      <c r="G375" s="69"/>
      <c r="H375" s="69"/>
      <c r="I375" s="69"/>
      <c r="J375" s="69"/>
      <c r="K375" s="69"/>
    </row>
    <row r="376" spans="3:11">
      <c r="C376" s="69"/>
      <c r="D376" s="69"/>
      <c r="E376" s="69"/>
      <c r="F376" s="69"/>
      <c r="G376" s="69"/>
      <c r="H376" s="69"/>
      <c r="I376" s="69"/>
      <c r="J376" s="69"/>
      <c r="K376" s="69"/>
    </row>
    <row r="377" spans="3:11">
      <c r="C377" s="69"/>
      <c r="D377" s="69"/>
      <c r="E377" s="69"/>
      <c r="F377" s="69"/>
      <c r="G377" s="69"/>
      <c r="H377" s="69"/>
      <c r="I377" s="69"/>
      <c r="J377" s="69"/>
      <c r="K377" s="69"/>
    </row>
    <row r="378" spans="3:11">
      <c r="C378" s="69"/>
      <c r="D378" s="69"/>
      <c r="E378" s="69"/>
      <c r="F378" s="69"/>
      <c r="G378" s="69"/>
      <c r="H378" s="69"/>
      <c r="I378" s="69"/>
      <c r="J378" s="69"/>
      <c r="K378" s="69"/>
    </row>
    <row r="379" spans="3:11">
      <c r="C379" s="69"/>
      <c r="D379" s="69"/>
      <c r="E379" s="69"/>
      <c r="F379" s="69"/>
      <c r="G379" s="69"/>
      <c r="H379" s="69"/>
      <c r="I379" s="69"/>
      <c r="J379" s="69"/>
      <c r="K379" s="69"/>
    </row>
    <row r="380" spans="3:11">
      <c r="C380" s="69"/>
      <c r="D380" s="69"/>
      <c r="E380" s="69"/>
      <c r="F380" s="69"/>
      <c r="G380" s="69"/>
      <c r="H380" s="69"/>
      <c r="I380" s="69"/>
      <c r="J380" s="69"/>
      <c r="K380" s="69"/>
    </row>
    <row r="381" spans="3:11">
      <c r="C381" s="69"/>
      <c r="D381" s="69"/>
      <c r="E381" s="69"/>
      <c r="F381" s="69"/>
      <c r="G381" s="69"/>
      <c r="H381" s="69"/>
      <c r="I381" s="69"/>
      <c r="J381" s="69"/>
      <c r="K381" s="69"/>
    </row>
    <row r="382" spans="3:11">
      <c r="C382" s="69"/>
      <c r="D382" s="69"/>
      <c r="E382" s="69"/>
      <c r="F382" s="69"/>
      <c r="G382" s="69"/>
      <c r="H382" s="69"/>
      <c r="I382" s="69"/>
      <c r="J382" s="69"/>
      <c r="K382" s="69"/>
    </row>
    <row r="383" spans="3:11">
      <c r="C383" s="69"/>
      <c r="D383" s="69"/>
      <c r="E383" s="69"/>
      <c r="F383" s="69"/>
      <c r="G383" s="69"/>
      <c r="H383" s="69"/>
      <c r="I383" s="69"/>
      <c r="J383" s="69"/>
      <c r="K383" s="69"/>
    </row>
    <row r="384" spans="3:11">
      <c r="C384" s="69"/>
      <c r="D384" s="69"/>
      <c r="E384" s="69"/>
      <c r="F384" s="69"/>
      <c r="G384" s="69"/>
      <c r="H384" s="69"/>
      <c r="I384" s="69"/>
      <c r="J384" s="69"/>
      <c r="K384" s="69"/>
    </row>
    <row r="385" spans="3:11">
      <c r="C385" s="69"/>
      <c r="D385" s="69"/>
      <c r="E385" s="69"/>
      <c r="F385" s="69"/>
      <c r="G385" s="69"/>
      <c r="H385" s="69"/>
      <c r="I385" s="69"/>
      <c r="J385" s="69"/>
      <c r="K385" s="69"/>
    </row>
    <row r="386" spans="3:11">
      <c r="C386" s="69"/>
      <c r="D386" s="69"/>
      <c r="E386" s="69"/>
      <c r="F386" s="69"/>
      <c r="G386" s="69"/>
      <c r="H386" s="69"/>
      <c r="I386" s="69"/>
      <c r="J386" s="69"/>
      <c r="K386" s="69"/>
    </row>
    <row r="387" spans="3:11">
      <c r="C387" s="69"/>
      <c r="D387" s="69"/>
      <c r="E387" s="69"/>
      <c r="F387" s="69"/>
      <c r="G387" s="69"/>
      <c r="H387" s="69"/>
      <c r="I387" s="69"/>
      <c r="J387" s="69"/>
      <c r="K387" s="69"/>
    </row>
    <row r="388" spans="3:11">
      <c r="C388" s="69"/>
      <c r="D388" s="69"/>
      <c r="E388" s="69"/>
      <c r="F388" s="69"/>
      <c r="G388" s="69"/>
      <c r="H388" s="69"/>
      <c r="I388" s="69"/>
      <c r="J388" s="69"/>
      <c r="K388" s="69"/>
    </row>
    <row r="389" spans="3:11">
      <c r="C389" s="69"/>
      <c r="D389" s="69"/>
      <c r="E389" s="69"/>
      <c r="F389" s="69"/>
      <c r="G389" s="69"/>
      <c r="H389" s="69"/>
      <c r="I389" s="69"/>
      <c r="J389" s="69"/>
      <c r="K389" s="69"/>
    </row>
    <row r="390" spans="3:11">
      <c r="C390" s="69"/>
      <c r="D390" s="69"/>
      <c r="E390" s="69"/>
      <c r="F390" s="69"/>
      <c r="G390" s="69"/>
      <c r="H390" s="69"/>
      <c r="I390" s="69"/>
      <c r="J390" s="69"/>
      <c r="K390" s="69"/>
    </row>
    <row r="391" spans="3:11">
      <c r="C391" s="69"/>
      <c r="D391" s="69"/>
      <c r="E391" s="69"/>
      <c r="F391" s="69"/>
      <c r="G391" s="69"/>
      <c r="H391" s="69"/>
      <c r="I391" s="69"/>
      <c r="J391" s="69"/>
      <c r="K391" s="69"/>
    </row>
    <row r="392" spans="3:11">
      <c r="C392" s="69"/>
      <c r="D392" s="69"/>
      <c r="E392" s="69"/>
      <c r="F392" s="69"/>
      <c r="G392" s="69"/>
      <c r="H392" s="69"/>
      <c r="I392" s="69"/>
      <c r="J392" s="69"/>
      <c r="K392" s="69"/>
    </row>
    <row r="393" spans="3:11">
      <c r="C393" s="69"/>
      <c r="D393" s="69"/>
      <c r="E393" s="69"/>
      <c r="F393" s="69"/>
      <c r="G393" s="69"/>
      <c r="H393" s="69"/>
      <c r="I393" s="69"/>
      <c r="J393" s="69"/>
      <c r="K393" s="69"/>
    </row>
    <row r="394" spans="3:11">
      <c r="C394" s="69"/>
      <c r="D394" s="69"/>
      <c r="E394" s="69"/>
      <c r="F394" s="69"/>
      <c r="G394" s="69"/>
      <c r="H394" s="69"/>
      <c r="I394" s="69"/>
      <c r="J394" s="69"/>
      <c r="K394" s="69"/>
    </row>
    <row r="395" spans="3:11">
      <c r="C395" s="69"/>
      <c r="D395" s="69"/>
      <c r="E395" s="69"/>
      <c r="F395" s="69"/>
      <c r="G395" s="69"/>
      <c r="H395" s="69"/>
      <c r="I395" s="69"/>
      <c r="J395" s="69"/>
      <c r="K395" s="69"/>
    </row>
    <row r="396" spans="3:11">
      <c r="C396" s="69"/>
      <c r="D396" s="69"/>
      <c r="E396" s="69"/>
      <c r="F396" s="69"/>
      <c r="G396" s="69"/>
      <c r="H396" s="69"/>
      <c r="I396" s="69"/>
      <c r="J396" s="69"/>
      <c r="K396" s="69"/>
    </row>
    <row r="397" spans="3:11">
      <c r="C397" s="69"/>
      <c r="D397" s="69"/>
      <c r="E397" s="69"/>
      <c r="F397" s="69"/>
      <c r="G397" s="69"/>
      <c r="H397" s="69"/>
      <c r="I397" s="69"/>
      <c r="J397" s="69"/>
      <c r="K397" s="69"/>
    </row>
    <row r="398" spans="3:11">
      <c r="C398" s="69"/>
      <c r="D398" s="69"/>
      <c r="E398" s="69"/>
      <c r="F398" s="69"/>
      <c r="G398" s="69"/>
      <c r="H398" s="69"/>
      <c r="I398" s="69"/>
      <c r="J398" s="69"/>
      <c r="K398" s="69"/>
    </row>
    <row r="399" spans="3:11">
      <c r="C399" s="69"/>
      <c r="D399" s="69"/>
      <c r="E399" s="69"/>
      <c r="F399" s="69"/>
      <c r="G399" s="69"/>
      <c r="H399" s="69"/>
      <c r="I399" s="69"/>
      <c r="J399" s="69"/>
      <c r="K399" s="69"/>
    </row>
    <row r="400" spans="3:11">
      <c r="C400" s="69"/>
      <c r="D400" s="69"/>
      <c r="E400" s="69"/>
      <c r="F400" s="69"/>
      <c r="G400" s="69"/>
      <c r="H400" s="69"/>
      <c r="I400" s="69"/>
      <c r="J400" s="69"/>
      <c r="K400" s="69"/>
    </row>
    <row r="401" spans="3:11">
      <c r="C401" s="69"/>
      <c r="D401" s="69"/>
      <c r="E401" s="69"/>
      <c r="F401" s="69"/>
      <c r="G401" s="69"/>
      <c r="H401" s="69"/>
      <c r="I401" s="69"/>
      <c r="J401" s="69"/>
      <c r="K401" s="69"/>
    </row>
    <row r="402" spans="3:11">
      <c r="C402" s="69"/>
      <c r="D402" s="69"/>
      <c r="E402" s="69"/>
      <c r="F402" s="69"/>
      <c r="G402" s="69"/>
      <c r="H402" s="69"/>
      <c r="I402" s="69"/>
      <c r="J402" s="69"/>
      <c r="K402" s="69"/>
    </row>
    <row r="403" spans="3:11">
      <c r="C403" s="69"/>
      <c r="D403" s="69"/>
      <c r="E403" s="69"/>
      <c r="F403" s="69"/>
      <c r="G403" s="69"/>
      <c r="H403" s="69"/>
      <c r="I403" s="69"/>
      <c r="J403" s="69"/>
      <c r="K403" s="69"/>
    </row>
    <row r="404" spans="3:11">
      <c r="C404" s="69"/>
      <c r="D404" s="69"/>
      <c r="E404" s="69"/>
      <c r="F404" s="69"/>
      <c r="G404" s="69"/>
      <c r="H404" s="69"/>
      <c r="I404" s="69"/>
      <c r="J404" s="69"/>
      <c r="K404" s="69"/>
    </row>
    <row r="405" spans="3:11">
      <c r="C405" s="69"/>
      <c r="D405" s="69"/>
      <c r="E405" s="69"/>
      <c r="F405" s="69"/>
      <c r="G405" s="69"/>
      <c r="H405" s="69"/>
      <c r="I405" s="69"/>
      <c r="J405" s="69"/>
      <c r="K405" s="69"/>
    </row>
    <row r="406" spans="3:11">
      <c r="C406" s="69"/>
      <c r="D406" s="69"/>
      <c r="E406" s="69"/>
      <c r="F406" s="69"/>
      <c r="G406" s="69"/>
      <c r="H406" s="69"/>
      <c r="I406" s="69"/>
      <c r="J406" s="69"/>
      <c r="K406" s="69"/>
    </row>
    <row r="407" spans="3:11">
      <c r="C407" s="69"/>
      <c r="D407" s="69"/>
      <c r="E407" s="69"/>
      <c r="F407" s="69"/>
      <c r="G407" s="69"/>
      <c r="H407" s="69"/>
      <c r="I407" s="69"/>
      <c r="J407" s="69"/>
      <c r="K407" s="69"/>
    </row>
    <row r="408" spans="3:11">
      <c r="C408" s="69"/>
      <c r="D408" s="69"/>
      <c r="E408" s="69"/>
      <c r="F408" s="69"/>
      <c r="G408" s="69"/>
      <c r="H408" s="69"/>
      <c r="I408" s="69"/>
      <c r="J408" s="69"/>
      <c r="K408" s="69"/>
    </row>
    <row r="409" spans="3:11">
      <c r="C409" s="69"/>
      <c r="D409" s="69"/>
      <c r="E409" s="69"/>
      <c r="F409" s="69"/>
      <c r="G409" s="69"/>
      <c r="H409" s="69"/>
      <c r="I409" s="69"/>
      <c r="J409" s="69"/>
      <c r="K409" s="69"/>
    </row>
    <row r="410" spans="3:11">
      <c r="C410" s="69"/>
      <c r="D410" s="69"/>
      <c r="E410" s="69"/>
      <c r="F410" s="69"/>
      <c r="G410" s="69"/>
      <c r="H410" s="69"/>
      <c r="I410" s="69"/>
      <c r="J410" s="69"/>
      <c r="K410" s="69"/>
    </row>
    <row r="411" spans="3:11">
      <c r="C411" s="69"/>
      <c r="D411" s="69"/>
      <c r="E411" s="69"/>
      <c r="F411" s="69"/>
      <c r="G411" s="69"/>
      <c r="H411" s="69"/>
      <c r="I411" s="69"/>
      <c r="J411" s="69"/>
      <c r="K411" s="69"/>
    </row>
    <row r="412" spans="3:11">
      <c r="C412" s="69"/>
      <c r="D412" s="69"/>
      <c r="E412" s="69"/>
      <c r="F412" s="69"/>
      <c r="G412" s="69"/>
      <c r="H412" s="69"/>
      <c r="I412" s="69"/>
      <c r="J412" s="69"/>
      <c r="K412" s="69"/>
    </row>
    <row r="413" spans="3:11">
      <c r="C413" s="69"/>
      <c r="D413" s="69"/>
      <c r="E413" s="69"/>
      <c r="F413" s="69"/>
      <c r="G413" s="69"/>
      <c r="H413" s="69"/>
      <c r="I413" s="69"/>
      <c r="J413" s="69"/>
      <c r="K413" s="69"/>
    </row>
    <row r="414" spans="3:11">
      <c r="C414" s="69"/>
      <c r="D414" s="69"/>
      <c r="E414" s="69"/>
      <c r="F414" s="69"/>
      <c r="G414" s="69"/>
      <c r="H414" s="69"/>
      <c r="I414" s="69"/>
      <c r="J414" s="69"/>
      <c r="K414" s="69"/>
    </row>
    <row r="415" spans="3:11">
      <c r="C415" s="69"/>
      <c r="D415" s="69"/>
      <c r="E415" s="69"/>
      <c r="F415" s="69"/>
      <c r="G415" s="69"/>
      <c r="H415" s="69"/>
      <c r="I415" s="69"/>
      <c r="J415" s="69"/>
      <c r="K415" s="69"/>
    </row>
    <row r="416" spans="3:11">
      <c r="C416" s="69"/>
      <c r="D416" s="69"/>
      <c r="E416" s="69"/>
      <c r="F416" s="69"/>
      <c r="G416" s="69"/>
      <c r="H416" s="69"/>
      <c r="I416" s="69"/>
      <c r="J416" s="69"/>
      <c r="K416" s="69"/>
    </row>
    <row r="417" spans="3:11">
      <c r="C417" s="69"/>
      <c r="D417" s="69"/>
      <c r="E417" s="69"/>
      <c r="F417" s="69"/>
      <c r="G417" s="69"/>
      <c r="H417" s="69"/>
      <c r="I417" s="69"/>
      <c r="J417" s="69"/>
      <c r="K417" s="69"/>
    </row>
    <row r="418" spans="3:11">
      <c r="C418" s="69"/>
      <c r="D418" s="69"/>
      <c r="E418" s="69"/>
      <c r="F418" s="69"/>
      <c r="G418" s="69"/>
      <c r="H418" s="69"/>
      <c r="I418" s="69"/>
      <c r="J418" s="69"/>
      <c r="K418" s="69"/>
    </row>
    <row r="419" spans="3:11">
      <c r="C419" s="69"/>
      <c r="D419" s="69"/>
      <c r="E419" s="69"/>
      <c r="F419" s="69"/>
      <c r="G419" s="69"/>
      <c r="H419" s="69"/>
      <c r="I419" s="69"/>
      <c r="J419" s="69"/>
      <c r="K419" s="69"/>
    </row>
    <row r="420" spans="3:11">
      <c r="C420" s="69"/>
      <c r="D420" s="69"/>
      <c r="E420" s="69"/>
      <c r="F420" s="69"/>
      <c r="G420" s="69"/>
      <c r="H420" s="69"/>
      <c r="I420" s="69"/>
      <c r="J420" s="69"/>
      <c r="K420" s="69"/>
    </row>
    <row r="421" spans="3:11">
      <c r="C421" s="69"/>
      <c r="D421" s="69"/>
      <c r="E421" s="69"/>
      <c r="F421" s="69"/>
      <c r="G421" s="69"/>
      <c r="H421" s="69"/>
      <c r="I421" s="69"/>
      <c r="J421" s="69"/>
      <c r="K421" s="69"/>
    </row>
    <row r="422" spans="3:11">
      <c r="C422" s="69"/>
      <c r="D422" s="69"/>
      <c r="E422" s="69"/>
      <c r="F422" s="69"/>
      <c r="G422" s="69"/>
      <c r="H422" s="69"/>
      <c r="I422" s="69"/>
      <c r="J422" s="69"/>
      <c r="K422" s="69"/>
    </row>
    <row r="423" spans="3:11">
      <c r="C423" s="69"/>
      <c r="D423" s="69"/>
      <c r="E423" s="69"/>
      <c r="F423" s="69"/>
      <c r="G423" s="69"/>
      <c r="H423" s="69"/>
      <c r="I423" s="69"/>
      <c r="J423" s="69"/>
      <c r="K423" s="69"/>
    </row>
    <row r="424" spans="3:11">
      <c r="C424" s="69"/>
      <c r="D424" s="69"/>
      <c r="E424" s="69"/>
      <c r="F424" s="69"/>
      <c r="G424" s="69"/>
      <c r="H424" s="69"/>
      <c r="I424" s="69"/>
      <c r="J424" s="69"/>
      <c r="K424" s="69"/>
    </row>
    <row r="425" spans="3:11">
      <c r="C425" s="69"/>
      <c r="D425" s="69"/>
      <c r="E425" s="69"/>
      <c r="F425" s="69"/>
      <c r="G425" s="69"/>
      <c r="H425" s="69"/>
      <c r="I425" s="69"/>
      <c r="J425" s="69"/>
      <c r="K425" s="69"/>
    </row>
    <row r="426" spans="3:11">
      <c r="C426" s="69"/>
      <c r="D426" s="69"/>
      <c r="E426" s="69"/>
      <c r="F426" s="69"/>
      <c r="G426" s="69"/>
      <c r="H426" s="69"/>
      <c r="I426" s="69"/>
      <c r="J426" s="69"/>
      <c r="K426" s="69"/>
    </row>
    <row r="427" spans="3:11">
      <c r="C427" s="69"/>
      <c r="D427" s="69"/>
      <c r="E427" s="69"/>
      <c r="F427" s="69"/>
      <c r="G427" s="69"/>
      <c r="H427" s="69"/>
      <c r="I427" s="69"/>
      <c r="J427" s="69"/>
      <c r="K427" s="69"/>
    </row>
    <row r="428" spans="3:11">
      <c r="C428" s="69"/>
      <c r="D428" s="69"/>
      <c r="E428" s="69"/>
      <c r="F428" s="69"/>
      <c r="G428" s="69"/>
      <c r="H428" s="69"/>
      <c r="I428" s="69"/>
      <c r="J428" s="69"/>
      <c r="K428" s="69"/>
    </row>
    <row r="429" spans="3:11">
      <c r="C429" s="69"/>
      <c r="D429" s="69"/>
      <c r="E429" s="69"/>
      <c r="F429" s="69"/>
      <c r="G429" s="69"/>
      <c r="H429" s="69"/>
      <c r="I429" s="69"/>
      <c r="J429" s="69"/>
      <c r="K429" s="69"/>
    </row>
    <row r="430" spans="3:11">
      <c r="C430" s="69"/>
      <c r="D430" s="69"/>
      <c r="E430" s="69"/>
      <c r="F430" s="69"/>
      <c r="G430" s="69"/>
      <c r="H430" s="69"/>
      <c r="I430" s="69"/>
      <c r="J430" s="69"/>
      <c r="K430" s="69"/>
    </row>
    <row r="431" spans="3:11">
      <c r="C431" s="69"/>
      <c r="D431" s="69"/>
      <c r="E431" s="69"/>
      <c r="F431" s="69"/>
      <c r="G431" s="69"/>
      <c r="H431" s="69"/>
      <c r="I431" s="69"/>
      <c r="J431" s="69"/>
      <c r="K431" s="69"/>
    </row>
    <row r="432" spans="3:11">
      <c r="C432" s="69"/>
      <c r="D432" s="69"/>
      <c r="E432" s="69"/>
      <c r="F432" s="69"/>
      <c r="G432" s="69"/>
      <c r="H432" s="69"/>
      <c r="I432" s="69"/>
      <c r="J432" s="69"/>
      <c r="K432" s="69"/>
    </row>
    <row r="433" spans="3:11">
      <c r="C433" s="69"/>
      <c r="D433" s="69"/>
      <c r="E433" s="69"/>
      <c r="F433" s="69"/>
      <c r="G433" s="69"/>
      <c r="H433" s="69"/>
      <c r="I433" s="69"/>
      <c r="J433" s="69"/>
      <c r="K433" s="69"/>
    </row>
    <row r="434" spans="3:11">
      <c r="C434" s="69"/>
      <c r="D434" s="69"/>
      <c r="E434" s="69"/>
      <c r="F434" s="69"/>
      <c r="G434" s="69"/>
      <c r="H434" s="69"/>
      <c r="I434" s="69"/>
      <c r="J434" s="69"/>
      <c r="K434" s="69"/>
    </row>
    <row r="435" spans="3:11">
      <c r="C435" s="69"/>
      <c r="D435" s="69"/>
      <c r="E435" s="69"/>
      <c r="F435" s="69"/>
      <c r="G435" s="69"/>
      <c r="H435" s="69"/>
      <c r="I435" s="69"/>
      <c r="J435" s="69"/>
      <c r="K435" s="69"/>
    </row>
    <row r="436" spans="3:11">
      <c r="C436" s="69"/>
      <c r="D436" s="69"/>
      <c r="E436" s="69"/>
      <c r="F436" s="69"/>
      <c r="G436" s="69"/>
      <c r="H436" s="69"/>
      <c r="I436" s="69"/>
      <c r="J436" s="69"/>
      <c r="K436" s="69"/>
    </row>
    <row r="437" spans="3:11">
      <c r="C437" s="69"/>
      <c r="D437" s="69"/>
      <c r="E437" s="69"/>
      <c r="F437" s="69"/>
      <c r="G437" s="69"/>
      <c r="H437" s="69"/>
      <c r="I437" s="69"/>
      <c r="J437" s="69"/>
      <c r="K437" s="69"/>
    </row>
    <row r="438" spans="3:11">
      <c r="C438" s="69"/>
      <c r="D438" s="69"/>
      <c r="E438" s="69"/>
      <c r="F438" s="69"/>
      <c r="G438" s="69"/>
      <c r="H438" s="69"/>
      <c r="I438" s="69"/>
      <c r="J438" s="69"/>
      <c r="K438" s="69"/>
    </row>
    <row r="439" spans="3:11">
      <c r="C439" s="69"/>
      <c r="D439" s="69"/>
      <c r="E439" s="69"/>
      <c r="F439" s="69"/>
      <c r="G439" s="69"/>
      <c r="H439" s="69"/>
      <c r="I439" s="69"/>
      <c r="J439" s="69"/>
      <c r="K439" s="69"/>
    </row>
    <row r="440" spans="3:11">
      <c r="C440" s="69"/>
      <c r="D440" s="69"/>
      <c r="E440" s="69"/>
      <c r="F440" s="69"/>
      <c r="G440" s="69"/>
      <c r="H440" s="69"/>
      <c r="I440" s="69"/>
      <c r="J440" s="69"/>
      <c r="K440" s="69"/>
    </row>
    <row r="441" spans="3:11">
      <c r="C441" s="69"/>
      <c r="D441" s="69"/>
      <c r="E441" s="69"/>
      <c r="F441" s="69"/>
      <c r="G441" s="69"/>
      <c r="H441" s="69"/>
      <c r="I441" s="69"/>
      <c r="J441" s="69"/>
      <c r="K441" s="69"/>
    </row>
    <row r="442" spans="3:11">
      <c r="C442" s="69"/>
      <c r="D442" s="69"/>
      <c r="E442" s="69"/>
      <c r="F442" s="69"/>
      <c r="G442" s="69"/>
      <c r="H442" s="69"/>
      <c r="I442" s="69"/>
      <c r="J442" s="69"/>
      <c r="K442" s="69"/>
    </row>
    <row r="443" spans="3:11">
      <c r="C443" s="69"/>
      <c r="D443" s="69"/>
      <c r="E443" s="69"/>
      <c r="F443" s="69"/>
      <c r="G443" s="69"/>
      <c r="H443" s="69"/>
      <c r="I443" s="69"/>
      <c r="J443" s="69"/>
      <c r="K443" s="69"/>
    </row>
    <row r="444" spans="3:11">
      <c r="C444" s="69"/>
      <c r="D444" s="69"/>
      <c r="E444" s="69"/>
      <c r="F444" s="69"/>
      <c r="G444" s="69"/>
      <c r="H444" s="69"/>
      <c r="I444" s="69"/>
      <c r="J444" s="69"/>
      <c r="K444" s="69"/>
    </row>
    <row r="445" spans="3:11">
      <c r="C445" s="69"/>
      <c r="D445" s="69"/>
      <c r="E445" s="69"/>
      <c r="F445" s="69"/>
      <c r="G445" s="69"/>
      <c r="H445" s="69"/>
      <c r="I445" s="69"/>
      <c r="J445" s="69"/>
      <c r="K445" s="69"/>
    </row>
    <row r="446" spans="3:11">
      <c r="C446" s="69"/>
      <c r="D446" s="69"/>
      <c r="E446" s="69"/>
      <c r="F446" s="69"/>
      <c r="G446" s="69"/>
      <c r="H446" s="69"/>
      <c r="I446" s="69"/>
      <c r="J446" s="69"/>
      <c r="K446" s="69"/>
    </row>
    <row r="447" spans="3:11">
      <c r="C447" s="69"/>
      <c r="D447" s="69"/>
      <c r="E447" s="69"/>
      <c r="F447" s="69"/>
      <c r="G447" s="69"/>
      <c r="H447" s="69"/>
      <c r="I447" s="69"/>
      <c r="J447" s="69"/>
      <c r="K447" s="69"/>
    </row>
    <row r="448" spans="3:11">
      <c r="C448" s="69"/>
      <c r="D448" s="69"/>
      <c r="E448" s="69"/>
      <c r="F448" s="69"/>
      <c r="G448" s="69"/>
      <c r="H448" s="69"/>
      <c r="I448" s="69"/>
      <c r="J448" s="69"/>
      <c r="K448" s="69"/>
    </row>
    <row r="449" spans="3:11">
      <c r="C449" s="69"/>
      <c r="D449" s="69"/>
      <c r="E449" s="69"/>
      <c r="F449" s="69"/>
      <c r="G449" s="69"/>
      <c r="H449" s="69"/>
      <c r="I449" s="69"/>
      <c r="J449" s="69"/>
      <c r="K449" s="69"/>
    </row>
    <row r="450" spans="3:11">
      <c r="C450" s="69"/>
      <c r="D450" s="69"/>
      <c r="E450" s="69"/>
      <c r="F450" s="69"/>
      <c r="G450" s="69"/>
      <c r="H450" s="69"/>
      <c r="I450" s="69"/>
      <c r="J450" s="69"/>
      <c r="K450" s="69"/>
    </row>
    <row r="451" spans="3:11">
      <c r="C451" s="69"/>
      <c r="D451" s="69"/>
      <c r="E451" s="69"/>
      <c r="F451" s="69"/>
      <c r="G451" s="69"/>
      <c r="H451" s="69"/>
      <c r="I451" s="69"/>
      <c r="J451" s="69"/>
      <c r="K451" s="69"/>
    </row>
    <row r="452" spans="3:11">
      <c r="C452" s="69"/>
      <c r="D452" s="69"/>
      <c r="E452" s="69"/>
      <c r="F452" s="69"/>
      <c r="G452" s="69"/>
      <c r="H452" s="69"/>
      <c r="I452" s="69"/>
      <c r="J452" s="69"/>
      <c r="K452" s="69"/>
    </row>
    <row r="453" spans="3:11">
      <c r="C453" s="69"/>
      <c r="D453" s="69"/>
      <c r="E453" s="69"/>
      <c r="F453" s="69"/>
      <c r="G453" s="69"/>
      <c r="H453" s="69"/>
      <c r="I453" s="69"/>
      <c r="J453" s="69"/>
      <c r="K453" s="69"/>
    </row>
    <row r="454" spans="3:11">
      <c r="C454" s="69"/>
      <c r="D454" s="69"/>
      <c r="E454" s="69"/>
      <c r="F454" s="69"/>
      <c r="G454" s="69"/>
      <c r="H454" s="69"/>
      <c r="I454" s="69"/>
      <c r="J454" s="69"/>
      <c r="K454" s="69"/>
    </row>
    <row r="455" spans="3:11">
      <c r="C455" s="69"/>
      <c r="D455" s="69"/>
      <c r="E455" s="69"/>
      <c r="F455" s="69"/>
      <c r="G455" s="69"/>
      <c r="H455" s="69"/>
      <c r="I455" s="69"/>
      <c r="J455" s="69"/>
      <c r="K455" s="69"/>
    </row>
    <row r="456" spans="3:11">
      <c r="C456" s="69"/>
      <c r="D456" s="69"/>
      <c r="E456" s="69"/>
      <c r="F456" s="69"/>
      <c r="G456" s="69"/>
      <c r="H456" s="69"/>
      <c r="I456" s="69"/>
      <c r="J456" s="69"/>
      <c r="K456" s="69"/>
    </row>
    <row r="457" spans="3:11">
      <c r="C457" s="69"/>
      <c r="D457" s="69"/>
      <c r="E457" s="69"/>
      <c r="F457" s="69"/>
      <c r="G457" s="69"/>
      <c r="H457" s="69"/>
      <c r="I457" s="69"/>
      <c r="J457" s="69"/>
      <c r="K457" s="69"/>
    </row>
    <row r="458" spans="3:11">
      <c r="C458" s="69"/>
      <c r="D458" s="69"/>
      <c r="E458" s="69"/>
      <c r="F458" s="69"/>
      <c r="G458" s="69"/>
      <c r="H458" s="69"/>
      <c r="I458" s="69"/>
      <c r="J458" s="69"/>
      <c r="K458" s="69"/>
    </row>
    <row r="459" spans="3:11">
      <c r="C459" s="69"/>
      <c r="D459" s="69"/>
      <c r="E459" s="69"/>
      <c r="F459" s="69"/>
      <c r="G459" s="69"/>
      <c r="H459" s="69"/>
      <c r="I459" s="69"/>
      <c r="J459" s="69"/>
      <c r="K459" s="69"/>
    </row>
    <row r="460" spans="3:11">
      <c r="C460" s="69"/>
      <c r="D460" s="69"/>
      <c r="E460" s="69"/>
      <c r="F460" s="69"/>
      <c r="G460" s="69"/>
      <c r="H460" s="69"/>
      <c r="I460" s="69"/>
      <c r="J460" s="69"/>
      <c r="K460" s="69"/>
    </row>
    <row r="461" spans="3:11">
      <c r="C461" s="69"/>
      <c r="D461" s="69"/>
      <c r="E461" s="69"/>
      <c r="F461" s="69"/>
      <c r="G461" s="69"/>
      <c r="H461" s="69"/>
      <c r="I461" s="69"/>
      <c r="J461" s="69"/>
      <c r="K461" s="69"/>
    </row>
    <row r="462" spans="3:11">
      <c r="C462" s="69"/>
      <c r="D462" s="69"/>
      <c r="E462" s="69"/>
      <c r="F462" s="69"/>
      <c r="G462" s="69"/>
      <c r="H462" s="69"/>
      <c r="I462" s="69"/>
      <c r="J462" s="69"/>
      <c r="K462" s="69"/>
    </row>
    <row r="463" spans="3:11">
      <c r="C463" s="69"/>
      <c r="D463" s="69"/>
      <c r="E463" s="69"/>
      <c r="F463" s="69"/>
      <c r="G463" s="69"/>
      <c r="H463" s="69"/>
      <c r="I463" s="69"/>
      <c r="J463" s="69"/>
      <c r="K463" s="69"/>
    </row>
    <row r="464" spans="3:11">
      <c r="C464" s="69"/>
      <c r="D464" s="69"/>
      <c r="E464" s="69"/>
      <c r="F464" s="69"/>
      <c r="G464" s="69"/>
      <c r="H464" s="69"/>
      <c r="I464" s="69"/>
      <c r="J464" s="69"/>
      <c r="K464" s="69"/>
    </row>
    <row r="465" spans="3:11">
      <c r="C465" s="69"/>
      <c r="D465" s="69"/>
      <c r="E465" s="69"/>
      <c r="F465" s="69"/>
      <c r="G465" s="69"/>
      <c r="H465" s="69"/>
      <c r="I465" s="69"/>
      <c r="J465" s="69"/>
      <c r="K465" s="69"/>
    </row>
    <row r="466" spans="3:11">
      <c r="C466" s="69"/>
      <c r="D466" s="69"/>
      <c r="E466" s="69"/>
      <c r="F466" s="69"/>
      <c r="G466" s="69"/>
      <c r="H466" s="69"/>
      <c r="I466" s="69"/>
      <c r="J466" s="69"/>
      <c r="K466" s="69"/>
    </row>
    <row r="467" spans="3:11">
      <c r="C467" s="69"/>
      <c r="D467" s="69"/>
      <c r="E467" s="69"/>
      <c r="F467" s="69"/>
      <c r="G467" s="69"/>
      <c r="H467" s="69"/>
      <c r="I467" s="69"/>
      <c r="J467" s="69"/>
      <c r="K467" s="69"/>
    </row>
    <row r="468" spans="3:11">
      <c r="C468" s="69"/>
      <c r="D468" s="69"/>
      <c r="E468" s="69"/>
      <c r="F468" s="69"/>
      <c r="G468" s="69"/>
      <c r="H468" s="69"/>
      <c r="I468" s="69"/>
      <c r="J468" s="69"/>
      <c r="K468" s="69"/>
    </row>
    <row r="469" spans="3:11">
      <c r="C469" s="69"/>
      <c r="D469" s="69"/>
      <c r="E469" s="69"/>
      <c r="F469" s="69"/>
      <c r="G469" s="69"/>
      <c r="H469" s="69"/>
      <c r="I469" s="69"/>
      <c r="J469" s="69"/>
      <c r="K469" s="69"/>
    </row>
    <row r="470" spans="3:11">
      <c r="C470" s="69"/>
      <c r="D470" s="69"/>
      <c r="E470" s="69"/>
      <c r="F470" s="69"/>
      <c r="G470" s="69"/>
      <c r="H470" s="69"/>
      <c r="I470" s="69"/>
      <c r="J470" s="69"/>
      <c r="K470" s="69"/>
    </row>
    <row r="471" spans="3:11">
      <c r="C471" s="69"/>
      <c r="D471" s="69"/>
      <c r="E471" s="69"/>
      <c r="F471" s="69"/>
      <c r="G471" s="69"/>
      <c r="H471" s="69"/>
      <c r="I471" s="69"/>
      <c r="J471" s="69"/>
      <c r="K471" s="69"/>
    </row>
    <row r="472" spans="3:11">
      <c r="C472" s="69"/>
      <c r="D472" s="69"/>
      <c r="E472" s="69"/>
      <c r="F472" s="69"/>
      <c r="G472" s="69"/>
      <c r="H472" s="69"/>
      <c r="I472" s="69"/>
      <c r="J472" s="69"/>
      <c r="K472" s="69"/>
    </row>
    <row r="473" spans="3:11">
      <c r="C473" s="69"/>
      <c r="D473" s="69"/>
      <c r="E473" s="69"/>
      <c r="F473" s="69"/>
      <c r="G473" s="69"/>
      <c r="H473" s="69"/>
      <c r="I473" s="69"/>
      <c r="J473" s="69"/>
      <c r="K473" s="69"/>
    </row>
    <row r="474" spans="3:11">
      <c r="C474" s="69"/>
      <c r="D474" s="69"/>
      <c r="E474" s="69"/>
      <c r="F474" s="69"/>
      <c r="G474" s="69"/>
      <c r="H474" s="69"/>
      <c r="I474" s="69"/>
      <c r="J474" s="69"/>
      <c r="K474" s="69"/>
    </row>
    <row r="475" spans="3:11">
      <c r="C475" s="69"/>
      <c r="D475" s="69"/>
      <c r="E475" s="69"/>
      <c r="F475" s="69"/>
      <c r="G475" s="69"/>
      <c r="H475" s="69"/>
      <c r="I475" s="69"/>
      <c r="J475" s="69"/>
      <c r="K475" s="69"/>
    </row>
    <row r="476" spans="3:11">
      <c r="C476" s="69"/>
      <c r="D476" s="69"/>
      <c r="E476" s="69"/>
      <c r="F476" s="69"/>
      <c r="G476" s="69"/>
      <c r="H476" s="69"/>
      <c r="I476" s="69"/>
      <c r="J476" s="69"/>
      <c r="K476" s="69"/>
    </row>
    <row r="477" spans="3:11">
      <c r="C477" s="69"/>
      <c r="D477" s="69"/>
      <c r="E477" s="69"/>
      <c r="F477" s="69"/>
      <c r="G477" s="69"/>
      <c r="H477" s="69"/>
      <c r="I477" s="69"/>
      <c r="J477" s="69"/>
      <c r="K477" s="69"/>
    </row>
    <row r="478" spans="3:11">
      <c r="C478" s="69"/>
      <c r="D478" s="69"/>
      <c r="E478" s="69"/>
      <c r="F478" s="69"/>
      <c r="G478" s="69"/>
      <c r="H478" s="69"/>
      <c r="I478" s="69"/>
      <c r="J478" s="69"/>
      <c r="K478" s="69"/>
    </row>
    <row r="479" spans="3:11">
      <c r="C479" s="69"/>
      <c r="D479" s="69"/>
      <c r="E479" s="69"/>
      <c r="F479" s="69"/>
      <c r="G479" s="69"/>
      <c r="H479" s="69"/>
      <c r="I479" s="69"/>
      <c r="J479" s="69"/>
      <c r="K479" s="69"/>
    </row>
    <row r="480" spans="3:11">
      <c r="C480" s="69"/>
      <c r="D480" s="69"/>
      <c r="E480" s="69"/>
      <c r="F480" s="69"/>
      <c r="G480" s="69"/>
      <c r="H480" s="69"/>
      <c r="I480" s="69"/>
      <c r="J480" s="69"/>
      <c r="K480" s="69"/>
    </row>
    <row r="481" spans="3:11">
      <c r="C481" s="69"/>
      <c r="D481" s="69"/>
      <c r="E481" s="69"/>
      <c r="F481" s="69"/>
      <c r="G481" s="69"/>
      <c r="H481" s="69"/>
      <c r="I481" s="69"/>
      <c r="J481" s="69"/>
      <c r="K481" s="69"/>
    </row>
    <row r="482" spans="3:11">
      <c r="C482" s="69"/>
      <c r="D482" s="69"/>
      <c r="E482" s="69"/>
      <c r="F482" s="69"/>
      <c r="G482" s="69"/>
      <c r="H482" s="69"/>
      <c r="I482" s="69"/>
      <c r="J482" s="69"/>
      <c r="K482" s="69"/>
    </row>
    <row r="483" spans="3:11">
      <c r="C483" s="69"/>
      <c r="D483" s="69"/>
      <c r="E483" s="69"/>
      <c r="F483" s="69"/>
      <c r="G483" s="69"/>
      <c r="H483" s="69"/>
      <c r="I483" s="69"/>
      <c r="J483" s="69"/>
      <c r="K483" s="69"/>
    </row>
    <row r="484" spans="3:11">
      <c r="C484" s="69"/>
      <c r="D484" s="69"/>
      <c r="E484" s="69"/>
      <c r="F484" s="69"/>
      <c r="G484" s="69"/>
      <c r="H484" s="69"/>
      <c r="I484" s="69"/>
      <c r="J484" s="69"/>
      <c r="K484" s="69"/>
    </row>
    <row r="485" spans="3:11">
      <c r="C485" s="69"/>
      <c r="D485" s="69"/>
      <c r="E485" s="69"/>
      <c r="F485" s="69"/>
      <c r="G485" s="69"/>
      <c r="H485" s="69"/>
      <c r="I485" s="69"/>
      <c r="J485" s="69"/>
      <c r="K485" s="69"/>
    </row>
    <row r="486" spans="3:11">
      <c r="C486" s="69"/>
      <c r="D486" s="69"/>
      <c r="E486" s="69"/>
      <c r="F486" s="69"/>
      <c r="G486" s="69"/>
      <c r="H486" s="69"/>
      <c r="I486" s="69"/>
      <c r="J486" s="69"/>
      <c r="K486" s="69"/>
    </row>
    <row r="487" spans="3:11">
      <c r="C487" s="69"/>
      <c r="D487" s="69"/>
      <c r="E487" s="69"/>
      <c r="F487" s="69"/>
      <c r="G487" s="69"/>
      <c r="H487" s="69"/>
      <c r="I487" s="69"/>
      <c r="J487" s="69"/>
      <c r="K487" s="69"/>
    </row>
    <row r="488" spans="3:11">
      <c r="C488" s="69"/>
      <c r="D488" s="69"/>
      <c r="E488" s="69"/>
      <c r="F488" s="69"/>
      <c r="G488" s="69"/>
      <c r="H488" s="69"/>
      <c r="I488" s="69"/>
      <c r="J488" s="69"/>
      <c r="K488" s="69"/>
    </row>
    <row r="489" spans="3:11">
      <c r="C489" s="69"/>
      <c r="D489" s="69"/>
      <c r="E489" s="69"/>
      <c r="F489" s="69"/>
      <c r="G489" s="69"/>
      <c r="H489" s="69"/>
      <c r="I489" s="69"/>
      <c r="J489" s="69"/>
      <c r="K489" s="69"/>
    </row>
    <row r="490" spans="3:11">
      <c r="C490" s="69"/>
      <c r="D490" s="69"/>
      <c r="E490" s="69"/>
      <c r="F490" s="69"/>
      <c r="G490" s="69"/>
      <c r="H490" s="69"/>
      <c r="I490" s="69"/>
      <c r="J490" s="69"/>
      <c r="K490" s="69"/>
    </row>
    <row r="491" spans="3:11">
      <c r="C491" s="69"/>
      <c r="D491" s="69"/>
      <c r="E491" s="69"/>
      <c r="F491" s="69"/>
      <c r="G491" s="69"/>
      <c r="H491" s="69"/>
      <c r="I491" s="69"/>
      <c r="J491" s="69"/>
      <c r="K491" s="69"/>
    </row>
    <row r="492" spans="3:11">
      <c r="C492" s="69"/>
      <c r="D492" s="69"/>
      <c r="E492" s="69"/>
      <c r="F492" s="69"/>
      <c r="G492" s="69"/>
      <c r="H492" s="69"/>
      <c r="I492" s="69"/>
      <c r="J492" s="69"/>
      <c r="K492" s="69"/>
    </row>
    <row r="493" spans="3:11">
      <c r="C493" s="69"/>
      <c r="D493" s="69"/>
      <c r="E493" s="69"/>
      <c r="F493" s="69"/>
      <c r="G493" s="69"/>
      <c r="H493" s="69"/>
      <c r="I493" s="69"/>
      <c r="J493" s="69"/>
      <c r="K493" s="69"/>
    </row>
    <row r="494" spans="3:11">
      <c r="C494" s="69"/>
      <c r="D494" s="69"/>
      <c r="E494" s="69"/>
      <c r="F494" s="69"/>
      <c r="G494" s="69"/>
      <c r="H494" s="69"/>
      <c r="I494" s="69"/>
      <c r="J494" s="69"/>
      <c r="K494" s="69"/>
    </row>
    <row r="495" spans="3:11">
      <c r="C495" s="69"/>
      <c r="D495" s="69"/>
      <c r="E495" s="69"/>
      <c r="F495" s="69"/>
      <c r="G495" s="69"/>
      <c r="H495" s="69"/>
      <c r="I495" s="69"/>
      <c r="J495" s="69"/>
      <c r="K495" s="69"/>
    </row>
    <row r="496" spans="3:11">
      <c r="C496" s="69"/>
      <c r="D496" s="69"/>
      <c r="E496" s="69"/>
      <c r="F496" s="69"/>
      <c r="G496" s="69"/>
      <c r="H496" s="69"/>
      <c r="I496" s="69"/>
      <c r="J496" s="69"/>
      <c r="K496" s="69"/>
    </row>
    <row r="497" spans="3:11">
      <c r="C497" s="69"/>
      <c r="D497" s="69"/>
      <c r="E497" s="69"/>
      <c r="F497" s="69"/>
      <c r="G497" s="69"/>
      <c r="H497" s="69"/>
      <c r="I497" s="69"/>
      <c r="J497" s="69"/>
      <c r="K497" s="69"/>
    </row>
    <row r="498" spans="3:11">
      <c r="C498" s="69"/>
      <c r="D498" s="69"/>
      <c r="E498" s="69"/>
      <c r="F498" s="69"/>
      <c r="G498" s="69"/>
      <c r="H498" s="69"/>
      <c r="I498" s="69"/>
      <c r="J498" s="69"/>
      <c r="K498" s="69"/>
    </row>
    <row r="499" spans="3:11">
      <c r="C499" s="69"/>
      <c r="D499" s="69"/>
      <c r="E499" s="69"/>
      <c r="F499" s="69"/>
      <c r="G499" s="69"/>
      <c r="H499" s="69"/>
      <c r="I499" s="69"/>
      <c r="J499" s="69"/>
      <c r="K499" s="69"/>
    </row>
    <row r="500" spans="3:11">
      <c r="C500" s="69"/>
      <c r="D500" s="69"/>
      <c r="E500" s="69"/>
      <c r="F500" s="69"/>
      <c r="G500" s="69"/>
      <c r="H500" s="69"/>
      <c r="I500" s="69"/>
      <c r="J500" s="69"/>
      <c r="K500" s="69"/>
    </row>
    <row r="501" spans="3:11">
      <c r="C501" s="69"/>
      <c r="D501" s="69"/>
      <c r="E501" s="69"/>
      <c r="F501" s="69"/>
      <c r="G501" s="69"/>
      <c r="H501" s="69"/>
      <c r="I501" s="69"/>
      <c r="J501" s="69"/>
      <c r="K501" s="69"/>
    </row>
    <row r="502" spans="3:11">
      <c r="C502" s="69"/>
      <c r="D502" s="69"/>
      <c r="E502" s="69"/>
      <c r="F502" s="69"/>
      <c r="G502" s="69"/>
      <c r="H502" s="69"/>
      <c r="I502" s="69"/>
      <c r="J502" s="69"/>
      <c r="K502" s="69"/>
    </row>
    <row r="503" spans="3:11">
      <c r="C503" s="69"/>
      <c r="D503" s="69"/>
      <c r="E503" s="69"/>
      <c r="F503" s="69"/>
      <c r="G503" s="69"/>
      <c r="H503" s="69"/>
      <c r="I503" s="69"/>
      <c r="J503" s="69"/>
      <c r="K503" s="69"/>
    </row>
    <row r="504" spans="3:11">
      <c r="C504" s="69"/>
      <c r="D504" s="69"/>
      <c r="E504" s="69"/>
      <c r="F504" s="69"/>
      <c r="G504" s="69"/>
      <c r="H504" s="69"/>
      <c r="I504" s="69"/>
      <c r="J504" s="69"/>
      <c r="K504" s="69"/>
    </row>
    <row r="505" spans="3:11">
      <c r="C505" s="69"/>
      <c r="D505" s="69"/>
      <c r="E505" s="69"/>
      <c r="F505" s="69"/>
      <c r="G505" s="69"/>
      <c r="H505" s="69"/>
      <c r="I505" s="69"/>
      <c r="J505" s="69"/>
      <c r="K505" s="69"/>
    </row>
    <row r="506" spans="3:11">
      <c r="C506" s="69"/>
      <c r="D506" s="69"/>
      <c r="E506" s="69"/>
      <c r="F506" s="69"/>
      <c r="G506" s="69"/>
      <c r="H506" s="69"/>
      <c r="I506" s="69"/>
      <c r="J506" s="69"/>
      <c r="K506" s="69"/>
    </row>
    <row r="507" spans="3:11">
      <c r="C507" s="69"/>
      <c r="D507" s="69"/>
      <c r="E507" s="69"/>
      <c r="F507" s="69"/>
      <c r="G507" s="69"/>
      <c r="H507" s="69"/>
      <c r="I507" s="69"/>
      <c r="J507" s="69"/>
      <c r="K507" s="69"/>
    </row>
    <row r="508" spans="3:11">
      <c r="C508" s="69"/>
      <c r="D508" s="69"/>
      <c r="E508" s="69"/>
      <c r="F508" s="69"/>
      <c r="G508" s="69"/>
      <c r="H508" s="69"/>
      <c r="I508" s="69"/>
      <c r="J508" s="69"/>
      <c r="K508" s="69"/>
    </row>
    <row r="509" spans="3:11">
      <c r="C509" s="69"/>
      <c r="D509" s="69"/>
      <c r="E509" s="69"/>
      <c r="F509" s="69"/>
      <c r="G509" s="69"/>
      <c r="H509" s="69"/>
      <c r="I509" s="69"/>
      <c r="J509" s="69"/>
      <c r="K509" s="69"/>
    </row>
    <row r="510" spans="3:11">
      <c r="C510" s="69"/>
      <c r="D510" s="69"/>
      <c r="E510" s="69"/>
      <c r="F510" s="69"/>
      <c r="G510" s="69"/>
      <c r="H510" s="69"/>
      <c r="I510" s="69"/>
      <c r="J510" s="69"/>
      <c r="K510" s="69"/>
    </row>
    <row r="511" spans="3:11">
      <c r="C511" s="69"/>
      <c r="D511" s="69"/>
      <c r="E511" s="69"/>
      <c r="F511" s="69"/>
      <c r="G511" s="69"/>
      <c r="H511" s="69"/>
      <c r="I511" s="69"/>
      <c r="J511" s="69"/>
      <c r="K511" s="69"/>
    </row>
    <row r="512" spans="3:11">
      <c r="C512" s="69"/>
      <c r="D512" s="69"/>
      <c r="E512" s="69"/>
      <c r="F512" s="69"/>
      <c r="G512" s="69"/>
      <c r="H512" s="69"/>
      <c r="I512" s="69"/>
      <c r="J512" s="69"/>
      <c r="K512" s="69"/>
    </row>
    <row r="513" spans="3:11">
      <c r="C513" s="69"/>
      <c r="D513" s="69"/>
      <c r="E513" s="69"/>
      <c r="F513" s="69"/>
      <c r="G513" s="69"/>
      <c r="H513" s="69"/>
      <c r="I513" s="69"/>
      <c r="J513" s="69"/>
      <c r="K513" s="69"/>
    </row>
    <row r="514" spans="3:11">
      <c r="C514" s="69"/>
      <c r="D514" s="69"/>
      <c r="E514" s="69"/>
      <c r="F514" s="69"/>
      <c r="G514" s="69"/>
      <c r="H514" s="69"/>
      <c r="I514" s="69"/>
      <c r="J514" s="69"/>
      <c r="K514" s="69"/>
    </row>
    <row r="515" spans="3:11">
      <c r="C515" s="69"/>
      <c r="D515" s="69"/>
      <c r="E515" s="69"/>
      <c r="F515" s="69"/>
      <c r="G515" s="69"/>
      <c r="H515" s="69"/>
      <c r="I515" s="69"/>
      <c r="J515" s="69"/>
      <c r="K515" s="69"/>
    </row>
    <row r="516" spans="3:11">
      <c r="C516" s="69"/>
      <c r="D516" s="69"/>
      <c r="E516" s="69"/>
      <c r="F516" s="69"/>
      <c r="G516" s="69"/>
      <c r="H516" s="69"/>
      <c r="I516" s="69"/>
      <c r="J516" s="69"/>
      <c r="K516" s="69"/>
    </row>
    <row r="517" spans="3:11">
      <c r="C517" s="69"/>
      <c r="D517" s="69"/>
      <c r="E517" s="69"/>
      <c r="F517" s="69"/>
      <c r="G517" s="69"/>
      <c r="H517" s="69"/>
      <c r="I517" s="69"/>
      <c r="J517" s="69"/>
      <c r="K517" s="69"/>
    </row>
    <row r="518" spans="3:11">
      <c r="C518" s="69"/>
      <c r="D518" s="69"/>
      <c r="E518" s="69"/>
      <c r="F518" s="69"/>
      <c r="G518" s="69"/>
      <c r="H518" s="69"/>
      <c r="I518" s="69"/>
      <c r="J518" s="69"/>
      <c r="K518" s="69"/>
    </row>
    <row r="519" spans="3:11">
      <c r="C519" s="69"/>
      <c r="D519" s="69"/>
      <c r="E519" s="69"/>
      <c r="F519" s="69"/>
      <c r="G519" s="69"/>
      <c r="H519" s="69"/>
      <c r="I519" s="69"/>
      <c r="J519" s="69"/>
      <c r="K519" s="69"/>
    </row>
    <row r="520" spans="3:11">
      <c r="C520" s="69"/>
      <c r="D520" s="69"/>
      <c r="E520" s="69"/>
      <c r="F520" s="69"/>
      <c r="G520" s="69"/>
      <c r="H520" s="69"/>
      <c r="I520" s="69"/>
      <c r="J520" s="69"/>
      <c r="K520" s="69"/>
    </row>
    <row r="521" spans="3:11">
      <c r="C521" s="69"/>
      <c r="D521" s="69"/>
      <c r="E521" s="69"/>
      <c r="F521" s="69"/>
      <c r="G521" s="69"/>
      <c r="H521" s="69"/>
      <c r="I521" s="69"/>
      <c r="J521" s="69"/>
      <c r="K521" s="69"/>
    </row>
    <row r="522" spans="3:11">
      <c r="C522" s="69"/>
      <c r="D522" s="69"/>
      <c r="E522" s="69"/>
      <c r="F522" s="69"/>
      <c r="G522" s="69"/>
      <c r="H522" s="69"/>
      <c r="I522" s="69"/>
      <c r="J522" s="69"/>
      <c r="K522" s="69"/>
    </row>
    <row r="523" spans="3:11">
      <c r="C523" s="69"/>
      <c r="D523" s="69"/>
      <c r="E523" s="69"/>
      <c r="F523" s="69"/>
      <c r="G523" s="69"/>
      <c r="H523" s="69"/>
      <c r="I523" s="69"/>
      <c r="J523" s="69"/>
      <c r="K523" s="69"/>
    </row>
    <row r="524" spans="3:11">
      <c r="C524" s="69"/>
      <c r="D524" s="69"/>
      <c r="E524" s="69"/>
      <c r="F524" s="69"/>
      <c r="G524" s="69"/>
      <c r="H524" s="69"/>
      <c r="I524" s="69"/>
      <c r="J524" s="69"/>
      <c r="K524" s="69"/>
    </row>
    <row r="525" spans="3:11">
      <c r="C525" s="69"/>
      <c r="D525" s="69"/>
      <c r="E525" s="69"/>
      <c r="F525" s="69"/>
      <c r="G525" s="69"/>
      <c r="H525" s="69"/>
      <c r="I525" s="69"/>
      <c r="J525" s="69"/>
      <c r="K525" s="69"/>
    </row>
    <row r="526" spans="3:11">
      <c r="C526" s="69"/>
      <c r="D526" s="69"/>
      <c r="E526" s="69"/>
      <c r="F526" s="69"/>
      <c r="G526" s="69"/>
      <c r="H526" s="69"/>
      <c r="I526" s="69"/>
      <c r="J526" s="69"/>
      <c r="K526" s="69"/>
    </row>
    <row r="527" spans="3:11">
      <c r="C527" s="69"/>
      <c r="D527" s="69"/>
      <c r="E527" s="69"/>
      <c r="F527" s="69"/>
      <c r="G527" s="69"/>
      <c r="H527" s="69"/>
      <c r="I527" s="69"/>
      <c r="J527" s="69"/>
      <c r="K527" s="69"/>
    </row>
    <row r="528" spans="3:11">
      <c r="C528" s="69"/>
      <c r="D528" s="69"/>
      <c r="E528" s="69"/>
      <c r="F528" s="69"/>
      <c r="G528" s="69"/>
      <c r="H528" s="69"/>
      <c r="I528" s="69"/>
      <c r="J528" s="69"/>
      <c r="K528" s="69"/>
    </row>
    <row r="529" spans="3:11">
      <c r="C529" s="69"/>
      <c r="D529" s="69"/>
      <c r="E529" s="69"/>
      <c r="F529" s="69"/>
      <c r="G529" s="69"/>
      <c r="H529" s="69"/>
      <c r="I529" s="69"/>
      <c r="J529" s="69"/>
      <c r="K529" s="69"/>
    </row>
    <row r="530" spans="3:11">
      <c r="C530" s="69"/>
      <c r="D530" s="69"/>
      <c r="E530" s="69"/>
      <c r="F530" s="69"/>
      <c r="G530" s="69"/>
      <c r="H530" s="69"/>
      <c r="I530" s="69"/>
      <c r="J530" s="69"/>
      <c r="K530" s="69"/>
    </row>
    <row r="531" spans="3:11">
      <c r="C531" s="69"/>
      <c r="D531" s="69"/>
      <c r="E531" s="69"/>
      <c r="F531" s="69"/>
      <c r="G531" s="69"/>
      <c r="H531" s="69"/>
      <c r="I531" s="69"/>
      <c r="J531" s="69"/>
      <c r="K531" s="69"/>
    </row>
    <row r="532" spans="3:11">
      <c r="C532" s="69"/>
      <c r="D532" s="69"/>
      <c r="E532" s="69"/>
      <c r="F532" s="69"/>
      <c r="G532" s="69"/>
      <c r="H532" s="69"/>
      <c r="I532" s="69"/>
      <c r="J532" s="69"/>
      <c r="K532" s="69"/>
    </row>
    <row r="533" spans="3:11">
      <c r="C533" s="69"/>
      <c r="D533" s="69"/>
      <c r="E533" s="69"/>
      <c r="F533" s="69"/>
      <c r="G533" s="69"/>
      <c r="H533" s="69"/>
      <c r="I533" s="69"/>
      <c r="J533" s="69"/>
      <c r="K533" s="69"/>
    </row>
    <row r="534" spans="3:11">
      <c r="C534" s="69"/>
      <c r="D534" s="69"/>
      <c r="E534" s="69"/>
      <c r="F534" s="69"/>
      <c r="G534" s="69"/>
      <c r="H534" s="69"/>
      <c r="I534" s="69"/>
      <c r="J534" s="69"/>
      <c r="K534" s="69"/>
    </row>
    <row r="535" spans="3:11">
      <c r="C535" s="69"/>
      <c r="D535" s="69"/>
      <c r="E535" s="69"/>
      <c r="F535" s="69"/>
      <c r="G535" s="69"/>
      <c r="H535" s="69"/>
      <c r="I535" s="69"/>
      <c r="J535" s="69"/>
      <c r="K535" s="69"/>
    </row>
    <row r="536" spans="3:11">
      <c r="C536" s="69"/>
      <c r="D536" s="69"/>
      <c r="E536" s="69"/>
      <c r="F536" s="69"/>
      <c r="G536" s="69"/>
      <c r="H536" s="69"/>
      <c r="I536" s="69"/>
      <c r="J536" s="69"/>
      <c r="K536" s="69"/>
    </row>
    <row r="537" spans="3:11">
      <c r="C537" s="69"/>
      <c r="D537" s="69"/>
      <c r="E537" s="69"/>
      <c r="F537" s="69"/>
      <c r="G537" s="69"/>
      <c r="H537" s="69"/>
      <c r="I537" s="69"/>
      <c r="J537" s="69"/>
      <c r="K537" s="69"/>
    </row>
    <row r="538" spans="3:11">
      <c r="C538" s="69"/>
      <c r="D538" s="69"/>
      <c r="E538" s="69"/>
      <c r="F538" s="69"/>
      <c r="G538" s="69"/>
      <c r="H538" s="69"/>
      <c r="I538" s="69"/>
      <c r="J538" s="69"/>
      <c r="K538" s="69"/>
    </row>
    <row r="539" spans="3:11">
      <c r="C539" s="69"/>
      <c r="D539" s="69"/>
      <c r="E539" s="69"/>
      <c r="F539" s="69"/>
      <c r="G539" s="69"/>
      <c r="H539" s="69"/>
      <c r="I539" s="69"/>
      <c r="J539" s="69"/>
      <c r="K539" s="69"/>
    </row>
    <row r="540" spans="3:11">
      <c r="C540" s="69"/>
      <c r="D540" s="69"/>
      <c r="E540" s="69"/>
      <c r="F540" s="69"/>
      <c r="G540" s="69"/>
      <c r="H540" s="69"/>
      <c r="I540" s="69"/>
      <c r="J540" s="69"/>
      <c r="K540" s="69"/>
    </row>
    <row r="541" spans="3:11">
      <c r="C541" s="69"/>
      <c r="D541" s="69"/>
      <c r="E541" s="69"/>
      <c r="F541" s="69"/>
      <c r="G541" s="69"/>
      <c r="H541" s="69"/>
      <c r="I541" s="69"/>
      <c r="J541" s="69"/>
      <c r="K541" s="69"/>
    </row>
    <row r="542" spans="3:11">
      <c r="C542" s="69"/>
      <c r="D542" s="69"/>
      <c r="E542" s="69"/>
      <c r="F542" s="69"/>
      <c r="G542" s="69"/>
      <c r="H542" s="69"/>
      <c r="I542" s="69"/>
      <c r="J542" s="69"/>
      <c r="K542" s="69"/>
    </row>
    <row r="543" spans="3:11">
      <c r="C543" s="69"/>
      <c r="D543" s="69"/>
      <c r="E543" s="69"/>
      <c r="F543" s="69"/>
      <c r="G543" s="69"/>
      <c r="H543" s="69"/>
      <c r="I543" s="69"/>
      <c r="J543" s="69"/>
      <c r="K543" s="69"/>
    </row>
    <row r="544" spans="3:11">
      <c r="C544" s="69"/>
      <c r="D544" s="69"/>
      <c r="E544" s="69"/>
      <c r="F544" s="69"/>
      <c r="G544" s="69"/>
      <c r="H544" s="69"/>
      <c r="I544" s="69"/>
      <c r="J544" s="69"/>
      <c r="K544" s="69"/>
    </row>
    <row r="545" spans="3:11">
      <c r="C545" s="69"/>
      <c r="D545" s="69"/>
      <c r="E545" s="69"/>
      <c r="F545" s="69"/>
      <c r="G545" s="69"/>
      <c r="H545" s="69"/>
      <c r="I545" s="69"/>
      <c r="J545" s="69"/>
      <c r="K545" s="69"/>
    </row>
    <row r="546" spans="3:11">
      <c r="C546" s="69"/>
      <c r="D546" s="69"/>
      <c r="E546" s="69"/>
      <c r="F546" s="69"/>
      <c r="G546" s="69"/>
      <c r="H546" s="69"/>
      <c r="I546" s="69"/>
      <c r="J546" s="69"/>
      <c r="K546" s="69"/>
    </row>
    <row r="547" spans="3:11">
      <c r="C547" s="69"/>
      <c r="D547" s="69"/>
      <c r="E547" s="69"/>
      <c r="F547" s="69"/>
      <c r="G547" s="69"/>
      <c r="H547" s="69"/>
      <c r="I547" s="69"/>
      <c r="J547" s="69"/>
      <c r="K547" s="69"/>
    </row>
    <row r="548" spans="3:11">
      <c r="C548" s="69"/>
      <c r="D548" s="69"/>
      <c r="E548" s="69"/>
      <c r="F548" s="69"/>
      <c r="G548" s="69"/>
      <c r="H548" s="69"/>
      <c r="I548" s="69"/>
      <c r="J548" s="69"/>
      <c r="K548" s="69"/>
    </row>
    <row r="549" spans="3:11">
      <c r="C549" s="69"/>
      <c r="D549" s="69"/>
      <c r="E549" s="69"/>
      <c r="F549" s="69"/>
      <c r="G549" s="69"/>
      <c r="H549" s="69"/>
      <c r="I549" s="69"/>
      <c r="J549" s="69"/>
      <c r="K549" s="69"/>
    </row>
    <row r="550" spans="3:11">
      <c r="C550" s="69"/>
      <c r="D550" s="69"/>
      <c r="E550" s="69"/>
      <c r="F550" s="69"/>
      <c r="G550" s="69"/>
      <c r="H550" s="69"/>
      <c r="I550" s="69"/>
      <c r="J550" s="69"/>
      <c r="K550" s="69"/>
    </row>
    <row r="551" spans="3:11">
      <c r="C551" s="69"/>
      <c r="D551" s="69"/>
      <c r="E551" s="69"/>
      <c r="F551" s="69"/>
      <c r="G551" s="69"/>
      <c r="H551" s="69"/>
      <c r="I551" s="69"/>
      <c r="J551" s="69"/>
      <c r="K551" s="69"/>
    </row>
    <row r="552" spans="3:11">
      <c r="C552" s="69"/>
      <c r="D552" s="69"/>
      <c r="E552" s="69"/>
      <c r="F552" s="69"/>
      <c r="G552" s="69"/>
      <c r="H552" s="69"/>
      <c r="I552" s="69"/>
      <c r="J552" s="69"/>
      <c r="K552" s="69"/>
    </row>
    <row r="553" spans="3:11">
      <c r="C553" s="69"/>
      <c r="D553" s="69"/>
      <c r="E553" s="69"/>
      <c r="F553" s="69"/>
      <c r="G553" s="69"/>
      <c r="H553" s="69"/>
      <c r="I553" s="69"/>
      <c r="J553" s="69"/>
      <c r="K553" s="69"/>
    </row>
    <row r="554" spans="3:11">
      <c r="C554" s="69"/>
      <c r="D554" s="69"/>
      <c r="E554" s="69"/>
      <c r="F554" s="69"/>
      <c r="G554" s="69"/>
      <c r="H554" s="69"/>
      <c r="I554" s="69"/>
      <c r="J554" s="69"/>
      <c r="K554" s="69"/>
    </row>
    <row r="555" spans="3:11">
      <c r="C555" s="69"/>
      <c r="D555" s="69"/>
      <c r="E555" s="69"/>
      <c r="F555" s="69"/>
      <c r="G555" s="69"/>
      <c r="H555" s="69"/>
      <c r="I555" s="69"/>
      <c r="J555" s="69"/>
      <c r="K555" s="69"/>
    </row>
    <row r="556" spans="3:11">
      <c r="C556" s="69"/>
      <c r="D556" s="69"/>
      <c r="E556" s="69"/>
      <c r="F556" s="69"/>
      <c r="G556" s="69"/>
      <c r="H556" s="69"/>
      <c r="I556" s="69"/>
      <c r="J556" s="69"/>
      <c r="K556" s="69"/>
    </row>
    <row r="557" spans="3:11">
      <c r="C557" s="69"/>
      <c r="D557" s="69"/>
      <c r="E557" s="69"/>
      <c r="F557" s="69"/>
      <c r="G557" s="69"/>
      <c r="H557" s="69"/>
      <c r="I557" s="69"/>
      <c r="J557" s="69"/>
      <c r="K557" s="69"/>
    </row>
    <row r="558" spans="3:11">
      <c r="C558" s="69"/>
      <c r="D558" s="69"/>
      <c r="E558" s="69"/>
      <c r="F558" s="69"/>
      <c r="G558" s="69"/>
      <c r="H558" s="69"/>
      <c r="I558" s="69"/>
      <c r="J558" s="69"/>
      <c r="K558" s="69"/>
    </row>
    <row r="559" spans="3:11">
      <c r="C559" s="69"/>
      <c r="D559" s="69"/>
      <c r="E559" s="69"/>
      <c r="F559" s="69"/>
      <c r="G559" s="69"/>
      <c r="H559" s="69"/>
      <c r="I559" s="69"/>
      <c r="J559" s="69"/>
      <c r="K559" s="69"/>
    </row>
    <row r="560" spans="3:11">
      <c r="C560" s="69"/>
      <c r="D560" s="69"/>
      <c r="E560" s="69"/>
      <c r="F560" s="69"/>
      <c r="G560" s="69"/>
      <c r="H560" s="69"/>
      <c r="I560" s="69"/>
      <c r="J560" s="69"/>
      <c r="K560" s="69"/>
    </row>
    <row r="561" spans="3:11">
      <c r="C561" s="69"/>
      <c r="D561" s="69"/>
      <c r="E561" s="69"/>
      <c r="F561" s="69"/>
      <c r="G561" s="69"/>
      <c r="H561" s="69"/>
      <c r="I561" s="69"/>
      <c r="J561" s="69"/>
      <c r="K561" s="69"/>
    </row>
    <row r="562" spans="3:11">
      <c r="C562" s="69"/>
      <c r="D562" s="69"/>
      <c r="E562" s="69"/>
      <c r="F562" s="69"/>
      <c r="G562" s="69"/>
      <c r="H562" s="69"/>
      <c r="I562" s="69"/>
      <c r="J562" s="69"/>
      <c r="K562" s="69"/>
    </row>
    <row r="563" spans="3:11">
      <c r="C563" s="69"/>
      <c r="D563" s="69"/>
      <c r="E563" s="69"/>
      <c r="F563" s="69"/>
      <c r="G563" s="69"/>
      <c r="H563" s="69"/>
      <c r="I563" s="69"/>
      <c r="J563" s="69"/>
      <c r="K563" s="69"/>
    </row>
    <row r="564" spans="3:11">
      <c r="C564" s="69"/>
      <c r="D564" s="69"/>
      <c r="E564" s="69"/>
      <c r="F564" s="69"/>
      <c r="G564" s="69"/>
      <c r="H564" s="69"/>
      <c r="I564" s="69"/>
      <c r="J564" s="69"/>
      <c r="K564" s="69"/>
    </row>
    <row r="565" spans="3:11">
      <c r="C565" s="69"/>
      <c r="D565" s="69"/>
      <c r="E565" s="69"/>
      <c r="F565" s="69"/>
      <c r="G565" s="69"/>
      <c r="H565" s="69"/>
      <c r="I565" s="69"/>
      <c r="J565" s="69"/>
      <c r="K565" s="69"/>
    </row>
    <row r="566" spans="3:11">
      <c r="C566" s="69"/>
      <c r="D566" s="69"/>
      <c r="E566" s="69"/>
      <c r="F566" s="69"/>
      <c r="G566" s="69"/>
      <c r="H566" s="69"/>
      <c r="I566" s="69"/>
      <c r="J566" s="69"/>
      <c r="K566" s="69"/>
    </row>
    <row r="567" spans="3:11">
      <c r="C567" s="69"/>
      <c r="D567" s="69"/>
      <c r="E567" s="69"/>
      <c r="F567" s="69"/>
      <c r="G567" s="69"/>
      <c r="H567" s="69"/>
      <c r="I567" s="69"/>
      <c r="J567" s="69"/>
      <c r="K567" s="69"/>
    </row>
    <row r="568" spans="3:11">
      <c r="C568" s="69"/>
      <c r="D568" s="69"/>
      <c r="E568" s="69"/>
      <c r="F568" s="69"/>
      <c r="G568" s="69"/>
      <c r="H568" s="69"/>
      <c r="I568" s="69"/>
      <c r="J568" s="69"/>
      <c r="K568" s="69"/>
    </row>
    <row r="569" spans="3:11">
      <c r="C569" s="69"/>
      <c r="D569" s="69"/>
      <c r="E569" s="69"/>
      <c r="F569" s="69"/>
      <c r="G569" s="69"/>
      <c r="H569" s="69"/>
      <c r="I569" s="69"/>
      <c r="J569" s="69"/>
      <c r="K569" s="69"/>
    </row>
    <row r="570" spans="3:11">
      <c r="C570" s="69"/>
      <c r="D570" s="69"/>
      <c r="E570" s="69"/>
      <c r="F570" s="69"/>
      <c r="G570" s="69"/>
      <c r="H570" s="69"/>
      <c r="I570" s="69"/>
      <c r="J570" s="69"/>
      <c r="K570" s="69"/>
    </row>
    <row r="571" spans="3:11">
      <c r="C571" s="69"/>
      <c r="D571" s="69"/>
      <c r="E571" s="69"/>
      <c r="F571" s="69"/>
      <c r="G571" s="69"/>
      <c r="H571" s="69"/>
      <c r="I571" s="69"/>
      <c r="J571" s="69"/>
      <c r="K571" s="69"/>
    </row>
    <row r="572" spans="3:11">
      <c r="C572" s="69"/>
      <c r="D572" s="69"/>
      <c r="E572" s="69"/>
      <c r="F572" s="69"/>
      <c r="G572" s="69"/>
      <c r="H572" s="69"/>
      <c r="I572" s="69"/>
      <c r="J572" s="69"/>
      <c r="K572" s="69"/>
    </row>
    <row r="573" spans="3:11">
      <c r="C573" s="69"/>
      <c r="D573" s="69"/>
      <c r="E573" s="69"/>
      <c r="F573" s="69"/>
      <c r="G573" s="69"/>
      <c r="H573" s="69"/>
      <c r="I573" s="69"/>
      <c r="J573" s="69"/>
      <c r="K573" s="69"/>
    </row>
    <row r="574" spans="3:11">
      <c r="C574" s="69"/>
      <c r="D574" s="69"/>
      <c r="E574" s="69"/>
      <c r="F574" s="69"/>
      <c r="G574" s="69"/>
      <c r="H574" s="69"/>
      <c r="I574" s="69"/>
      <c r="J574" s="69"/>
      <c r="K574" s="69"/>
    </row>
    <row r="575" spans="3:11">
      <c r="C575" s="69"/>
      <c r="D575" s="69"/>
      <c r="E575" s="69"/>
      <c r="F575" s="69"/>
      <c r="G575" s="69"/>
      <c r="H575" s="69"/>
      <c r="I575" s="69"/>
      <c r="J575" s="69"/>
      <c r="K575" s="69"/>
    </row>
    <row r="576" spans="3:11">
      <c r="C576" s="69"/>
      <c r="D576" s="69"/>
      <c r="E576" s="69"/>
      <c r="F576" s="69"/>
      <c r="G576" s="69"/>
      <c r="H576" s="69"/>
      <c r="I576" s="69"/>
      <c r="J576" s="69"/>
      <c r="K576" s="69"/>
    </row>
    <row r="577" spans="3:11">
      <c r="C577" s="69"/>
      <c r="D577" s="69"/>
      <c r="E577" s="69"/>
      <c r="F577" s="69"/>
      <c r="G577" s="69"/>
      <c r="H577" s="69"/>
      <c r="I577" s="69"/>
      <c r="J577" s="69"/>
      <c r="K577" s="69"/>
    </row>
    <row r="578" spans="3:11">
      <c r="C578" s="69"/>
      <c r="D578" s="69"/>
      <c r="E578" s="69"/>
      <c r="F578" s="69"/>
      <c r="G578" s="69"/>
      <c r="H578" s="69"/>
      <c r="I578" s="69"/>
      <c r="J578" s="69"/>
      <c r="K578" s="69"/>
    </row>
    <row r="579" spans="3:11">
      <c r="C579" s="69"/>
      <c r="D579" s="69"/>
      <c r="E579" s="69"/>
      <c r="F579" s="69"/>
      <c r="G579" s="69"/>
      <c r="H579" s="69"/>
      <c r="I579" s="69"/>
      <c r="J579" s="69"/>
      <c r="K579" s="69"/>
    </row>
    <row r="580" spans="3:11">
      <c r="C580" s="69"/>
      <c r="D580" s="69"/>
      <c r="E580" s="69"/>
      <c r="F580" s="69"/>
      <c r="G580" s="69"/>
      <c r="H580" s="69"/>
      <c r="I580" s="69"/>
      <c r="J580" s="69"/>
      <c r="K580" s="69"/>
    </row>
    <row r="581" spans="3:11">
      <c r="C581" s="69"/>
      <c r="D581" s="69"/>
      <c r="E581" s="69"/>
      <c r="F581" s="69"/>
      <c r="G581" s="69"/>
      <c r="H581" s="69"/>
      <c r="I581" s="69"/>
      <c r="J581" s="69"/>
      <c r="K581" s="69"/>
    </row>
    <row r="582" spans="3:11">
      <c r="C582" s="69"/>
      <c r="D582" s="69"/>
      <c r="E582" s="69"/>
      <c r="F582" s="69"/>
      <c r="G582" s="69"/>
      <c r="H582" s="69"/>
      <c r="I582" s="69"/>
      <c r="J582" s="69"/>
      <c r="K582" s="69"/>
    </row>
    <row r="583" spans="3:11">
      <c r="C583" s="69"/>
      <c r="D583" s="69"/>
      <c r="E583" s="69"/>
      <c r="F583" s="69"/>
      <c r="G583" s="69"/>
      <c r="H583" s="69"/>
      <c r="I583" s="69"/>
      <c r="J583" s="69"/>
      <c r="K583" s="69"/>
    </row>
    <row r="584" spans="3:11">
      <c r="C584" s="69"/>
      <c r="D584" s="69"/>
      <c r="E584" s="69"/>
      <c r="F584" s="69"/>
      <c r="G584" s="69"/>
      <c r="H584" s="69"/>
      <c r="I584" s="69"/>
      <c r="J584" s="69"/>
      <c r="K584" s="69"/>
    </row>
    <row r="585" spans="3:11">
      <c r="C585" s="69"/>
      <c r="D585" s="69"/>
      <c r="E585" s="69"/>
      <c r="F585" s="69"/>
      <c r="G585" s="69"/>
      <c r="H585" s="69"/>
      <c r="I585" s="69"/>
      <c r="J585" s="69"/>
      <c r="K585" s="69"/>
    </row>
    <row r="586" spans="3:11">
      <c r="C586" s="69"/>
      <c r="D586" s="69"/>
      <c r="E586" s="69"/>
      <c r="F586" s="69"/>
      <c r="G586" s="69"/>
      <c r="H586" s="69"/>
      <c r="I586" s="69"/>
      <c r="J586" s="69"/>
      <c r="K586" s="69"/>
    </row>
    <row r="587" spans="3:11">
      <c r="C587" s="69"/>
      <c r="D587" s="69"/>
      <c r="E587" s="69"/>
      <c r="F587" s="69"/>
      <c r="G587" s="69"/>
      <c r="H587" s="69"/>
      <c r="I587" s="69"/>
      <c r="J587" s="69"/>
      <c r="K587" s="69"/>
    </row>
    <row r="588" spans="3:11">
      <c r="C588" s="69"/>
      <c r="D588" s="69"/>
      <c r="E588" s="69"/>
      <c r="F588" s="69"/>
      <c r="G588" s="69"/>
      <c r="H588" s="69"/>
      <c r="I588" s="69"/>
      <c r="J588" s="69"/>
      <c r="K588" s="69"/>
    </row>
    <row r="589" spans="3:11">
      <c r="C589" s="69"/>
      <c r="D589" s="69"/>
      <c r="E589" s="69"/>
      <c r="F589" s="69"/>
      <c r="G589" s="69"/>
      <c r="H589" s="69"/>
      <c r="I589" s="69"/>
      <c r="J589" s="69"/>
      <c r="K589" s="69"/>
    </row>
    <row r="590" spans="3:11">
      <c r="C590" s="69"/>
      <c r="D590" s="69"/>
      <c r="E590" s="69"/>
      <c r="F590" s="69"/>
      <c r="G590" s="69"/>
      <c r="H590" s="69"/>
      <c r="I590" s="69"/>
      <c r="J590" s="69"/>
      <c r="K590" s="69"/>
    </row>
    <row r="591" spans="3:11">
      <c r="C591" s="69"/>
      <c r="D591" s="69"/>
      <c r="E591" s="69"/>
      <c r="F591" s="69"/>
      <c r="G591" s="69"/>
      <c r="H591" s="69"/>
      <c r="I591" s="69"/>
      <c r="J591" s="69"/>
      <c r="K591" s="69"/>
    </row>
    <row r="592" spans="3:11">
      <c r="C592" s="69"/>
      <c r="D592" s="69"/>
      <c r="E592" s="69"/>
      <c r="F592" s="69"/>
      <c r="G592" s="69"/>
      <c r="H592" s="69"/>
      <c r="I592" s="69"/>
      <c r="J592" s="69"/>
      <c r="K592" s="69"/>
    </row>
    <row r="593" spans="3:11">
      <c r="C593" s="69"/>
      <c r="D593" s="69"/>
      <c r="E593" s="69"/>
      <c r="F593" s="69"/>
      <c r="G593" s="69"/>
      <c r="H593" s="69"/>
      <c r="I593" s="69"/>
      <c r="J593" s="69"/>
      <c r="K593" s="69"/>
    </row>
    <row r="594" spans="3:11">
      <c r="C594" s="69"/>
      <c r="D594" s="69"/>
      <c r="E594" s="69"/>
      <c r="F594" s="69"/>
      <c r="G594" s="69"/>
      <c r="H594" s="69"/>
      <c r="I594" s="69"/>
      <c r="J594" s="69"/>
      <c r="K594" s="69"/>
    </row>
    <row r="595" spans="3:11">
      <c r="C595" s="69"/>
      <c r="D595" s="69"/>
      <c r="E595" s="69"/>
      <c r="F595" s="69"/>
      <c r="G595" s="69"/>
      <c r="H595" s="69"/>
      <c r="I595" s="69"/>
      <c r="J595" s="69"/>
      <c r="K595" s="69"/>
    </row>
    <row r="596" spans="3:11">
      <c r="C596" s="69"/>
      <c r="D596" s="69"/>
      <c r="E596" s="69"/>
      <c r="F596" s="69"/>
      <c r="G596" s="69"/>
      <c r="H596" s="69"/>
      <c r="I596" s="69"/>
      <c r="J596" s="69"/>
      <c r="K596" s="69"/>
    </row>
    <row r="597" spans="3:11">
      <c r="C597" s="69"/>
      <c r="D597" s="69"/>
      <c r="E597" s="69"/>
      <c r="F597" s="69"/>
      <c r="G597" s="69"/>
      <c r="H597" s="69"/>
      <c r="I597" s="69"/>
      <c r="J597" s="69"/>
      <c r="K597" s="69"/>
    </row>
    <row r="598" spans="3:11">
      <c r="C598" s="69"/>
      <c r="D598" s="69"/>
      <c r="E598" s="69"/>
      <c r="F598" s="69"/>
      <c r="G598" s="69"/>
      <c r="H598" s="69"/>
      <c r="I598" s="69"/>
      <c r="J598" s="69"/>
      <c r="K598" s="69"/>
    </row>
    <row r="599" spans="3:11">
      <c r="C599" s="69"/>
      <c r="D599" s="69"/>
      <c r="E599" s="69"/>
      <c r="F599" s="69"/>
      <c r="G599" s="69"/>
      <c r="H599" s="69"/>
      <c r="I599" s="69"/>
      <c r="J599" s="69"/>
      <c r="K599" s="69"/>
    </row>
    <row r="600" spans="3:11">
      <c r="C600" s="69"/>
      <c r="D600" s="69"/>
      <c r="E600" s="69"/>
      <c r="F600" s="69"/>
      <c r="G600" s="69"/>
      <c r="H600" s="69"/>
      <c r="I600" s="69"/>
      <c r="J600" s="69"/>
      <c r="K600" s="69"/>
    </row>
    <row r="601" spans="3:11">
      <c r="C601" s="69"/>
      <c r="D601" s="69"/>
      <c r="E601" s="69"/>
      <c r="F601" s="69"/>
      <c r="G601" s="69"/>
      <c r="H601" s="69"/>
      <c r="I601" s="69"/>
      <c r="J601" s="69"/>
      <c r="K601" s="69"/>
    </row>
    <row r="602" spans="3:11">
      <c r="C602" s="69"/>
      <c r="D602" s="69"/>
      <c r="E602" s="69"/>
      <c r="F602" s="69"/>
      <c r="G602" s="69"/>
      <c r="H602" s="69"/>
      <c r="I602" s="69"/>
      <c r="J602" s="69"/>
      <c r="K602" s="69"/>
    </row>
    <row r="603" spans="3:11">
      <c r="C603" s="69"/>
      <c r="D603" s="69"/>
      <c r="E603" s="69"/>
      <c r="F603" s="69"/>
      <c r="G603" s="69"/>
      <c r="H603" s="69"/>
      <c r="I603" s="69"/>
      <c r="J603" s="69"/>
      <c r="K603" s="69"/>
    </row>
    <row r="604" spans="3:11">
      <c r="C604" s="69"/>
      <c r="D604" s="69"/>
      <c r="E604" s="69"/>
      <c r="F604" s="69"/>
      <c r="G604" s="69"/>
      <c r="H604" s="69"/>
      <c r="I604" s="69"/>
      <c r="J604" s="69"/>
      <c r="K604" s="69"/>
    </row>
    <row r="605" spans="3:11">
      <c r="C605" s="69"/>
      <c r="D605" s="69"/>
      <c r="E605" s="69"/>
      <c r="F605" s="69"/>
      <c r="G605" s="69"/>
      <c r="H605" s="69"/>
      <c r="I605" s="69"/>
      <c r="J605" s="69"/>
      <c r="K605" s="69"/>
    </row>
    <row r="606" spans="3:11">
      <c r="C606" s="69"/>
      <c r="D606" s="69"/>
      <c r="E606" s="69"/>
      <c r="F606" s="69"/>
      <c r="G606" s="69"/>
      <c r="H606" s="69"/>
      <c r="I606" s="69"/>
      <c r="J606" s="69"/>
      <c r="K606" s="69"/>
    </row>
    <row r="607" spans="3:11">
      <c r="C607" s="69"/>
      <c r="D607" s="69"/>
      <c r="E607" s="69"/>
      <c r="F607" s="69"/>
      <c r="G607" s="69"/>
      <c r="H607" s="69"/>
      <c r="I607" s="69"/>
      <c r="J607" s="69"/>
      <c r="K607" s="69"/>
    </row>
    <row r="608" spans="3:11">
      <c r="C608" s="69"/>
      <c r="D608" s="69"/>
      <c r="E608" s="69"/>
      <c r="F608" s="69"/>
      <c r="G608" s="69"/>
      <c r="H608" s="69"/>
      <c r="I608" s="69"/>
      <c r="J608" s="69"/>
      <c r="K608" s="69"/>
    </row>
    <row r="609" spans="3:11">
      <c r="C609" s="69"/>
      <c r="D609" s="69"/>
      <c r="E609" s="69"/>
      <c r="F609" s="69"/>
      <c r="G609" s="69"/>
      <c r="H609" s="69"/>
      <c r="I609" s="69"/>
      <c r="J609" s="69"/>
      <c r="K609" s="69"/>
    </row>
    <row r="610" spans="3:11">
      <c r="C610" s="69"/>
      <c r="D610" s="69"/>
      <c r="E610" s="69"/>
      <c r="F610" s="69"/>
      <c r="G610" s="69"/>
      <c r="H610" s="69"/>
      <c r="I610" s="69"/>
      <c r="J610" s="69"/>
      <c r="K610" s="69"/>
    </row>
    <row r="611" spans="3:11">
      <c r="C611" s="69"/>
      <c r="D611" s="69"/>
      <c r="E611" s="69"/>
      <c r="F611" s="69"/>
      <c r="G611" s="69"/>
      <c r="H611" s="69"/>
      <c r="I611" s="69"/>
      <c r="J611" s="69"/>
      <c r="K611" s="69"/>
    </row>
    <row r="612" spans="3:11">
      <c r="C612" s="69"/>
      <c r="D612" s="69"/>
      <c r="E612" s="69"/>
      <c r="F612" s="69"/>
      <c r="G612" s="69"/>
      <c r="H612" s="69"/>
      <c r="I612" s="69"/>
      <c r="J612" s="69"/>
      <c r="K612" s="69"/>
    </row>
    <row r="613" spans="3:11">
      <c r="C613" s="69"/>
      <c r="D613" s="69"/>
      <c r="E613" s="69"/>
      <c r="F613" s="69"/>
      <c r="G613" s="69"/>
      <c r="H613" s="69"/>
      <c r="I613" s="69"/>
      <c r="J613" s="69"/>
      <c r="K613" s="69"/>
    </row>
    <row r="614" spans="3:11">
      <c r="C614" s="69"/>
      <c r="D614" s="69"/>
      <c r="E614" s="69"/>
      <c r="F614" s="69"/>
      <c r="G614" s="69"/>
      <c r="H614" s="69"/>
      <c r="I614" s="69"/>
      <c r="J614" s="69"/>
      <c r="K614" s="69"/>
    </row>
    <row r="615" spans="3:11">
      <c r="C615" s="69"/>
      <c r="D615" s="69"/>
      <c r="E615" s="69"/>
      <c r="F615" s="69"/>
      <c r="G615" s="69"/>
      <c r="H615" s="69"/>
      <c r="I615" s="69"/>
      <c r="J615" s="69"/>
      <c r="K615" s="69"/>
    </row>
    <row r="616" spans="3:11">
      <c r="C616" s="69"/>
      <c r="D616" s="69"/>
      <c r="E616" s="69"/>
      <c r="F616" s="69"/>
      <c r="G616" s="69"/>
      <c r="H616" s="69"/>
      <c r="I616" s="69"/>
      <c r="J616" s="69"/>
      <c r="K616" s="69"/>
    </row>
    <row r="617" spans="3:11">
      <c r="C617" s="69"/>
      <c r="D617" s="69"/>
      <c r="E617" s="69"/>
      <c r="F617" s="69"/>
      <c r="G617" s="69"/>
      <c r="H617" s="69"/>
      <c r="I617" s="69"/>
      <c r="J617" s="69"/>
      <c r="K617" s="69"/>
    </row>
    <row r="618" spans="3:11">
      <c r="C618" s="69"/>
      <c r="D618" s="69"/>
      <c r="E618" s="69"/>
      <c r="F618" s="69"/>
      <c r="G618" s="69"/>
      <c r="H618" s="69"/>
      <c r="I618" s="69"/>
      <c r="J618" s="69"/>
      <c r="K618" s="69"/>
    </row>
    <row r="619" spans="3:11">
      <c r="C619" s="69"/>
      <c r="D619" s="69"/>
      <c r="E619" s="69"/>
      <c r="F619" s="69"/>
      <c r="G619" s="69"/>
      <c r="H619" s="69"/>
      <c r="I619" s="69"/>
      <c r="J619" s="69"/>
      <c r="K619" s="69"/>
    </row>
    <row r="620" spans="3:11">
      <c r="C620" s="69"/>
      <c r="D620" s="69"/>
      <c r="E620" s="69"/>
      <c r="F620" s="69"/>
      <c r="G620" s="69"/>
      <c r="H620" s="69"/>
      <c r="I620" s="69"/>
      <c r="J620" s="69"/>
      <c r="K620" s="69"/>
    </row>
    <row r="621" spans="3:11">
      <c r="C621" s="69"/>
      <c r="D621" s="69"/>
      <c r="E621" s="69"/>
      <c r="F621" s="69"/>
      <c r="G621" s="69"/>
      <c r="H621" s="69"/>
      <c r="I621" s="69"/>
      <c r="J621" s="69"/>
      <c r="K621" s="69"/>
    </row>
    <row r="622" spans="3:11">
      <c r="C622" s="69"/>
      <c r="D622" s="69"/>
      <c r="E622" s="69"/>
      <c r="F622" s="69"/>
      <c r="G622" s="69"/>
      <c r="H622" s="69"/>
      <c r="I622" s="69"/>
      <c r="J622" s="69"/>
      <c r="K622" s="69"/>
    </row>
    <row r="623" spans="3:11">
      <c r="C623" s="69"/>
      <c r="D623" s="69"/>
      <c r="E623" s="69"/>
      <c r="F623" s="69"/>
      <c r="G623" s="69"/>
      <c r="H623" s="69"/>
      <c r="I623" s="69"/>
      <c r="J623" s="69"/>
      <c r="K623" s="69"/>
    </row>
    <row r="624" spans="3:11">
      <c r="C624" s="69"/>
      <c r="D624" s="69"/>
      <c r="E624" s="69"/>
      <c r="F624" s="69"/>
      <c r="G624" s="69"/>
      <c r="H624" s="69"/>
      <c r="I624" s="69"/>
      <c r="J624" s="69"/>
      <c r="K624" s="69"/>
    </row>
    <row r="625" spans="3:11">
      <c r="C625" s="69"/>
      <c r="D625" s="69"/>
      <c r="E625" s="69"/>
      <c r="F625" s="69"/>
      <c r="G625" s="69"/>
      <c r="H625" s="69"/>
      <c r="I625" s="69"/>
      <c r="J625" s="69"/>
      <c r="K625" s="69"/>
    </row>
    <row r="626" spans="3:11">
      <c r="C626" s="69"/>
      <c r="D626" s="69"/>
      <c r="E626" s="69"/>
      <c r="F626" s="69"/>
      <c r="G626" s="69"/>
      <c r="H626" s="69"/>
      <c r="I626" s="69"/>
      <c r="J626" s="69"/>
      <c r="K626" s="69"/>
    </row>
    <row r="627" spans="3:11">
      <c r="C627" s="69"/>
      <c r="D627" s="69"/>
      <c r="E627" s="69"/>
      <c r="F627" s="69"/>
      <c r="G627" s="69"/>
      <c r="H627" s="69"/>
      <c r="I627" s="69"/>
      <c r="J627" s="69"/>
      <c r="K627" s="69"/>
    </row>
    <row r="628" spans="3:11">
      <c r="C628" s="69"/>
      <c r="D628" s="69"/>
      <c r="E628" s="69"/>
      <c r="F628" s="69"/>
      <c r="G628" s="69"/>
      <c r="H628" s="69"/>
      <c r="I628" s="69"/>
      <c r="J628" s="69"/>
      <c r="K628" s="69"/>
    </row>
    <row r="629" spans="3:11">
      <c r="C629" s="69"/>
      <c r="D629" s="69"/>
      <c r="E629" s="69"/>
      <c r="F629" s="69"/>
      <c r="G629" s="69"/>
      <c r="H629" s="69"/>
      <c r="I629" s="69"/>
      <c r="J629" s="69"/>
      <c r="K629" s="69"/>
    </row>
    <row r="630" spans="3:11">
      <c r="C630" s="69"/>
      <c r="D630" s="69"/>
      <c r="E630" s="69"/>
      <c r="F630" s="69"/>
      <c r="G630" s="69"/>
      <c r="H630" s="69"/>
      <c r="I630" s="69"/>
      <c r="J630" s="69"/>
      <c r="K630" s="69"/>
    </row>
    <row r="631" spans="3:11">
      <c r="C631" s="69"/>
      <c r="D631" s="69"/>
      <c r="E631" s="69"/>
      <c r="F631" s="69"/>
      <c r="G631" s="69"/>
      <c r="H631" s="69"/>
      <c r="I631" s="69"/>
      <c r="J631" s="69"/>
      <c r="K631" s="69"/>
    </row>
    <row r="632" spans="3:11">
      <c r="C632" s="69"/>
      <c r="D632" s="69"/>
      <c r="E632" s="69"/>
      <c r="F632" s="69"/>
      <c r="G632" s="69"/>
      <c r="H632" s="69"/>
      <c r="I632" s="69"/>
      <c r="J632" s="69"/>
      <c r="K632" s="69"/>
    </row>
    <row r="633" spans="3:11">
      <c r="C633" s="69"/>
      <c r="D633" s="69"/>
      <c r="E633" s="69"/>
      <c r="F633" s="69"/>
      <c r="G633" s="69"/>
      <c r="H633" s="69"/>
      <c r="I633" s="69"/>
      <c r="J633" s="69"/>
      <c r="K633" s="69"/>
    </row>
    <row r="634" spans="3:11">
      <c r="C634" s="69"/>
      <c r="D634" s="69"/>
      <c r="E634" s="69"/>
      <c r="F634" s="69"/>
      <c r="G634" s="69"/>
      <c r="H634" s="69"/>
      <c r="I634" s="69"/>
      <c r="J634" s="69"/>
      <c r="K634" s="69"/>
    </row>
    <row r="635" spans="3:11">
      <c r="C635" s="69"/>
      <c r="D635" s="69"/>
      <c r="E635" s="69"/>
      <c r="F635" s="69"/>
      <c r="G635" s="69"/>
      <c r="H635" s="69"/>
      <c r="I635" s="69"/>
      <c r="J635" s="69"/>
      <c r="K635" s="69"/>
    </row>
    <row r="636" spans="3:11">
      <c r="C636" s="69"/>
      <c r="D636" s="69"/>
      <c r="E636" s="69"/>
      <c r="F636" s="69"/>
      <c r="G636" s="69"/>
      <c r="H636" s="69"/>
      <c r="I636" s="69"/>
      <c r="J636" s="69"/>
      <c r="K636" s="69"/>
    </row>
    <row r="637" spans="3:11">
      <c r="C637" s="69"/>
      <c r="D637" s="69"/>
      <c r="E637" s="69"/>
      <c r="F637" s="69"/>
      <c r="G637" s="69"/>
      <c r="H637" s="69"/>
      <c r="I637" s="69"/>
      <c r="J637" s="69"/>
      <c r="K637" s="69"/>
    </row>
    <row r="638" spans="3:11">
      <c r="C638" s="69"/>
      <c r="D638" s="69"/>
      <c r="E638" s="69"/>
      <c r="F638" s="69"/>
      <c r="G638" s="69"/>
      <c r="H638" s="69"/>
      <c r="I638" s="69"/>
      <c r="J638" s="69"/>
      <c r="K638" s="69"/>
    </row>
    <row r="639" spans="3:11">
      <c r="C639" s="69"/>
      <c r="D639" s="69"/>
      <c r="E639" s="69"/>
      <c r="F639" s="69"/>
      <c r="G639" s="69"/>
      <c r="H639" s="69"/>
      <c r="I639" s="69"/>
      <c r="J639" s="69"/>
      <c r="K639" s="69"/>
    </row>
    <row r="640" spans="3:11">
      <c r="C640" s="69"/>
      <c r="D640" s="69"/>
      <c r="E640" s="69"/>
      <c r="F640" s="69"/>
      <c r="G640" s="69"/>
      <c r="H640" s="69"/>
      <c r="I640" s="69"/>
      <c r="J640" s="69"/>
      <c r="K640" s="69"/>
    </row>
    <row r="641" spans="3:11">
      <c r="C641" s="69"/>
      <c r="D641" s="69"/>
      <c r="E641" s="69"/>
      <c r="F641" s="69"/>
      <c r="G641" s="69"/>
      <c r="H641" s="69"/>
      <c r="I641" s="69"/>
      <c r="J641" s="69"/>
      <c r="K641" s="69"/>
    </row>
    <row r="642" spans="3:11">
      <c r="C642" s="69"/>
      <c r="D642" s="69"/>
      <c r="E642" s="69"/>
      <c r="F642" s="69"/>
      <c r="G642" s="69"/>
      <c r="H642" s="69"/>
      <c r="I642" s="69"/>
      <c r="J642" s="69"/>
      <c r="K642" s="69"/>
    </row>
    <row r="643" spans="3:11">
      <c r="C643" s="69"/>
      <c r="D643" s="69"/>
      <c r="E643" s="69"/>
      <c r="F643" s="69"/>
      <c r="G643" s="69"/>
      <c r="H643" s="69"/>
      <c r="I643" s="69"/>
      <c r="J643" s="69"/>
      <c r="K643" s="69"/>
    </row>
    <row r="644" spans="3:11">
      <c r="C644" s="69"/>
      <c r="D644" s="69"/>
      <c r="E644" s="69"/>
      <c r="F644" s="69"/>
      <c r="G644" s="69"/>
      <c r="H644" s="69"/>
      <c r="I644" s="69"/>
      <c r="J644" s="69"/>
      <c r="K644" s="69"/>
    </row>
    <row r="645" spans="3:11">
      <c r="C645" s="69"/>
      <c r="D645" s="69"/>
      <c r="E645" s="69"/>
      <c r="F645" s="69"/>
      <c r="G645" s="69"/>
      <c r="H645" s="69"/>
      <c r="I645" s="69"/>
      <c r="J645" s="69"/>
      <c r="K645" s="69"/>
    </row>
    <row r="646" spans="3:11">
      <c r="C646" s="69"/>
      <c r="D646" s="69"/>
      <c r="E646" s="69"/>
      <c r="F646" s="69"/>
      <c r="G646" s="69"/>
      <c r="H646" s="69"/>
      <c r="I646" s="69"/>
      <c r="J646" s="69"/>
      <c r="K646" s="69"/>
    </row>
    <row r="647" spans="3:11">
      <c r="C647" s="69"/>
      <c r="D647" s="69"/>
      <c r="E647" s="69"/>
      <c r="F647" s="69"/>
      <c r="G647" s="69"/>
      <c r="H647" s="69"/>
      <c r="I647" s="69"/>
      <c r="J647" s="69"/>
      <c r="K647" s="69"/>
    </row>
    <row r="648" spans="3:11">
      <c r="C648" s="69"/>
      <c r="D648" s="69"/>
      <c r="E648" s="69"/>
      <c r="F648" s="69"/>
      <c r="G648" s="69"/>
      <c r="H648" s="69"/>
      <c r="I648" s="69"/>
      <c r="J648" s="69"/>
      <c r="K648" s="69"/>
    </row>
  </sheetData>
  <mergeCells count="1">
    <mergeCell ref="A1:K1"/>
  </mergeCells>
  <phoneticPr fontId="0" type="noConversion"/>
  <conditionalFormatting sqref="C13:K37">
    <cfRule type="cellIs" dxfId="8" priority="1" stopIfTrue="1" operator="equal">
      <formula>0</formula>
    </cfRule>
  </conditionalFormatting>
  <pageMargins left="1" right="1" top="1.25" bottom="1" header="0.5" footer="0.5"/>
  <pageSetup paperSize="9" scale="75" orientation="landscape" r:id="rId1"/>
  <headerFooter alignWithMargins="0"/>
</worksheet>
</file>

<file path=xl/worksheets/sheet14.xml><?xml version="1.0" encoding="utf-8"?>
<worksheet xmlns="http://schemas.openxmlformats.org/spreadsheetml/2006/main" xmlns:r="http://schemas.openxmlformats.org/officeDocument/2006/relationships">
  <sheetPr codeName="Sheet14">
    <pageSetUpPr fitToPage="1"/>
  </sheetPr>
  <dimension ref="A1:Q648"/>
  <sheetViews>
    <sheetView topLeftCell="A10" workbookViewId="0">
      <pane xSplit="2" ySplit="5" topLeftCell="K15" activePane="bottomRight" state="frozen"/>
      <selection activeCell="A6" sqref="A6:H6"/>
      <selection pane="topRight" activeCell="A6" sqref="A6:H6"/>
      <selection pane="bottomLeft" activeCell="A6" sqref="A6:H6"/>
      <selection pane="bottomRight" activeCell="A6" sqref="A6:H6"/>
    </sheetView>
  </sheetViews>
  <sheetFormatPr defaultRowHeight="15"/>
  <cols>
    <col min="1" max="1" width="46.7109375" style="11" customWidth="1"/>
    <col min="2" max="2" width="7.28515625" style="11" customWidth="1"/>
    <col min="3" max="4" width="13.42578125" style="11" customWidth="1"/>
    <col min="5" max="5" width="18.42578125" style="11" customWidth="1"/>
    <col min="6" max="6" width="13.7109375" style="11" customWidth="1"/>
    <col min="7" max="7" width="12.7109375" style="11" customWidth="1"/>
    <col min="8" max="8" width="10.7109375" style="11" customWidth="1"/>
    <col min="9" max="9" width="13.7109375" style="11" customWidth="1"/>
    <col min="10" max="11" width="12.7109375" style="11" customWidth="1"/>
    <col min="12" max="12" width="14.28515625" style="11" customWidth="1"/>
    <col min="13" max="14" width="12.7109375" style="11" customWidth="1"/>
    <col min="15" max="15" width="9.42578125" style="11" customWidth="1"/>
    <col min="16" max="16" width="12.85546875" style="11" customWidth="1"/>
    <col min="17" max="17" width="15" style="11" customWidth="1"/>
    <col min="18" max="16384" width="9.140625" style="11"/>
  </cols>
  <sheetData>
    <row r="1" spans="1:17">
      <c r="A1" s="879" t="s">
        <v>480</v>
      </c>
      <c r="B1" s="879"/>
      <c r="C1" s="879"/>
      <c r="D1" s="879"/>
      <c r="E1" s="879"/>
      <c r="F1" s="879"/>
      <c r="G1" s="879"/>
      <c r="H1" s="879"/>
      <c r="I1" s="879"/>
      <c r="J1" s="879"/>
      <c r="K1" s="879"/>
      <c r="L1" s="879"/>
      <c r="M1" s="879"/>
      <c r="N1" s="879"/>
      <c r="O1" s="879"/>
      <c r="P1" s="879"/>
      <c r="Q1" s="879"/>
    </row>
    <row r="2" spans="1:17">
      <c r="A2" s="9" t="e">
        <f>#REF!</f>
        <v>#REF!</v>
      </c>
      <c r="P2" s="267"/>
      <c r="Q2" s="268" t="s">
        <v>854</v>
      </c>
    </row>
    <row r="3" spans="1:17">
      <c r="A3" s="14" t="s">
        <v>481</v>
      </c>
      <c r="E3" s="10"/>
      <c r="F3" s="10"/>
      <c r="G3" s="10"/>
      <c r="H3" s="10"/>
      <c r="I3" s="10"/>
      <c r="J3" s="10"/>
      <c r="K3" s="10"/>
      <c r="L3" s="10"/>
      <c r="M3" s="10"/>
      <c r="N3" s="10"/>
      <c r="O3" s="10"/>
      <c r="P3" s="12" t="s">
        <v>482</v>
      </c>
      <c r="Q3" s="13" t="s">
        <v>204</v>
      </c>
    </row>
    <row r="4" spans="1:17">
      <c r="A4" s="9" t="e">
        <f>#REF!</f>
        <v>#REF!</v>
      </c>
      <c r="B4" s="10"/>
      <c r="C4" s="10"/>
      <c r="D4" s="10"/>
      <c r="E4" s="10"/>
      <c r="F4" s="10"/>
      <c r="G4" s="10"/>
      <c r="H4" s="10"/>
      <c r="I4" s="10"/>
      <c r="J4" s="10"/>
      <c r="K4" s="10"/>
      <c r="L4" s="10"/>
      <c r="M4" s="10"/>
      <c r="N4" s="10"/>
      <c r="O4" s="10"/>
      <c r="P4" s="15" t="e">
        <f>#REF!</f>
        <v>#REF!</v>
      </c>
      <c r="Q4" s="15" t="e">
        <f>#REF!</f>
        <v>#REF!</v>
      </c>
    </row>
    <row r="5" spans="1:17" ht="15.75" customHeight="1">
      <c r="A5" s="14" t="s">
        <v>203</v>
      </c>
      <c r="B5" s="14"/>
      <c r="C5" s="14"/>
      <c r="D5" s="10"/>
      <c r="E5" s="10"/>
      <c r="F5" s="10"/>
      <c r="G5" s="10"/>
      <c r="H5" s="10"/>
      <c r="I5" s="10"/>
      <c r="J5" s="10"/>
      <c r="K5" s="10"/>
      <c r="L5" s="10"/>
      <c r="M5" s="10"/>
      <c r="N5" s="10"/>
      <c r="O5" s="10"/>
      <c r="P5" s="10"/>
      <c r="Q5" s="10"/>
    </row>
    <row r="6" spans="1:17" ht="19.5" customHeight="1">
      <c r="A6" s="114" t="s">
        <v>855</v>
      </c>
      <c r="B6" s="114"/>
      <c r="C6" s="114"/>
      <c r="D6" s="114"/>
      <c r="E6" s="114"/>
      <c r="F6" s="114"/>
      <c r="G6" s="114"/>
      <c r="H6" s="114"/>
      <c r="I6" s="114"/>
      <c r="J6" s="114"/>
      <c r="K6" s="114"/>
      <c r="L6" s="114"/>
      <c r="M6" s="114"/>
      <c r="N6" s="114"/>
      <c r="O6" s="114"/>
      <c r="P6" s="114"/>
      <c r="Q6" s="114"/>
    </row>
    <row r="7" spans="1:17" ht="12.75" customHeight="1">
      <c r="A7" s="842" t="e">
        <f>CONCATENATE("of ",A2)</f>
        <v>#REF!</v>
      </c>
      <c r="B7" s="842"/>
      <c r="C7" s="842"/>
      <c r="D7" s="842"/>
      <c r="E7" s="842"/>
      <c r="F7" s="842"/>
      <c r="G7" s="842"/>
      <c r="H7" s="842"/>
      <c r="I7" s="842"/>
      <c r="J7" s="842"/>
      <c r="K7" s="842"/>
      <c r="L7" s="842"/>
      <c r="M7" s="842"/>
      <c r="N7" s="842"/>
      <c r="O7" s="842"/>
      <c r="P7" s="842"/>
      <c r="Q7" s="842"/>
    </row>
    <row r="8" spans="1:17" ht="10.5" customHeight="1">
      <c r="A8" s="842" t="e">
        <f>CONCATENATE("as of ",#REF!)</f>
        <v>#REF!</v>
      </c>
      <c r="B8" s="842"/>
      <c r="C8" s="842"/>
      <c r="D8" s="842"/>
      <c r="E8" s="842"/>
      <c r="F8" s="842"/>
      <c r="G8" s="842"/>
      <c r="H8" s="842"/>
      <c r="I8" s="842"/>
      <c r="J8" s="842"/>
      <c r="K8" s="842"/>
      <c r="L8" s="842"/>
      <c r="M8" s="842"/>
      <c r="N8" s="842"/>
      <c r="O8" s="842"/>
      <c r="P8" s="842"/>
      <c r="Q8" s="842"/>
    </row>
    <row r="9" spans="1:17" ht="12" customHeight="1">
      <c r="A9" s="16"/>
      <c r="B9" s="18"/>
      <c r="C9" s="18"/>
      <c r="D9" s="18"/>
      <c r="E9" s="18"/>
      <c r="F9" s="18"/>
      <c r="G9" s="18"/>
      <c r="H9" s="18"/>
      <c r="I9" s="18"/>
      <c r="J9" s="18"/>
      <c r="K9" s="18"/>
      <c r="L9" s="18"/>
      <c r="M9" s="18"/>
      <c r="N9" s="18"/>
      <c r="O9" s="18"/>
      <c r="Q9" s="243" t="s">
        <v>818</v>
      </c>
    </row>
    <row r="10" spans="1:17" s="24" customFormat="1" ht="11.1" customHeight="1">
      <c r="A10" s="244"/>
      <c r="B10" s="269"/>
      <c r="C10" s="21" t="s">
        <v>856</v>
      </c>
      <c r="D10" s="22"/>
      <c r="E10" s="22"/>
      <c r="F10" s="270"/>
      <c r="G10" s="21" t="s">
        <v>857</v>
      </c>
      <c r="H10" s="270"/>
      <c r="I10" s="269" t="s">
        <v>858</v>
      </c>
      <c r="J10" s="21" t="s">
        <v>859</v>
      </c>
      <c r="K10" s="22"/>
      <c r="L10" s="22"/>
      <c r="M10" s="22"/>
      <c r="N10" s="22"/>
      <c r="O10" s="22"/>
      <c r="P10" s="270"/>
      <c r="Q10" s="271"/>
    </row>
    <row r="11" spans="1:17" s="24" customFormat="1" ht="11.1" customHeight="1">
      <c r="A11" s="248" t="s">
        <v>819</v>
      </c>
      <c r="B11" s="272" t="s">
        <v>485</v>
      </c>
      <c r="C11" s="272" t="s">
        <v>860</v>
      </c>
      <c r="D11" s="272" t="s">
        <v>861</v>
      </c>
      <c r="E11" s="272" t="s">
        <v>862</v>
      </c>
      <c r="F11" s="272" t="s">
        <v>863</v>
      </c>
      <c r="G11" s="272"/>
      <c r="H11" s="272"/>
      <c r="I11" s="272" t="s">
        <v>864</v>
      </c>
      <c r="J11" s="273" t="s">
        <v>865</v>
      </c>
      <c r="K11" s="273" t="s">
        <v>866</v>
      </c>
      <c r="L11" s="273" t="s">
        <v>867</v>
      </c>
      <c r="M11" s="273" t="s">
        <v>868</v>
      </c>
      <c r="N11" s="274" t="s">
        <v>857</v>
      </c>
      <c r="O11" s="275"/>
      <c r="P11" s="273" t="s">
        <v>869</v>
      </c>
      <c r="Q11" s="276" t="s">
        <v>870</v>
      </c>
    </row>
    <row r="12" spans="1:17" s="24" customFormat="1" ht="11.1" customHeight="1">
      <c r="A12" s="248"/>
      <c r="B12" s="272"/>
      <c r="C12" s="277" t="s">
        <v>357</v>
      </c>
      <c r="D12" s="272" t="s">
        <v>871</v>
      </c>
      <c r="E12" s="272" t="s">
        <v>871</v>
      </c>
      <c r="F12" s="277" t="s">
        <v>360</v>
      </c>
      <c r="G12" s="272" t="s">
        <v>872</v>
      </c>
      <c r="H12" s="272" t="s">
        <v>873</v>
      </c>
      <c r="I12" s="272"/>
      <c r="J12" s="272" t="s">
        <v>874</v>
      </c>
      <c r="K12" s="272" t="s">
        <v>875</v>
      </c>
      <c r="L12" s="272" t="s">
        <v>871</v>
      </c>
      <c r="M12" s="272" t="s">
        <v>875</v>
      </c>
      <c r="N12" s="272" t="s">
        <v>876</v>
      </c>
      <c r="O12" s="272" t="s">
        <v>873</v>
      </c>
      <c r="P12" s="272" t="s">
        <v>877</v>
      </c>
      <c r="Q12" s="276" t="s">
        <v>878</v>
      </c>
    </row>
    <row r="13" spans="1:17" s="24" customFormat="1" ht="11.1" customHeight="1">
      <c r="A13" s="248"/>
      <c r="B13" s="272"/>
      <c r="C13" s="278"/>
      <c r="D13" s="279" t="s">
        <v>875</v>
      </c>
      <c r="E13" s="279" t="s">
        <v>875</v>
      </c>
      <c r="F13" s="280" t="s">
        <v>364</v>
      </c>
      <c r="G13" s="279"/>
      <c r="H13" s="279"/>
      <c r="I13" s="281" t="s">
        <v>365</v>
      </c>
      <c r="J13" s="26" t="s">
        <v>875</v>
      </c>
      <c r="K13" s="26"/>
      <c r="L13" s="26" t="s">
        <v>875</v>
      </c>
      <c r="M13" s="281" t="s">
        <v>366</v>
      </c>
      <c r="N13" s="26"/>
      <c r="O13" s="26"/>
      <c r="P13" s="281" t="s">
        <v>367</v>
      </c>
      <c r="Q13" s="282" t="s">
        <v>368</v>
      </c>
    </row>
    <row r="14" spans="1:17" s="24" customFormat="1" ht="11.1" customHeight="1">
      <c r="A14" s="251" t="s">
        <v>212</v>
      </c>
      <c r="B14" s="39" t="s">
        <v>213</v>
      </c>
      <c r="C14" s="39">
        <v>1</v>
      </c>
      <c r="D14" s="39">
        <v>2</v>
      </c>
      <c r="E14" s="39">
        <v>3</v>
      </c>
      <c r="F14" s="39">
        <v>4</v>
      </c>
      <c r="G14" s="39">
        <v>5</v>
      </c>
      <c r="H14" s="39">
        <v>6</v>
      </c>
      <c r="I14" s="39">
        <v>7</v>
      </c>
      <c r="J14" s="39">
        <v>8</v>
      </c>
      <c r="K14" s="39">
        <v>9</v>
      </c>
      <c r="L14" s="39">
        <v>10</v>
      </c>
      <c r="M14" s="39">
        <v>11</v>
      </c>
      <c r="N14" s="39">
        <v>12</v>
      </c>
      <c r="O14" s="39">
        <v>13</v>
      </c>
      <c r="P14" s="39">
        <v>14</v>
      </c>
      <c r="Q14" s="40">
        <v>15</v>
      </c>
    </row>
    <row r="15" spans="1:17" s="43" customFormat="1" ht="13.5" customHeight="1">
      <c r="A15" s="283" t="s">
        <v>879</v>
      </c>
      <c r="B15" s="73"/>
      <c r="C15" s="284"/>
      <c r="D15" s="284"/>
      <c r="E15" s="284"/>
      <c r="F15" s="284"/>
      <c r="G15" s="284"/>
      <c r="H15" s="284"/>
      <c r="I15" s="284"/>
      <c r="J15" s="284"/>
      <c r="K15" s="284"/>
      <c r="L15" s="284"/>
      <c r="M15" s="284"/>
      <c r="N15" s="284"/>
      <c r="O15" s="284"/>
      <c r="P15" s="285"/>
      <c r="Q15" s="286"/>
    </row>
    <row r="16" spans="1:17" s="43" customFormat="1" ht="12" customHeight="1">
      <c r="A16" s="84" t="s">
        <v>880</v>
      </c>
      <c r="B16" s="257">
        <v>1001</v>
      </c>
      <c r="C16" s="258">
        <f>'Pril. 5'!C15</f>
        <v>0</v>
      </c>
      <c r="D16" s="258">
        <f>'Pril. 5'!D15</f>
        <v>0</v>
      </c>
      <c r="E16" s="258">
        <f>'Pril. 5'!E15</f>
        <v>0</v>
      </c>
      <c r="F16" s="72">
        <f>C16+D16-E16</f>
        <v>0</v>
      </c>
      <c r="G16" s="258">
        <f>'Pril. 5'!G15</f>
        <v>0</v>
      </c>
      <c r="H16" s="258">
        <f>'Pril. 5'!H15</f>
        <v>0</v>
      </c>
      <c r="I16" s="72">
        <f>F16+G16-H16</f>
        <v>0</v>
      </c>
      <c r="J16" s="258">
        <f>'Pril. 5'!J15</f>
        <v>0</v>
      </c>
      <c r="K16" s="258">
        <f>'Pril. 5'!K15</f>
        <v>0</v>
      </c>
      <c r="L16" s="258">
        <f>'Pril. 5'!L15</f>
        <v>0</v>
      </c>
      <c r="M16" s="72">
        <f>J16+K16-L16</f>
        <v>0</v>
      </c>
      <c r="N16" s="258">
        <f>'Pril. 5'!N15</f>
        <v>0</v>
      </c>
      <c r="O16" s="258">
        <f>'Pril. 5'!O15</f>
        <v>0</v>
      </c>
      <c r="P16" s="111">
        <f>M16+N16-O16</f>
        <v>0</v>
      </c>
      <c r="Q16" s="262">
        <f>I16-P16</f>
        <v>0</v>
      </c>
    </row>
    <row r="17" spans="1:17" s="43" customFormat="1" ht="12" customHeight="1">
      <c r="A17" s="84" t="s">
        <v>881</v>
      </c>
      <c r="B17" s="257">
        <v>1002</v>
      </c>
      <c r="C17" s="258">
        <f>'Pril. 5'!C16</f>
        <v>0</v>
      </c>
      <c r="D17" s="258">
        <f>'Pril. 5'!D16</f>
        <v>0</v>
      </c>
      <c r="E17" s="258">
        <f>'Pril. 5'!E16</f>
        <v>0</v>
      </c>
      <c r="F17" s="72">
        <f t="shared" ref="F17:F23" si="0">C17+D17-E17</f>
        <v>0</v>
      </c>
      <c r="G17" s="258">
        <f>'Pril. 5'!G16</f>
        <v>0</v>
      </c>
      <c r="H17" s="258">
        <f>'Pril. 5'!H16</f>
        <v>0</v>
      </c>
      <c r="I17" s="72">
        <f t="shared" ref="I17:I23" si="1">F17+G17-H17</f>
        <v>0</v>
      </c>
      <c r="J17" s="258">
        <f>'Pril. 5'!J16</f>
        <v>0</v>
      </c>
      <c r="K17" s="258">
        <f>'Pril. 5'!K16</f>
        <v>0</v>
      </c>
      <c r="L17" s="258">
        <f>'Pril. 5'!L16</f>
        <v>0</v>
      </c>
      <c r="M17" s="72">
        <f t="shared" ref="M17:M23" si="2">J17+K17-L17</f>
        <v>0</v>
      </c>
      <c r="N17" s="258">
        <f>'Pril. 5'!N16</f>
        <v>0</v>
      </c>
      <c r="O17" s="258">
        <f>'Pril. 5'!O16</f>
        <v>0</v>
      </c>
      <c r="P17" s="111">
        <f t="shared" ref="P17:P23" si="3">M17+N17-O17</f>
        <v>0</v>
      </c>
      <c r="Q17" s="262">
        <f t="shared" ref="Q17:Q23" si="4">I17-P17</f>
        <v>0</v>
      </c>
    </row>
    <row r="18" spans="1:17" s="43" customFormat="1" ht="12" customHeight="1">
      <c r="A18" s="84" t="s">
        <v>882</v>
      </c>
      <c r="B18" s="257">
        <v>1003</v>
      </c>
      <c r="C18" s="258">
        <f>'Pril. 5'!C17</f>
        <v>0</v>
      </c>
      <c r="D18" s="258">
        <f>'Pril. 5'!D17</f>
        <v>0</v>
      </c>
      <c r="E18" s="258">
        <f>'Pril. 5'!E17</f>
        <v>0</v>
      </c>
      <c r="F18" s="72">
        <f t="shared" si="0"/>
        <v>0</v>
      </c>
      <c r="G18" s="258">
        <f>'Pril. 5'!G17</f>
        <v>0</v>
      </c>
      <c r="H18" s="258">
        <f>'Pril. 5'!H17</f>
        <v>0</v>
      </c>
      <c r="I18" s="72">
        <f t="shared" si="1"/>
        <v>0</v>
      </c>
      <c r="J18" s="258">
        <f>'Pril. 5'!J17</f>
        <v>0</v>
      </c>
      <c r="K18" s="258">
        <f>'Pril. 5'!K17</f>
        <v>0</v>
      </c>
      <c r="L18" s="258">
        <f>'Pril. 5'!L17</f>
        <v>0</v>
      </c>
      <c r="M18" s="72">
        <f t="shared" si="2"/>
        <v>0</v>
      </c>
      <c r="N18" s="258">
        <f>'Pril. 5'!N17</f>
        <v>0</v>
      </c>
      <c r="O18" s="258">
        <f>'Pril. 5'!O17</f>
        <v>0</v>
      </c>
      <c r="P18" s="111">
        <f t="shared" si="3"/>
        <v>0</v>
      </c>
      <c r="Q18" s="262">
        <f t="shared" si="4"/>
        <v>0</v>
      </c>
    </row>
    <row r="19" spans="1:17" s="43" customFormat="1" ht="12" customHeight="1">
      <c r="A19" s="84" t="s">
        <v>883</v>
      </c>
      <c r="B19" s="257">
        <v>1004</v>
      </c>
      <c r="C19" s="258">
        <f>'Pril. 5'!C18</f>
        <v>0</v>
      </c>
      <c r="D19" s="258">
        <f>'Pril. 5'!D18</f>
        <v>0</v>
      </c>
      <c r="E19" s="258">
        <f>'Pril. 5'!E18</f>
        <v>0</v>
      </c>
      <c r="F19" s="72">
        <f t="shared" si="0"/>
        <v>0</v>
      </c>
      <c r="G19" s="258">
        <f>'Pril. 5'!G18</f>
        <v>0</v>
      </c>
      <c r="H19" s="258">
        <f>'Pril. 5'!H18</f>
        <v>0</v>
      </c>
      <c r="I19" s="72">
        <f t="shared" si="1"/>
        <v>0</v>
      </c>
      <c r="J19" s="258">
        <f>'Pril. 5'!J18</f>
        <v>0</v>
      </c>
      <c r="K19" s="258">
        <f>'Pril. 5'!K18</f>
        <v>0</v>
      </c>
      <c r="L19" s="258">
        <f>'Pril. 5'!L18</f>
        <v>0</v>
      </c>
      <c r="M19" s="72">
        <f t="shared" si="2"/>
        <v>0</v>
      </c>
      <c r="N19" s="258">
        <f>'Pril. 5'!N18</f>
        <v>0</v>
      </c>
      <c r="O19" s="258">
        <f>'Pril. 5'!O18</f>
        <v>0</v>
      </c>
      <c r="P19" s="111">
        <f t="shared" si="3"/>
        <v>0</v>
      </c>
      <c r="Q19" s="262">
        <f t="shared" si="4"/>
        <v>0</v>
      </c>
    </row>
    <row r="20" spans="1:17" s="43" customFormat="1" ht="12" customHeight="1">
      <c r="A20" s="84" t="s">
        <v>884</v>
      </c>
      <c r="B20" s="257">
        <v>1005</v>
      </c>
      <c r="C20" s="258" t="e">
        <f>'Pril. 5'!#REF!</f>
        <v>#REF!</v>
      </c>
      <c r="D20" s="258" t="e">
        <f>'Pril. 5'!#REF!</f>
        <v>#REF!</v>
      </c>
      <c r="E20" s="258" t="e">
        <f>'Pril. 5'!#REF!</f>
        <v>#REF!</v>
      </c>
      <c r="F20" s="72" t="e">
        <f t="shared" si="0"/>
        <v>#REF!</v>
      </c>
      <c r="G20" s="258" t="e">
        <f>'Pril. 5'!#REF!</f>
        <v>#REF!</v>
      </c>
      <c r="H20" s="258" t="e">
        <f>'Pril. 5'!#REF!</f>
        <v>#REF!</v>
      </c>
      <c r="I20" s="72" t="e">
        <f t="shared" si="1"/>
        <v>#REF!</v>
      </c>
      <c r="J20" s="258" t="e">
        <f>'Pril. 5'!#REF!</f>
        <v>#REF!</v>
      </c>
      <c r="K20" s="258" t="e">
        <f>'Pril. 5'!#REF!</f>
        <v>#REF!</v>
      </c>
      <c r="L20" s="258" t="e">
        <f>'Pril. 5'!#REF!</f>
        <v>#REF!</v>
      </c>
      <c r="M20" s="72" t="e">
        <f t="shared" si="2"/>
        <v>#REF!</v>
      </c>
      <c r="N20" s="258" t="e">
        <f>'Pril. 5'!#REF!</f>
        <v>#REF!</v>
      </c>
      <c r="O20" s="258" t="e">
        <f>'Pril. 5'!#REF!</f>
        <v>#REF!</v>
      </c>
      <c r="P20" s="111" t="e">
        <f t="shared" si="3"/>
        <v>#REF!</v>
      </c>
      <c r="Q20" s="262" t="e">
        <f t="shared" si="4"/>
        <v>#REF!</v>
      </c>
    </row>
    <row r="21" spans="1:17" s="43" customFormat="1" ht="12" customHeight="1">
      <c r="A21" s="84" t="s">
        <v>885</v>
      </c>
      <c r="B21" s="257">
        <v>1006</v>
      </c>
      <c r="C21" s="258" t="e">
        <f>'Pril. 5'!#REF!</f>
        <v>#REF!</v>
      </c>
      <c r="D21" s="258" t="e">
        <f>'Pril. 5'!#REF!</f>
        <v>#REF!</v>
      </c>
      <c r="E21" s="258" t="e">
        <f>'Pril. 5'!#REF!</f>
        <v>#REF!</v>
      </c>
      <c r="F21" s="72" t="e">
        <f t="shared" si="0"/>
        <v>#REF!</v>
      </c>
      <c r="G21" s="258" t="e">
        <f>'Pril. 5'!#REF!</f>
        <v>#REF!</v>
      </c>
      <c r="H21" s="258" t="e">
        <f>'Pril. 5'!#REF!</f>
        <v>#REF!</v>
      </c>
      <c r="I21" s="72" t="e">
        <f t="shared" si="1"/>
        <v>#REF!</v>
      </c>
      <c r="J21" s="258" t="e">
        <f>'Pril. 5'!#REF!</f>
        <v>#REF!</v>
      </c>
      <c r="K21" s="258" t="e">
        <f>'Pril. 5'!#REF!</f>
        <v>#REF!</v>
      </c>
      <c r="L21" s="258" t="e">
        <f>'Pril. 5'!#REF!</f>
        <v>#REF!</v>
      </c>
      <c r="M21" s="72" t="e">
        <f t="shared" si="2"/>
        <v>#REF!</v>
      </c>
      <c r="N21" s="258" t="e">
        <f>'Pril. 5'!#REF!</f>
        <v>#REF!</v>
      </c>
      <c r="O21" s="258" t="e">
        <f>'Pril. 5'!#REF!</f>
        <v>#REF!</v>
      </c>
      <c r="P21" s="111" t="e">
        <f t="shared" si="3"/>
        <v>#REF!</v>
      </c>
      <c r="Q21" s="262" t="e">
        <f t="shared" si="4"/>
        <v>#REF!</v>
      </c>
    </row>
    <row r="22" spans="1:17" s="43" customFormat="1" ht="12" customHeight="1">
      <c r="A22" s="84" t="s">
        <v>886</v>
      </c>
      <c r="B22" s="257">
        <v>1007</v>
      </c>
      <c r="C22" s="258" t="e">
        <f>'Pril. 5'!#REF!</f>
        <v>#REF!</v>
      </c>
      <c r="D22" s="258" t="e">
        <f>'Pril. 5'!#REF!</f>
        <v>#REF!</v>
      </c>
      <c r="E22" s="258" t="e">
        <f>'Pril. 5'!#REF!</f>
        <v>#REF!</v>
      </c>
      <c r="F22" s="72" t="e">
        <f t="shared" si="0"/>
        <v>#REF!</v>
      </c>
      <c r="G22" s="258" t="e">
        <f>'Pril. 5'!#REF!</f>
        <v>#REF!</v>
      </c>
      <c r="H22" s="258" t="e">
        <f>'Pril. 5'!#REF!</f>
        <v>#REF!</v>
      </c>
      <c r="I22" s="72" t="e">
        <f t="shared" si="1"/>
        <v>#REF!</v>
      </c>
      <c r="J22" s="258" t="e">
        <f>'Pril. 5'!#REF!</f>
        <v>#REF!</v>
      </c>
      <c r="K22" s="258" t="e">
        <f>'Pril. 5'!#REF!</f>
        <v>#REF!</v>
      </c>
      <c r="L22" s="258" t="e">
        <f>'Pril. 5'!#REF!</f>
        <v>#REF!</v>
      </c>
      <c r="M22" s="72" t="e">
        <f t="shared" si="2"/>
        <v>#REF!</v>
      </c>
      <c r="N22" s="258" t="e">
        <f>'Pril. 5'!#REF!</f>
        <v>#REF!</v>
      </c>
      <c r="O22" s="258" t="e">
        <f>'Pril. 5'!#REF!</f>
        <v>#REF!</v>
      </c>
      <c r="P22" s="111" t="e">
        <f t="shared" si="3"/>
        <v>#REF!</v>
      </c>
      <c r="Q22" s="262" t="e">
        <f t="shared" si="4"/>
        <v>#REF!</v>
      </c>
    </row>
    <row r="23" spans="1:17" s="43" customFormat="1" ht="12" customHeight="1">
      <c r="A23" s="84" t="s">
        <v>887</v>
      </c>
      <c r="B23" s="257">
        <v>1008</v>
      </c>
      <c r="C23" s="258" t="e">
        <f>'Pril. 5'!#REF!</f>
        <v>#REF!</v>
      </c>
      <c r="D23" s="258" t="e">
        <f>'Pril. 5'!#REF!</f>
        <v>#REF!</v>
      </c>
      <c r="E23" s="258" t="e">
        <f>'Pril. 5'!#REF!</f>
        <v>#REF!</v>
      </c>
      <c r="F23" s="72" t="e">
        <f t="shared" si="0"/>
        <v>#REF!</v>
      </c>
      <c r="G23" s="258" t="e">
        <f>'Pril. 5'!#REF!</f>
        <v>#REF!</v>
      </c>
      <c r="H23" s="258" t="e">
        <f>'Pril. 5'!#REF!</f>
        <v>#REF!</v>
      </c>
      <c r="I23" s="72" t="e">
        <f t="shared" si="1"/>
        <v>#REF!</v>
      </c>
      <c r="J23" s="258" t="e">
        <f>'Pril. 5'!#REF!</f>
        <v>#REF!</v>
      </c>
      <c r="K23" s="258" t="e">
        <f>'Pril. 5'!#REF!</f>
        <v>#REF!</v>
      </c>
      <c r="L23" s="258" t="e">
        <f>'Pril. 5'!#REF!</f>
        <v>#REF!</v>
      </c>
      <c r="M23" s="72" t="e">
        <f t="shared" si="2"/>
        <v>#REF!</v>
      </c>
      <c r="N23" s="258" t="e">
        <f>'Pril. 5'!#REF!</f>
        <v>#REF!</v>
      </c>
      <c r="O23" s="258" t="e">
        <f>'Pril. 5'!#REF!</f>
        <v>#REF!</v>
      </c>
      <c r="P23" s="111" t="e">
        <f t="shared" si="3"/>
        <v>#REF!</v>
      </c>
      <c r="Q23" s="262" t="e">
        <f t="shared" si="4"/>
        <v>#REF!</v>
      </c>
    </row>
    <row r="24" spans="1:17" s="43" customFormat="1" ht="12" customHeight="1">
      <c r="A24" s="84" t="s">
        <v>888</v>
      </c>
      <c r="B24" s="257">
        <v>1009</v>
      </c>
      <c r="C24" s="258" t="e">
        <f>'Pril. 5'!#REF!</f>
        <v>#REF!</v>
      </c>
      <c r="D24" s="258" t="e">
        <f>'Pril. 5'!#REF!</f>
        <v>#REF!</v>
      </c>
      <c r="E24" s="258" t="e">
        <f>'Pril. 5'!#REF!</f>
        <v>#REF!</v>
      </c>
      <c r="F24" s="72" t="e">
        <f>C24+D24-E24</f>
        <v>#REF!</v>
      </c>
      <c r="G24" s="258" t="e">
        <f>'Pril. 5'!#REF!</f>
        <v>#REF!</v>
      </c>
      <c r="H24" s="258" t="e">
        <f>'Pril. 5'!#REF!</f>
        <v>#REF!</v>
      </c>
      <c r="I24" s="72" t="e">
        <f>F24+G24-H24</f>
        <v>#REF!</v>
      </c>
      <c r="J24" s="258" t="e">
        <f>'Pril. 5'!#REF!</f>
        <v>#REF!</v>
      </c>
      <c r="K24" s="258" t="e">
        <f>'Pril. 5'!#REF!</f>
        <v>#REF!</v>
      </c>
      <c r="L24" s="258" t="e">
        <f>'Pril. 5'!#REF!</f>
        <v>#REF!</v>
      </c>
      <c r="M24" s="72" t="e">
        <f>J24+K24-L24</f>
        <v>#REF!</v>
      </c>
      <c r="N24" s="258" t="e">
        <f>'Pril. 5'!#REF!</f>
        <v>#REF!</v>
      </c>
      <c r="O24" s="258" t="e">
        <f>'Pril. 5'!#REF!</f>
        <v>#REF!</v>
      </c>
      <c r="P24" s="111" t="e">
        <f>M24+N24-O24</f>
        <v>#REF!</v>
      </c>
      <c r="Q24" s="262" t="e">
        <f>I24-P24</f>
        <v>#REF!</v>
      </c>
    </row>
    <row r="25" spans="1:17" s="43" customFormat="1" ht="12" customHeight="1">
      <c r="A25" s="84" t="s">
        <v>13</v>
      </c>
      <c r="B25" s="257">
        <v>1010</v>
      </c>
      <c r="C25" s="258">
        <f>'Pril. 5'!C20</f>
        <v>0</v>
      </c>
      <c r="D25" s="258">
        <f>'Pril. 5'!D20</f>
        <v>0</v>
      </c>
      <c r="E25" s="258">
        <f>'Pril. 5'!E20</f>
        <v>0</v>
      </c>
      <c r="F25" s="72">
        <f>C25+D25-E25</f>
        <v>0</v>
      </c>
      <c r="G25" s="258">
        <f>'Pril. 5'!G20</f>
        <v>0</v>
      </c>
      <c r="H25" s="258">
        <f>'Pril. 5'!H20</f>
        <v>0</v>
      </c>
      <c r="I25" s="72">
        <f>F25+G25-H25</f>
        <v>0</v>
      </c>
      <c r="J25" s="258">
        <f>'Pril. 5'!J20</f>
        <v>0</v>
      </c>
      <c r="K25" s="258">
        <f>'Pril. 5'!K20</f>
        <v>0</v>
      </c>
      <c r="L25" s="258">
        <f>'Pril. 5'!L20</f>
        <v>0</v>
      </c>
      <c r="M25" s="72">
        <f>J25+K25-L25</f>
        <v>0</v>
      </c>
      <c r="N25" s="258">
        <f>'Pril. 5'!N20</f>
        <v>0</v>
      </c>
      <c r="O25" s="258">
        <f>'Pril. 5'!O20</f>
        <v>0</v>
      </c>
      <c r="P25" s="111">
        <f>M25+N25-O25</f>
        <v>0</v>
      </c>
      <c r="Q25" s="262">
        <f>I25-P25</f>
        <v>0</v>
      </c>
    </row>
    <row r="26" spans="1:17" s="43" customFormat="1" ht="12" customHeight="1">
      <c r="A26" s="229" t="s">
        <v>889</v>
      </c>
      <c r="B26" s="287">
        <v>1015</v>
      </c>
      <c r="C26" s="288" t="e">
        <f>SUM(C16:C25)</f>
        <v>#REF!</v>
      </c>
      <c r="D26" s="288" t="e">
        <f t="shared" ref="D26:Q26" si="5">SUM(D16:D25)</f>
        <v>#REF!</v>
      </c>
      <c r="E26" s="288" t="e">
        <f t="shared" si="5"/>
        <v>#REF!</v>
      </c>
      <c r="F26" s="288" t="e">
        <f t="shared" si="5"/>
        <v>#REF!</v>
      </c>
      <c r="G26" s="288" t="e">
        <f t="shared" si="5"/>
        <v>#REF!</v>
      </c>
      <c r="H26" s="288" t="e">
        <f t="shared" si="5"/>
        <v>#REF!</v>
      </c>
      <c r="I26" s="288" t="e">
        <f t="shared" si="5"/>
        <v>#REF!</v>
      </c>
      <c r="J26" s="288" t="e">
        <f t="shared" si="5"/>
        <v>#REF!</v>
      </c>
      <c r="K26" s="288" t="e">
        <f t="shared" si="5"/>
        <v>#REF!</v>
      </c>
      <c r="L26" s="288" t="e">
        <f t="shared" si="5"/>
        <v>#REF!</v>
      </c>
      <c r="M26" s="288" t="e">
        <f t="shared" si="5"/>
        <v>#REF!</v>
      </c>
      <c r="N26" s="288" t="e">
        <f t="shared" si="5"/>
        <v>#REF!</v>
      </c>
      <c r="O26" s="288" t="e">
        <f t="shared" si="5"/>
        <v>#REF!</v>
      </c>
      <c r="P26" s="288" t="e">
        <f t="shared" si="5"/>
        <v>#REF!</v>
      </c>
      <c r="Q26" s="291" t="e">
        <f t="shared" si="5"/>
        <v>#REF!</v>
      </c>
    </row>
    <row r="27" spans="1:17" s="43" customFormat="1" ht="13.5" customHeight="1">
      <c r="A27" s="80" t="s">
        <v>890</v>
      </c>
      <c r="B27" s="261"/>
      <c r="C27" s="288"/>
      <c r="D27" s="288"/>
      <c r="E27" s="288"/>
      <c r="F27" s="288"/>
      <c r="G27" s="288"/>
      <c r="H27" s="288"/>
      <c r="I27" s="288"/>
      <c r="J27" s="288"/>
      <c r="K27" s="288"/>
      <c r="L27" s="288"/>
      <c r="M27" s="288"/>
      <c r="N27" s="288"/>
      <c r="O27" s="288"/>
      <c r="P27" s="112"/>
      <c r="Q27" s="289"/>
    </row>
    <row r="28" spans="1:17" s="43" customFormat="1" ht="12" customHeight="1">
      <c r="A28" s="84" t="s">
        <v>891</v>
      </c>
      <c r="B28" s="257">
        <v>1019</v>
      </c>
      <c r="C28" s="258">
        <f>'Pril. 5'!C23</f>
        <v>0</v>
      </c>
      <c r="D28" s="258">
        <f>'Pril. 5'!D23</f>
        <v>0</v>
      </c>
      <c r="E28" s="258">
        <f>'Pril. 5'!E23</f>
        <v>5837</v>
      </c>
      <c r="F28" s="72">
        <f>C28+D28-E28</f>
        <v>-5837</v>
      </c>
      <c r="G28" s="258">
        <f>'Pril. 5'!G23</f>
        <v>0</v>
      </c>
      <c r="H28" s="258">
        <f>'Pril. 5'!H23</f>
        <v>5837</v>
      </c>
      <c r="I28" s="72">
        <f>F28+G28-H28</f>
        <v>-11674</v>
      </c>
      <c r="J28" s="258">
        <f>'Pril. 5'!J23</f>
        <v>233</v>
      </c>
      <c r="K28" s="258">
        <f>'Pril. 5'!K23</f>
        <v>0</v>
      </c>
      <c r="L28" s="258">
        <f>'Pril. 5'!L23</f>
        <v>1064</v>
      </c>
      <c r="M28" s="72">
        <f>J28+K28-L28</f>
        <v>-831</v>
      </c>
      <c r="N28" s="258">
        <f>'Pril. 5'!N23</f>
        <v>0</v>
      </c>
      <c r="O28" s="258">
        <f>'Pril. 5'!O23</f>
        <v>1064</v>
      </c>
      <c r="P28" s="111">
        <f>M28+N28-O28</f>
        <v>-1895</v>
      </c>
      <c r="Q28" s="262">
        <f>I28-P28</f>
        <v>-9779</v>
      </c>
    </row>
    <row r="29" spans="1:17" s="43" customFormat="1" ht="12" customHeight="1">
      <c r="A29" s="84" t="s">
        <v>892</v>
      </c>
      <c r="B29" s="257">
        <v>1020</v>
      </c>
      <c r="C29" s="258">
        <f>'Pril. 5'!C24</f>
        <v>0</v>
      </c>
      <c r="D29" s="258">
        <f>'Pril. 5'!D24</f>
        <v>0</v>
      </c>
      <c r="E29" s="258">
        <f>'Pril. 5'!E24</f>
        <v>0</v>
      </c>
      <c r="F29" s="72">
        <f>C29+D29-E29</f>
        <v>0</v>
      </c>
      <c r="G29" s="258">
        <f>'Pril. 5'!G24</f>
        <v>0</v>
      </c>
      <c r="H29" s="258">
        <f>'Pril. 5'!H24</f>
        <v>0</v>
      </c>
      <c r="I29" s="72">
        <f>F29+G29-H29</f>
        <v>0</v>
      </c>
      <c r="J29" s="258">
        <f>'Pril. 5'!J24</f>
        <v>0</v>
      </c>
      <c r="K29" s="258">
        <f>'Pril. 5'!K24</f>
        <v>0</v>
      </c>
      <c r="L29" s="258">
        <f>'Pril. 5'!L24</f>
        <v>0</v>
      </c>
      <c r="M29" s="72">
        <f>J29+K29-L29</f>
        <v>0</v>
      </c>
      <c r="N29" s="258">
        <f>'Pril. 5'!N24</f>
        <v>0</v>
      </c>
      <c r="O29" s="258">
        <f>'Pril. 5'!O24</f>
        <v>0</v>
      </c>
      <c r="P29" s="111">
        <f>M29+N29-O29</f>
        <v>0</v>
      </c>
      <c r="Q29" s="262">
        <f>I29-P29</f>
        <v>0</v>
      </c>
    </row>
    <row r="30" spans="1:17" s="43" customFormat="1" ht="12" customHeight="1">
      <c r="A30" s="83" t="s">
        <v>893</v>
      </c>
      <c r="B30" s="261"/>
      <c r="C30" s="288"/>
      <c r="D30" s="288"/>
      <c r="E30" s="288"/>
      <c r="F30" s="288"/>
      <c r="G30" s="288"/>
      <c r="H30" s="288"/>
      <c r="I30" s="288"/>
      <c r="J30" s="288"/>
      <c r="K30" s="288"/>
      <c r="L30" s="288"/>
      <c r="M30" s="288"/>
      <c r="N30" s="288"/>
      <c r="O30" s="288"/>
      <c r="P30" s="112"/>
      <c r="Q30" s="289"/>
    </row>
    <row r="31" spans="1:17" s="43" customFormat="1" ht="12" customHeight="1">
      <c r="A31" s="84" t="s">
        <v>894</v>
      </c>
      <c r="B31" s="257">
        <v>1021</v>
      </c>
      <c r="C31" s="258">
        <f>'Pril. 5'!C26</f>
        <v>0</v>
      </c>
      <c r="D31" s="258">
        <f>'Pril. 5'!D26</f>
        <v>0</v>
      </c>
      <c r="E31" s="258">
        <f>'Pril. 5'!E26</f>
        <v>0</v>
      </c>
      <c r="F31" s="72">
        <f>C31+D31-E31</f>
        <v>0</v>
      </c>
      <c r="G31" s="258">
        <f>'Pril. 5'!G26</f>
        <v>0</v>
      </c>
      <c r="H31" s="258">
        <f>'Pril. 5'!H26</f>
        <v>0</v>
      </c>
      <c r="I31" s="72">
        <f>F31+G31-H31</f>
        <v>0</v>
      </c>
      <c r="J31" s="258">
        <f>'Pril. 5'!J26</f>
        <v>0</v>
      </c>
      <c r="K31" s="258">
        <f>'Pril. 5'!K26</f>
        <v>0</v>
      </c>
      <c r="L31" s="258">
        <f>'Pril. 5'!L26</f>
        <v>0</v>
      </c>
      <c r="M31" s="72">
        <f>J31+K31-L31</f>
        <v>0</v>
      </c>
      <c r="N31" s="258">
        <f>'Pril. 5'!N26</f>
        <v>0</v>
      </c>
      <c r="O31" s="258">
        <f>'Pril. 5'!O26</f>
        <v>0</v>
      </c>
      <c r="P31" s="111">
        <f>M31+N31-O31</f>
        <v>0</v>
      </c>
      <c r="Q31" s="262">
        <f>I31-P31</f>
        <v>0</v>
      </c>
    </row>
    <row r="32" spans="1:17" s="43" customFormat="1" ht="12" customHeight="1">
      <c r="A32" s="84" t="s">
        <v>895</v>
      </c>
      <c r="B32" s="257">
        <v>1022</v>
      </c>
      <c r="C32" s="258">
        <f>'Pril. 5'!C27</f>
        <v>0</v>
      </c>
      <c r="D32" s="258">
        <f>'Pril. 5'!D27</f>
        <v>0</v>
      </c>
      <c r="E32" s="258">
        <f>'Pril. 5'!E27</f>
        <v>13383</v>
      </c>
      <c r="F32" s="72">
        <f>C32+D32-E32</f>
        <v>-13383</v>
      </c>
      <c r="G32" s="258">
        <f>'Pril. 5'!G27</f>
        <v>0</v>
      </c>
      <c r="H32" s="258">
        <f>'Pril. 5'!H27</f>
        <v>13383</v>
      </c>
      <c r="I32" s="72">
        <f>F32+G32-H32</f>
        <v>-26766</v>
      </c>
      <c r="J32" s="258">
        <f>'Pril. 5'!J27</f>
        <v>233</v>
      </c>
      <c r="K32" s="258">
        <f>'Pril. 5'!K27</f>
        <v>0</v>
      </c>
      <c r="L32" s="258">
        <f>'Pril. 5'!L27</f>
        <v>8601</v>
      </c>
      <c r="M32" s="72">
        <f>J32+K32-L32</f>
        <v>-8368</v>
      </c>
      <c r="N32" s="258">
        <f>'Pril. 5'!N27</f>
        <v>0</v>
      </c>
      <c r="O32" s="258">
        <f>'Pril. 5'!O27</f>
        <v>8601</v>
      </c>
      <c r="P32" s="111">
        <f>M32+N32-O32</f>
        <v>-16969</v>
      </c>
      <c r="Q32" s="262">
        <f>I32-P32</f>
        <v>-9797</v>
      </c>
    </row>
    <row r="33" spans="1:17" s="43" customFormat="1" ht="12" customHeight="1">
      <c r="A33" s="84" t="s">
        <v>896</v>
      </c>
      <c r="B33" s="257">
        <v>1023</v>
      </c>
      <c r="C33" s="258">
        <f>'Pril. 5'!C28</f>
        <v>0</v>
      </c>
      <c r="D33" s="258">
        <f>'Pril. 5'!D28</f>
        <v>0</v>
      </c>
      <c r="E33" s="258">
        <f>'Pril. 5'!E28</f>
        <v>0</v>
      </c>
      <c r="F33" s="72">
        <f>C33+D33-E33</f>
        <v>0</v>
      </c>
      <c r="G33" s="258">
        <f>'Pril. 5'!G28</f>
        <v>0</v>
      </c>
      <c r="H33" s="258">
        <f>'Pril. 5'!H28</f>
        <v>0</v>
      </c>
      <c r="I33" s="72">
        <f>F33+G33-H33</f>
        <v>0</v>
      </c>
      <c r="J33" s="258">
        <f>'Pril. 5'!J28</f>
        <v>0</v>
      </c>
      <c r="K33" s="258">
        <f>'Pril. 5'!K28</f>
        <v>0</v>
      </c>
      <c r="L33" s="258">
        <f>'Pril. 5'!L28</f>
        <v>0</v>
      </c>
      <c r="M33" s="72">
        <f>J33+K33-L33</f>
        <v>0</v>
      </c>
      <c r="N33" s="258">
        <f>'Pril. 5'!N28</f>
        <v>0</v>
      </c>
      <c r="O33" s="258">
        <f>'Pril. 5'!O28</f>
        <v>0</v>
      </c>
      <c r="P33" s="111">
        <f>M33+N33-O33</f>
        <v>0</v>
      </c>
      <c r="Q33" s="262">
        <f>I33-P33</f>
        <v>0</v>
      </c>
    </row>
    <row r="34" spans="1:17" s="43" customFormat="1" ht="12" customHeight="1">
      <c r="A34" s="105" t="s">
        <v>897</v>
      </c>
      <c r="B34" s="290">
        <v>1030</v>
      </c>
      <c r="C34" s="108">
        <f>SUM(C28:C33)</f>
        <v>0</v>
      </c>
      <c r="D34" s="108">
        <f t="shared" ref="D34:Q34" si="6">SUM(D28:D33)</f>
        <v>0</v>
      </c>
      <c r="E34" s="108">
        <f t="shared" si="6"/>
        <v>19220</v>
      </c>
      <c r="F34" s="108">
        <f t="shared" si="6"/>
        <v>-19220</v>
      </c>
      <c r="G34" s="108">
        <f t="shared" si="6"/>
        <v>0</v>
      </c>
      <c r="H34" s="108">
        <f t="shared" si="6"/>
        <v>19220</v>
      </c>
      <c r="I34" s="108">
        <f t="shared" si="6"/>
        <v>-38440</v>
      </c>
      <c r="J34" s="108">
        <f t="shared" si="6"/>
        <v>466</v>
      </c>
      <c r="K34" s="108">
        <f t="shared" si="6"/>
        <v>0</v>
      </c>
      <c r="L34" s="108">
        <f t="shared" si="6"/>
        <v>9665</v>
      </c>
      <c r="M34" s="108">
        <f t="shared" si="6"/>
        <v>-9199</v>
      </c>
      <c r="N34" s="108">
        <f t="shared" si="6"/>
        <v>0</v>
      </c>
      <c r="O34" s="108">
        <f t="shared" si="6"/>
        <v>9665</v>
      </c>
      <c r="P34" s="108">
        <f t="shared" si="6"/>
        <v>-18864</v>
      </c>
      <c r="Q34" s="291">
        <f t="shared" si="6"/>
        <v>-19576</v>
      </c>
    </row>
    <row r="35" spans="1:17" s="43" customFormat="1" ht="13.5" customHeight="1">
      <c r="A35" s="80" t="s">
        <v>898</v>
      </c>
      <c r="B35" s="261"/>
      <c r="C35" s="288"/>
      <c r="D35" s="288"/>
      <c r="E35" s="288"/>
      <c r="F35" s="288"/>
      <c r="G35" s="288"/>
      <c r="H35" s="288"/>
      <c r="I35" s="288"/>
      <c r="J35" s="288"/>
      <c r="K35" s="288"/>
      <c r="L35" s="288"/>
      <c r="M35" s="288"/>
      <c r="N35" s="288"/>
      <c r="O35" s="288"/>
      <c r="P35" s="112"/>
      <c r="Q35" s="289"/>
    </row>
    <row r="36" spans="1:17" s="43" customFormat="1" ht="12" customHeight="1">
      <c r="A36" s="84" t="s">
        <v>899</v>
      </c>
      <c r="B36" s="257">
        <v>1035</v>
      </c>
      <c r="C36" s="258">
        <f>'Pril. 5'!C31</f>
        <v>0</v>
      </c>
      <c r="D36" s="258">
        <f>'Pril. 5'!D31</f>
        <v>0</v>
      </c>
      <c r="E36" s="258">
        <f>'Pril. 5'!E31</f>
        <v>0</v>
      </c>
      <c r="F36" s="72">
        <f>C36+D36-E36</f>
        <v>0</v>
      </c>
      <c r="G36" s="258">
        <f>'Pril. 5'!G31</f>
        <v>0</v>
      </c>
      <c r="H36" s="258">
        <f>'Pril. 5'!H31</f>
        <v>0</v>
      </c>
      <c r="I36" s="72">
        <f>F36+G36-H36</f>
        <v>0</v>
      </c>
      <c r="J36" s="258">
        <f>'Pril. 5'!J31</f>
        <v>0</v>
      </c>
      <c r="K36" s="258">
        <f>'Pril. 5'!K31</f>
        <v>0</v>
      </c>
      <c r="L36" s="258">
        <f>'Pril. 5'!L31</f>
        <v>0</v>
      </c>
      <c r="M36" s="72">
        <f>J36+K36-L36</f>
        <v>0</v>
      </c>
      <c r="N36" s="258">
        <f>'Pril. 5'!N31</f>
        <v>0</v>
      </c>
      <c r="O36" s="258">
        <f>'Pril. 5'!O31</f>
        <v>0</v>
      </c>
      <c r="P36" s="111">
        <f>M36+N36-O36</f>
        <v>0</v>
      </c>
      <c r="Q36" s="262">
        <f>I36-P36</f>
        <v>0</v>
      </c>
    </row>
    <row r="37" spans="1:17" s="43" customFormat="1" ht="12" customHeight="1">
      <c r="A37" s="84" t="s">
        <v>900</v>
      </c>
      <c r="B37" s="257">
        <v>1036</v>
      </c>
      <c r="C37" s="258">
        <f>'Pril. 5'!C32</f>
        <v>0</v>
      </c>
      <c r="D37" s="258">
        <f>'Pril. 5'!D32</f>
        <v>0</v>
      </c>
      <c r="E37" s="258">
        <f>'Pril. 5'!E32</f>
        <v>0</v>
      </c>
      <c r="F37" s="72">
        <f>C37+D37-E37</f>
        <v>0</v>
      </c>
      <c r="G37" s="258">
        <f>'Pril. 5'!G32</f>
        <v>0</v>
      </c>
      <c r="H37" s="258">
        <f>'Pril. 5'!H32</f>
        <v>0</v>
      </c>
      <c r="I37" s="72">
        <f>F37+G37-H37</f>
        <v>0</v>
      </c>
      <c r="J37" s="258">
        <f>'Pril. 5'!J32</f>
        <v>0</v>
      </c>
      <c r="K37" s="258">
        <f>'Pril. 5'!K32</f>
        <v>0</v>
      </c>
      <c r="L37" s="258">
        <f>'Pril. 5'!L32</f>
        <v>0</v>
      </c>
      <c r="M37" s="72">
        <f>J37+K37-L37</f>
        <v>0</v>
      </c>
      <c r="N37" s="258">
        <f>'Pril. 5'!N32</f>
        <v>0</v>
      </c>
      <c r="O37" s="258">
        <f>'Pril. 5'!O32</f>
        <v>0</v>
      </c>
      <c r="P37" s="111">
        <f>M37+N37-O37</f>
        <v>0</v>
      </c>
      <c r="Q37" s="262">
        <f>I37-P37</f>
        <v>0</v>
      </c>
    </row>
    <row r="38" spans="1:17" s="43" customFormat="1" ht="12" customHeight="1">
      <c r="A38" s="84" t="s">
        <v>901</v>
      </c>
      <c r="B38" s="257">
        <v>1037</v>
      </c>
      <c r="C38" s="258">
        <f>'Pril. 5'!C33</f>
        <v>0</v>
      </c>
      <c r="D38" s="258">
        <f>'Pril. 5'!D33</f>
        <v>0</v>
      </c>
      <c r="E38" s="258">
        <f>'Pril. 5'!E33</f>
        <v>0</v>
      </c>
      <c r="F38" s="72">
        <f>C38+D38-E38</f>
        <v>0</v>
      </c>
      <c r="G38" s="258">
        <f>'Pril. 5'!G33</f>
        <v>0</v>
      </c>
      <c r="H38" s="258">
        <f>'Pril. 5'!H33</f>
        <v>0</v>
      </c>
      <c r="I38" s="72">
        <f>F38+G38-H38</f>
        <v>0</v>
      </c>
      <c r="J38" s="258">
        <f>'Pril. 5'!J33</f>
        <v>0</v>
      </c>
      <c r="K38" s="258">
        <f>'Pril. 5'!K33</f>
        <v>0</v>
      </c>
      <c r="L38" s="258">
        <f>'Pril. 5'!L33</f>
        <v>0</v>
      </c>
      <c r="M38" s="72">
        <f>J38+K38-L38</f>
        <v>0</v>
      </c>
      <c r="N38" s="258">
        <f>'Pril. 5'!N33</f>
        <v>0</v>
      </c>
      <c r="O38" s="258">
        <f>'Pril. 5'!O33</f>
        <v>0</v>
      </c>
      <c r="P38" s="111">
        <f>M38+N38-O38</f>
        <v>0</v>
      </c>
      <c r="Q38" s="262">
        <f>I38-P38</f>
        <v>0</v>
      </c>
    </row>
    <row r="39" spans="1:17" s="43" customFormat="1" ht="12" customHeight="1">
      <c r="A39" s="84" t="s">
        <v>902</v>
      </c>
      <c r="B39" s="257">
        <v>1038</v>
      </c>
      <c r="C39" s="258">
        <f>'Pril. 5'!C34</f>
        <v>0</v>
      </c>
      <c r="D39" s="258">
        <f>'Pril. 5'!D34</f>
        <v>0</v>
      </c>
      <c r="E39" s="258">
        <f>'Pril. 5'!E34</f>
        <v>0</v>
      </c>
      <c r="F39" s="72">
        <f>C39+D39-E39</f>
        <v>0</v>
      </c>
      <c r="G39" s="258">
        <f>'Pril. 5'!G34</f>
        <v>0</v>
      </c>
      <c r="H39" s="258">
        <f>'Pril. 5'!H34</f>
        <v>0</v>
      </c>
      <c r="I39" s="72">
        <f>F39+G39-H39</f>
        <v>0</v>
      </c>
      <c r="J39" s="258">
        <f>'Pril. 5'!J34</f>
        <v>0</v>
      </c>
      <c r="K39" s="258">
        <f>'Pril. 5'!K34</f>
        <v>0</v>
      </c>
      <c r="L39" s="258">
        <f>'Pril. 5'!L34</f>
        <v>0</v>
      </c>
      <c r="M39" s="72">
        <f>J39+K39-L39</f>
        <v>0</v>
      </c>
      <c r="N39" s="258">
        <f>'Pril. 5'!N34</f>
        <v>0</v>
      </c>
      <c r="O39" s="258">
        <f>'Pril. 5'!O34</f>
        <v>0</v>
      </c>
      <c r="P39" s="111">
        <f>M39+N39-O39</f>
        <v>0</v>
      </c>
      <c r="Q39" s="262">
        <f>I39-P39</f>
        <v>0</v>
      </c>
    </row>
    <row r="40" spans="1:17" s="43" customFormat="1" ht="12" customHeight="1">
      <c r="A40" s="84" t="s">
        <v>903</v>
      </c>
      <c r="B40" s="257">
        <v>1039</v>
      </c>
      <c r="C40" s="258">
        <f>'Pril. 5'!C35</f>
        <v>0</v>
      </c>
      <c r="D40" s="258">
        <f>'Pril. 5'!D35</f>
        <v>0</v>
      </c>
      <c r="E40" s="258">
        <f>'Pril. 5'!E35</f>
        <v>0</v>
      </c>
      <c r="F40" s="72">
        <f>C40+D40-E40</f>
        <v>0</v>
      </c>
      <c r="G40" s="258">
        <f>'Pril. 5'!G35</f>
        <v>0</v>
      </c>
      <c r="H40" s="258">
        <f>'Pril. 5'!H35</f>
        <v>0</v>
      </c>
      <c r="I40" s="72">
        <f>F40+G40-H40</f>
        <v>0</v>
      </c>
      <c r="J40" s="258">
        <f>'Pril. 5'!J35</f>
        <v>0</v>
      </c>
      <c r="K40" s="258">
        <f>'Pril. 5'!K35</f>
        <v>0</v>
      </c>
      <c r="L40" s="258">
        <f>'Pril. 5'!L35</f>
        <v>0</v>
      </c>
      <c r="M40" s="72">
        <f>J40+K40-L40</f>
        <v>0</v>
      </c>
      <c r="N40" s="258">
        <f>'Pril. 5'!N35</f>
        <v>0</v>
      </c>
      <c r="O40" s="258">
        <f>'Pril. 5'!O35</f>
        <v>0</v>
      </c>
      <c r="P40" s="111">
        <f>M40+N40-O40</f>
        <v>0</v>
      </c>
      <c r="Q40" s="262">
        <f>I40-P40</f>
        <v>0</v>
      </c>
    </row>
    <row r="41" spans="1:17" s="43" customFormat="1" ht="12" customHeight="1">
      <c r="A41" s="105" t="s">
        <v>904</v>
      </c>
      <c r="B41" s="290">
        <v>1045</v>
      </c>
      <c r="C41" s="108">
        <f>SUM(C36:C40)</f>
        <v>0</v>
      </c>
      <c r="D41" s="108">
        <f t="shared" ref="D41:Q41" si="7">SUM(D36:D40)</f>
        <v>0</v>
      </c>
      <c r="E41" s="108">
        <f t="shared" si="7"/>
        <v>0</v>
      </c>
      <c r="F41" s="108">
        <f t="shared" si="7"/>
        <v>0</v>
      </c>
      <c r="G41" s="108">
        <f t="shared" si="7"/>
        <v>0</v>
      </c>
      <c r="H41" s="108">
        <f t="shared" si="7"/>
        <v>0</v>
      </c>
      <c r="I41" s="108">
        <f t="shared" si="7"/>
        <v>0</v>
      </c>
      <c r="J41" s="108">
        <f t="shared" si="7"/>
        <v>0</v>
      </c>
      <c r="K41" s="108">
        <f t="shared" si="7"/>
        <v>0</v>
      </c>
      <c r="L41" s="108">
        <f t="shared" si="7"/>
        <v>0</v>
      </c>
      <c r="M41" s="108">
        <f t="shared" si="7"/>
        <v>0</v>
      </c>
      <c r="N41" s="108">
        <f t="shared" si="7"/>
        <v>0</v>
      </c>
      <c r="O41" s="108">
        <f t="shared" si="7"/>
        <v>0</v>
      </c>
      <c r="P41" s="108">
        <f t="shared" si="7"/>
        <v>0</v>
      </c>
      <c r="Q41" s="291">
        <f t="shared" si="7"/>
        <v>0</v>
      </c>
    </row>
    <row r="42" spans="1:17" s="43" customFormat="1" ht="12" customHeight="1">
      <c r="A42" s="105" t="s">
        <v>905</v>
      </c>
      <c r="B42" s="290">
        <v>1050</v>
      </c>
      <c r="C42" s="292">
        <f>'Pril. 5'!C37</f>
        <v>0</v>
      </c>
      <c r="D42" s="292">
        <f>'Pril. 5'!D37</f>
        <v>0</v>
      </c>
      <c r="E42" s="292">
        <f>'Pril. 5'!E37</f>
        <v>0</v>
      </c>
      <c r="F42" s="108">
        <f>C42+D42-E42</f>
        <v>0</v>
      </c>
      <c r="G42" s="292">
        <f>'Pril. 5'!G37</f>
        <v>0</v>
      </c>
      <c r="H42" s="292">
        <f>'Pril. 5'!H37</f>
        <v>0</v>
      </c>
      <c r="I42" s="108">
        <f>F42+G42-H42</f>
        <v>0</v>
      </c>
      <c r="J42" s="292">
        <f>'Pril. 5'!J37</f>
        <v>0</v>
      </c>
      <c r="K42" s="292">
        <f>'Pril. 5'!K37</f>
        <v>0</v>
      </c>
      <c r="L42" s="292">
        <f>'Pril. 5'!L37</f>
        <v>0</v>
      </c>
      <c r="M42" s="108">
        <f>J42+K42-L42</f>
        <v>0</v>
      </c>
      <c r="N42" s="292">
        <f>'Pril. 5'!N37</f>
        <v>0</v>
      </c>
      <c r="O42" s="292">
        <f>'Pril. 5'!O37</f>
        <v>0</v>
      </c>
      <c r="P42" s="62">
        <f>M42+N42-O42</f>
        <v>0</v>
      </c>
      <c r="Q42" s="262">
        <f>I42-P42</f>
        <v>0</v>
      </c>
    </row>
    <row r="43" spans="1:17" s="43" customFormat="1" ht="12" customHeight="1">
      <c r="A43" s="86" t="s">
        <v>906</v>
      </c>
      <c r="B43" s="263">
        <v>1060</v>
      </c>
      <c r="C43" s="264" t="e">
        <f>C26+C34+C41+C42</f>
        <v>#REF!</v>
      </c>
      <c r="D43" s="264" t="e">
        <f t="shared" ref="D43:Q43" si="8">D26+D34+D41+D42</f>
        <v>#REF!</v>
      </c>
      <c r="E43" s="264" t="e">
        <f t="shared" si="8"/>
        <v>#REF!</v>
      </c>
      <c r="F43" s="264" t="e">
        <f t="shared" si="8"/>
        <v>#REF!</v>
      </c>
      <c r="G43" s="264" t="e">
        <f t="shared" si="8"/>
        <v>#REF!</v>
      </c>
      <c r="H43" s="264" t="e">
        <f t="shared" si="8"/>
        <v>#REF!</v>
      </c>
      <c r="I43" s="264" t="e">
        <f t="shared" si="8"/>
        <v>#REF!</v>
      </c>
      <c r="J43" s="264" t="e">
        <f t="shared" si="8"/>
        <v>#REF!</v>
      </c>
      <c r="K43" s="264" t="e">
        <f t="shared" si="8"/>
        <v>#REF!</v>
      </c>
      <c r="L43" s="264" t="e">
        <f t="shared" si="8"/>
        <v>#REF!</v>
      </c>
      <c r="M43" s="264" t="e">
        <f t="shared" si="8"/>
        <v>#REF!</v>
      </c>
      <c r="N43" s="264" t="e">
        <f t="shared" si="8"/>
        <v>#REF!</v>
      </c>
      <c r="O43" s="264" t="e">
        <f t="shared" si="8"/>
        <v>#REF!</v>
      </c>
      <c r="P43" s="264" t="e">
        <f t="shared" si="8"/>
        <v>#REF!</v>
      </c>
      <c r="Q43" s="265" t="e">
        <f t="shared" si="8"/>
        <v>#REF!</v>
      </c>
    </row>
    <row r="44" spans="1:17" s="43" customFormat="1" ht="69" customHeight="1">
      <c r="A44" s="43" t="e">
        <f>CONCATENATE("Date: ",#REF!)</f>
        <v>#REF!</v>
      </c>
      <c r="B44" s="51"/>
      <c r="E44" s="43" t="s">
        <v>907</v>
      </c>
      <c r="F44" s="51"/>
      <c r="K44" s="67"/>
      <c r="L44" s="238" t="s">
        <v>604</v>
      </c>
    </row>
    <row r="45" spans="1:17">
      <c r="B45" s="69"/>
      <c r="C45" s="69"/>
      <c r="D45" s="69"/>
      <c r="E45" s="69"/>
      <c r="F45" s="69"/>
      <c r="G45" s="69"/>
      <c r="H45" s="69"/>
      <c r="I45" s="69"/>
      <c r="J45" s="69"/>
      <c r="K45" s="69"/>
      <c r="L45" s="69"/>
      <c r="M45" s="69"/>
      <c r="N45" s="69"/>
      <c r="O45" s="69"/>
      <c r="P45" s="69"/>
      <c r="Q45" s="69"/>
    </row>
    <row r="46" spans="1:17">
      <c r="B46" s="69"/>
      <c r="C46" s="69"/>
      <c r="D46" s="69"/>
      <c r="E46" s="69"/>
      <c r="F46" s="69"/>
      <c r="G46" s="69"/>
      <c r="H46" s="69"/>
      <c r="I46" s="69"/>
      <c r="J46" s="69"/>
      <c r="K46" s="69"/>
      <c r="L46" s="69"/>
      <c r="M46" s="69"/>
      <c r="N46" s="69"/>
      <c r="O46" s="69"/>
      <c r="P46" s="69"/>
      <c r="Q46" s="69"/>
    </row>
    <row r="47" spans="1:17">
      <c r="B47" s="69"/>
      <c r="C47" s="69"/>
      <c r="D47" s="69"/>
      <c r="E47" s="69"/>
      <c r="F47" s="69"/>
      <c r="G47" s="69"/>
      <c r="H47" s="69"/>
      <c r="I47" s="69"/>
      <c r="J47" s="69"/>
      <c r="K47" s="69"/>
      <c r="L47" s="69"/>
      <c r="M47" s="69"/>
      <c r="N47" s="69"/>
      <c r="O47" s="69"/>
      <c r="P47" s="69"/>
      <c r="Q47" s="69"/>
    </row>
    <row r="48" spans="1:17">
      <c r="B48" s="69"/>
      <c r="C48" s="69"/>
      <c r="D48" s="69"/>
      <c r="E48" s="69"/>
      <c r="F48" s="69"/>
      <c r="G48" s="69"/>
      <c r="H48" s="69"/>
      <c r="I48" s="69"/>
      <c r="J48" s="69"/>
      <c r="K48" s="69"/>
      <c r="L48" s="69"/>
      <c r="M48" s="69"/>
      <c r="N48" s="69"/>
      <c r="O48" s="69"/>
      <c r="P48" s="69"/>
      <c r="Q48" s="69"/>
    </row>
    <row r="49" spans="2:17">
      <c r="B49" s="69"/>
      <c r="C49" s="69"/>
      <c r="D49" s="69"/>
      <c r="E49" s="69"/>
      <c r="F49" s="69"/>
      <c r="G49" s="69"/>
      <c r="H49" s="69"/>
      <c r="I49" s="69"/>
      <c r="J49" s="69"/>
      <c r="K49" s="69"/>
      <c r="L49" s="69"/>
      <c r="M49" s="69"/>
      <c r="N49" s="69"/>
      <c r="O49" s="69"/>
      <c r="P49" s="69"/>
      <c r="Q49" s="69"/>
    </row>
    <row r="50" spans="2:17">
      <c r="B50" s="69"/>
      <c r="C50" s="69"/>
      <c r="D50" s="69"/>
      <c r="E50" s="69"/>
      <c r="F50" s="69"/>
      <c r="G50" s="69"/>
      <c r="H50" s="69"/>
      <c r="I50" s="69"/>
      <c r="J50" s="69"/>
      <c r="K50" s="69"/>
      <c r="L50" s="69"/>
      <c r="M50" s="69"/>
      <c r="N50" s="69"/>
      <c r="O50" s="69"/>
      <c r="P50" s="69"/>
      <c r="Q50" s="69"/>
    </row>
    <row r="51" spans="2:17">
      <c r="B51" s="69"/>
      <c r="C51" s="69"/>
      <c r="D51" s="69"/>
      <c r="E51" s="69"/>
      <c r="F51" s="69"/>
      <c r="G51" s="69"/>
      <c r="H51" s="69"/>
      <c r="I51" s="69"/>
      <c r="J51" s="69"/>
      <c r="K51" s="69"/>
      <c r="L51" s="69"/>
      <c r="M51" s="69"/>
      <c r="N51" s="69"/>
      <c r="O51" s="69"/>
      <c r="P51" s="69"/>
      <c r="Q51" s="69"/>
    </row>
    <row r="52" spans="2:17">
      <c r="B52" s="69"/>
      <c r="C52" s="69"/>
      <c r="D52" s="69"/>
      <c r="E52" s="69"/>
      <c r="F52" s="69"/>
      <c r="G52" s="69"/>
      <c r="H52" s="69"/>
      <c r="I52" s="69"/>
      <c r="J52" s="69"/>
      <c r="K52" s="69"/>
      <c r="L52" s="69"/>
      <c r="M52" s="69"/>
      <c r="N52" s="69"/>
      <c r="O52" s="69"/>
      <c r="P52" s="69"/>
      <c r="Q52" s="69"/>
    </row>
    <row r="53" spans="2:17">
      <c r="B53" s="69"/>
      <c r="C53" s="69"/>
      <c r="D53" s="69"/>
      <c r="E53" s="69"/>
      <c r="F53" s="69"/>
      <c r="G53" s="69"/>
      <c r="H53" s="69"/>
      <c r="I53" s="69"/>
      <c r="J53" s="69"/>
      <c r="K53" s="69"/>
      <c r="L53" s="69"/>
      <c r="M53" s="69"/>
      <c r="N53" s="69"/>
      <c r="O53" s="69"/>
      <c r="P53" s="69"/>
      <c r="Q53" s="69"/>
    </row>
    <row r="54" spans="2:17">
      <c r="B54" s="69"/>
      <c r="C54" s="69"/>
      <c r="D54" s="69"/>
      <c r="E54" s="69"/>
      <c r="F54" s="69"/>
      <c r="G54" s="69"/>
      <c r="H54" s="69"/>
      <c r="I54" s="69"/>
      <c r="J54" s="69"/>
      <c r="K54" s="69"/>
      <c r="L54" s="69"/>
      <c r="M54" s="69"/>
      <c r="N54" s="69"/>
      <c r="O54" s="69"/>
      <c r="P54" s="69"/>
      <c r="Q54" s="69"/>
    </row>
    <row r="55" spans="2:17">
      <c r="B55" s="69"/>
      <c r="C55" s="69"/>
      <c r="D55" s="69"/>
      <c r="E55" s="69"/>
      <c r="F55" s="69"/>
      <c r="G55" s="69"/>
      <c r="H55" s="69"/>
      <c r="I55" s="69"/>
      <c r="J55" s="69"/>
      <c r="K55" s="69"/>
      <c r="L55" s="69"/>
      <c r="M55" s="69"/>
      <c r="N55" s="69"/>
      <c r="O55" s="69"/>
      <c r="P55" s="69"/>
      <c r="Q55" s="69"/>
    </row>
    <row r="56" spans="2:17">
      <c r="B56" s="69"/>
      <c r="C56" s="69"/>
      <c r="D56" s="69"/>
      <c r="E56" s="69"/>
      <c r="F56" s="69"/>
      <c r="G56" s="69"/>
      <c r="H56" s="69"/>
      <c r="I56" s="69"/>
      <c r="J56" s="69"/>
      <c r="K56" s="69"/>
      <c r="L56" s="69"/>
      <c r="M56" s="69"/>
      <c r="N56" s="69"/>
      <c r="O56" s="69"/>
      <c r="P56" s="69"/>
      <c r="Q56" s="69"/>
    </row>
    <row r="57" spans="2:17">
      <c r="B57" s="69"/>
      <c r="C57" s="69"/>
      <c r="D57" s="69"/>
      <c r="E57" s="69"/>
      <c r="F57" s="69"/>
      <c r="G57" s="69"/>
      <c r="H57" s="69"/>
      <c r="I57" s="69"/>
      <c r="J57" s="69"/>
      <c r="K57" s="69"/>
      <c r="L57" s="69"/>
      <c r="M57" s="69"/>
      <c r="N57" s="69"/>
      <c r="O57" s="69"/>
      <c r="P57" s="69"/>
      <c r="Q57" s="69"/>
    </row>
    <row r="58" spans="2:17">
      <c r="B58" s="69"/>
      <c r="C58" s="69"/>
      <c r="D58" s="69"/>
      <c r="E58" s="69"/>
      <c r="F58" s="69"/>
      <c r="G58" s="69"/>
      <c r="H58" s="69"/>
      <c r="I58" s="69"/>
      <c r="J58" s="69"/>
      <c r="K58" s="69"/>
      <c r="L58" s="69"/>
      <c r="M58" s="69"/>
      <c r="N58" s="69"/>
      <c r="O58" s="69"/>
      <c r="P58" s="69"/>
      <c r="Q58" s="69"/>
    </row>
    <row r="59" spans="2:17">
      <c r="B59" s="69"/>
      <c r="C59" s="69"/>
      <c r="D59" s="69"/>
      <c r="E59" s="69"/>
      <c r="F59" s="69"/>
      <c r="G59" s="69"/>
      <c r="H59" s="69"/>
      <c r="I59" s="69"/>
      <c r="J59" s="69"/>
      <c r="K59" s="69"/>
      <c r="L59" s="69"/>
      <c r="M59" s="69"/>
      <c r="N59" s="69"/>
      <c r="O59" s="69"/>
      <c r="P59" s="69"/>
      <c r="Q59" s="69"/>
    </row>
    <row r="60" spans="2:17">
      <c r="B60" s="69"/>
      <c r="C60" s="69"/>
      <c r="D60" s="69"/>
      <c r="E60" s="69"/>
      <c r="F60" s="69"/>
      <c r="G60" s="69"/>
      <c r="H60" s="69"/>
      <c r="I60" s="69"/>
      <c r="J60" s="69"/>
      <c r="K60" s="69"/>
      <c r="L60" s="69"/>
      <c r="M60" s="69"/>
      <c r="N60" s="69"/>
      <c r="O60" s="69"/>
      <c r="P60" s="69"/>
      <c r="Q60" s="69"/>
    </row>
    <row r="61" spans="2:17">
      <c r="B61" s="69"/>
      <c r="C61" s="69"/>
      <c r="D61" s="69"/>
      <c r="E61" s="69"/>
      <c r="F61" s="69"/>
      <c r="G61" s="69"/>
      <c r="H61" s="69"/>
      <c r="I61" s="69"/>
      <c r="J61" s="69"/>
      <c r="K61" s="69"/>
      <c r="L61" s="69"/>
      <c r="M61" s="69"/>
      <c r="N61" s="69"/>
      <c r="O61" s="69"/>
      <c r="P61" s="69"/>
      <c r="Q61" s="69"/>
    </row>
    <row r="62" spans="2:17">
      <c r="B62" s="69"/>
      <c r="C62" s="69"/>
      <c r="D62" s="69"/>
      <c r="E62" s="69"/>
      <c r="F62" s="69"/>
      <c r="G62" s="69"/>
      <c r="H62" s="69"/>
      <c r="I62" s="69"/>
      <c r="J62" s="69"/>
      <c r="K62" s="69"/>
      <c r="L62" s="69"/>
      <c r="M62" s="69"/>
      <c r="N62" s="69"/>
      <c r="O62" s="69"/>
      <c r="P62" s="69"/>
      <c r="Q62" s="69"/>
    </row>
    <row r="63" spans="2:17">
      <c r="B63" s="69"/>
      <c r="C63" s="69"/>
      <c r="D63" s="69"/>
      <c r="E63" s="69"/>
      <c r="F63" s="69"/>
      <c r="G63" s="69"/>
      <c r="H63" s="69"/>
      <c r="I63" s="69"/>
      <c r="J63" s="69"/>
      <c r="K63" s="69"/>
      <c r="L63" s="69"/>
      <c r="M63" s="69"/>
      <c r="N63" s="69"/>
      <c r="O63" s="69"/>
      <c r="P63" s="69"/>
      <c r="Q63" s="69"/>
    </row>
    <row r="64" spans="2:17">
      <c r="B64" s="69"/>
      <c r="C64" s="69"/>
      <c r="D64" s="69"/>
      <c r="E64" s="69"/>
      <c r="F64" s="69"/>
      <c r="G64" s="69"/>
      <c r="H64" s="69"/>
      <c r="I64" s="69"/>
      <c r="J64" s="69"/>
      <c r="K64" s="69"/>
      <c r="L64" s="69"/>
      <c r="M64" s="69"/>
      <c r="N64" s="69"/>
      <c r="O64" s="69"/>
      <c r="P64" s="69"/>
      <c r="Q64" s="69"/>
    </row>
    <row r="65" spans="2:17">
      <c r="B65" s="69"/>
      <c r="C65" s="69"/>
      <c r="D65" s="69"/>
      <c r="E65" s="69"/>
      <c r="F65" s="69"/>
      <c r="G65" s="69"/>
      <c r="H65" s="69"/>
      <c r="I65" s="69"/>
      <c r="J65" s="69"/>
      <c r="K65" s="69"/>
      <c r="L65" s="69"/>
      <c r="M65" s="69"/>
      <c r="N65" s="69"/>
      <c r="O65" s="69"/>
      <c r="P65" s="69"/>
      <c r="Q65" s="69"/>
    </row>
    <row r="66" spans="2:17">
      <c r="B66" s="69"/>
      <c r="C66" s="69"/>
      <c r="D66" s="69"/>
      <c r="E66" s="69"/>
      <c r="F66" s="69"/>
      <c r="G66" s="69"/>
      <c r="H66" s="69"/>
      <c r="I66" s="69"/>
      <c r="J66" s="69"/>
      <c r="K66" s="69"/>
      <c r="L66" s="69"/>
      <c r="M66" s="69"/>
      <c r="N66" s="69"/>
      <c r="O66" s="69"/>
      <c r="P66" s="69"/>
      <c r="Q66" s="69"/>
    </row>
    <row r="67" spans="2:17">
      <c r="B67" s="69"/>
      <c r="C67" s="69"/>
      <c r="D67" s="69"/>
      <c r="E67" s="69"/>
      <c r="F67" s="69"/>
      <c r="G67" s="69"/>
      <c r="H67" s="69"/>
      <c r="I67" s="69"/>
      <c r="J67" s="69"/>
      <c r="K67" s="69"/>
      <c r="L67" s="69"/>
      <c r="M67" s="69"/>
      <c r="N67" s="69"/>
      <c r="O67" s="69"/>
      <c r="P67" s="69"/>
      <c r="Q67" s="69"/>
    </row>
    <row r="68" spans="2:17">
      <c r="B68" s="69"/>
      <c r="C68" s="69"/>
      <c r="D68" s="69"/>
      <c r="E68" s="69"/>
      <c r="F68" s="69"/>
      <c r="G68" s="69"/>
      <c r="H68" s="69"/>
      <c r="I68" s="69"/>
      <c r="J68" s="69"/>
      <c r="K68" s="69"/>
      <c r="L68" s="69"/>
      <c r="M68" s="69"/>
      <c r="N68" s="69"/>
      <c r="O68" s="69"/>
      <c r="P68" s="69"/>
      <c r="Q68" s="69"/>
    </row>
    <row r="69" spans="2:17">
      <c r="B69" s="69"/>
      <c r="C69" s="69"/>
      <c r="D69" s="69"/>
      <c r="E69" s="69"/>
      <c r="F69" s="69"/>
      <c r="G69" s="69"/>
      <c r="H69" s="69"/>
      <c r="I69" s="69"/>
      <c r="J69" s="69"/>
      <c r="K69" s="69"/>
      <c r="L69" s="69"/>
      <c r="M69" s="69"/>
      <c r="N69" s="69"/>
      <c r="O69" s="69"/>
      <c r="P69" s="69"/>
      <c r="Q69" s="69"/>
    </row>
    <row r="70" spans="2:17">
      <c r="B70" s="69"/>
      <c r="C70" s="69"/>
      <c r="D70" s="69"/>
      <c r="E70" s="69"/>
      <c r="F70" s="69"/>
      <c r="G70" s="69"/>
      <c r="H70" s="69"/>
      <c r="I70" s="69"/>
      <c r="J70" s="69"/>
      <c r="K70" s="69"/>
      <c r="L70" s="69"/>
      <c r="M70" s="69"/>
      <c r="N70" s="69"/>
      <c r="O70" s="69"/>
      <c r="P70" s="69"/>
      <c r="Q70" s="69"/>
    </row>
    <row r="71" spans="2:17">
      <c r="B71" s="69"/>
      <c r="C71" s="69"/>
      <c r="D71" s="69"/>
      <c r="E71" s="69"/>
      <c r="F71" s="69"/>
      <c r="G71" s="69"/>
      <c r="H71" s="69"/>
      <c r="I71" s="69"/>
      <c r="J71" s="69"/>
      <c r="K71" s="69"/>
      <c r="L71" s="69"/>
      <c r="M71" s="69"/>
      <c r="N71" s="69"/>
      <c r="O71" s="69"/>
      <c r="P71" s="69"/>
      <c r="Q71" s="69"/>
    </row>
    <row r="72" spans="2:17">
      <c r="B72" s="69"/>
      <c r="C72" s="69"/>
      <c r="D72" s="69"/>
      <c r="E72" s="69"/>
      <c r="F72" s="69"/>
      <c r="G72" s="69"/>
      <c r="H72" s="69"/>
      <c r="I72" s="69"/>
      <c r="J72" s="69"/>
      <c r="K72" s="69"/>
      <c r="L72" s="69"/>
      <c r="M72" s="69"/>
      <c r="N72" s="69"/>
      <c r="O72" s="69"/>
      <c r="P72" s="69"/>
      <c r="Q72" s="69"/>
    </row>
    <row r="73" spans="2:17">
      <c r="B73" s="69"/>
      <c r="C73" s="69"/>
      <c r="D73" s="69"/>
      <c r="E73" s="69"/>
      <c r="F73" s="69"/>
      <c r="G73" s="69"/>
      <c r="H73" s="69"/>
      <c r="I73" s="69"/>
      <c r="J73" s="69"/>
      <c r="K73" s="69"/>
      <c r="L73" s="69"/>
      <c r="M73" s="69"/>
      <c r="N73" s="69"/>
      <c r="O73" s="69"/>
      <c r="P73" s="69"/>
      <c r="Q73" s="69"/>
    </row>
    <row r="74" spans="2:17">
      <c r="B74" s="69"/>
      <c r="C74" s="69"/>
      <c r="D74" s="69"/>
      <c r="E74" s="69"/>
      <c r="F74" s="69"/>
      <c r="G74" s="69"/>
      <c r="H74" s="69"/>
      <c r="I74" s="69"/>
      <c r="J74" s="69"/>
      <c r="K74" s="69"/>
      <c r="L74" s="69"/>
      <c r="M74" s="69"/>
      <c r="N74" s="69"/>
      <c r="O74" s="69"/>
      <c r="P74" s="69"/>
      <c r="Q74" s="69"/>
    </row>
    <row r="75" spans="2:17">
      <c r="B75" s="69"/>
      <c r="C75" s="69"/>
      <c r="D75" s="69"/>
      <c r="E75" s="69"/>
      <c r="F75" s="69"/>
      <c r="G75" s="69"/>
      <c r="H75" s="69"/>
      <c r="I75" s="69"/>
      <c r="J75" s="69"/>
      <c r="K75" s="69"/>
      <c r="L75" s="69"/>
      <c r="M75" s="69"/>
      <c r="N75" s="69"/>
      <c r="O75" s="69"/>
      <c r="P75" s="69"/>
      <c r="Q75" s="69"/>
    </row>
    <row r="76" spans="2:17">
      <c r="B76" s="69"/>
      <c r="C76" s="69"/>
      <c r="D76" s="69"/>
      <c r="E76" s="69"/>
      <c r="F76" s="69"/>
      <c r="G76" s="69"/>
      <c r="H76" s="69"/>
      <c r="I76" s="69"/>
      <c r="J76" s="69"/>
      <c r="K76" s="69"/>
      <c r="L76" s="69"/>
      <c r="M76" s="69"/>
      <c r="N76" s="69"/>
      <c r="O76" s="69"/>
      <c r="P76" s="69"/>
      <c r="Q76" s="69"/>
    </row>
    <row r="77" spans="2:17">
      <c r="B77" s="69"/>
      <c r="C77" s="69"/>
      <c r="D77" s="69"/>
      <c r="E77" s="69"/>
      <c r="F77" s="69"/>
      <c r="G77" s="69"/>
      <c r="H77" s="69"/>
      <c r="I77" s="69"/>
      <c r="J77" s="69"/>
      <c r="K77" s="69"/>
      <c r="L77" s="69"/>
      <c r="M77" s="69"/>
      <c r="N77" s="69"/>
      <c r="O77" s="69"/>
      <c r="P77" s="69"/>
      <c r="Q77" s="69"/>
    </row>
    <row r="78" spans="2:17">
      <c r="B78" s="69"/>
      <c r="C78" s="69"/>
      <c r="D78" s="69"/>
      <c r="E78" s="69"/>
      <c r="F78" s="69"/>
      <c r="G78" s="69"/>
      <c r="H78" s="69"/>
      <c r="I78" s="69"/>
      <c r="J78" s="69"/>
      <c r="K78" s="69"/>
      <c r="L78" s="69"/>
      <c r="M78" s="69"/>
      <c r="N78" s="69"/>
      <c r="O78" s="69"/>
      <c r="P78" s="69"/>
      <c r="Q78" s="69"/>
    </row>
    <row r="79" spans="2:17">
      <c r="B79" s="69"/>
      <c r="C79" s="69"/>
      <c r="D79" s="69"/>
      <c r="E79" s="69"/>
      <c r="F79" s="69"/>
      <c r="G79" s="69"/>
      <c r="H79" s="69"/>
      <c r="I79" s="69"/>
      <c r="J79" s="69"/>
      <c r="K79" s="69"/>
      <c r="L79" s="69"/>
      <c r="M79" s="69"/>
      <c r="N79" s="69"/>
      <c r="O79" s="69"/>
      <c r="P79" s="69"/>
      <c r="Q79" s="69"/>
    </row>
    <row r="80" spans="2:17">
      <c r="B80" s="69"/>
      <c r="C80" s="69"/>
      <c r="D80" s="69"/>
      <c r="E80" s="69"/>
      <c r="F80" s="69"/>
      <c r="G80" s="69"/>
      <c r="H80" s="69"/>
      <c r="I80" s="69"/>
      <c r="J80" s="69"/>
      <c r="K80" s="69"/>
      <c r="L80" s="69"/>
      <c r="M80" s="69"/>
      <c r="N80" s="69"/>
      <c r="O80" s="69"/>
      <c r="P80" s="69"/>
      <c r="Q80" s="69"/>
    </row>
    <row r="81" spans="2:17">
      <c r="B81" s="69"/>
      <c r="C81" s="69"/>
      <c r="D81" s="69"/>
      <c r="E81" s="69"/>
      <c r="F81" s="69"/>
      <c r="G81" s="69"/>
      <c r="H81" s="69"/>
      <c r="I81" s="69"/>
      <c r="J81" s="69"/>
      <c r="K81" s="69"/>
      <c r="L81" s="69"/>
      <c r="M81" s="69"/>
      <c r="N81" s="69"/>
      <c r="O81" s="69"/>
      <c r="P81" s="69"/>
      <c r="Q81" s="69"/>
    </row>
    <row r="82" spans="2:17">
      <c r="B82" s="69"/>
      <c r="C82" s="69"/>
      <c r="D82" s="69"/>
      <c r="E82" s="69"/>
      <c r="F82" s="69"/>
      <c r="G82" s="69"/>
      <c r="H82" s="69"/>
      <c r="I82" s="69"/>
      <c r="J82" s="69"/>
      <c r="K82" s="69"/>
      <c r="L82" s="69"/>
      <c r="M82" s="69"/>
      <c r="N82" s="69"/>
      <c r="O82" s="69"/>
      <c r="P82" s="69"/>
      <c r="Q82" s="69"/>
    </row>
    <row r="83" spans="2:17">
      <c r="B83" s="69"/>
      <c r="C83" s="69"/>
      <c r="D83" s="69"/>
      <c r="E83" s="69"/>
      <c r="F83" s="69"/>
      <c r="G83" s="69"/>
      <c r="H83" s="69"/>
      <c r="I83" s="69"/>
      <c r="J83" s="69"/>
      <c r="K83" s="69"/>
      <c r="L83" s="69"/>
      <c r="M83" s="69"/>
      <c r="N83" s="69"/>
      <c r="O83" s="69"/>
      <c r="P83" s="69"/>
      <c r="Q83" s="69"/>
    </row>
    <row r="84" spans="2:17">
      <c r="B84" s="69"/>
      <c r="C84" s="69"/>
      <c r="D84" s="69"/>
      <c r="E84" s="69"/>
      <c r="F84" s="69"/>
      <c r="G84" s="69"/>
      <c r="H84" s="69"/>
      <c r="I84" s="69"/>
      <c r="J84" s="69"/>
      <c r="K84" s="69"/>
      <c r="L84" s="69"/>
      <c r="M84" s="69"/>
      <c r="N84" s="69"/>
      <c r="O84" s="69"/>
      <c r="P84" s="69"/>
      <c r="Q84" s="69"/>
    </row>
    <row r="85" spans="2:17">
      <c r="B85" s="69"/>
      <c r="C85" s="69"/>
      <c r="D85" s="69"/>
      <c r="E85" s="69"/>
      <c r="F85" s="69"/>
      <c r="G85" s="69"/>
      <c r="H85" s="69"/>
      <c r="I85" s="69"/>
      <c r="J85" s="69"/>
      <c r="K85" s="69"/>
      <c r="L85" s="69"/>
      <c r="M85" s="69"/>
      <c r="N85" s="69"/>
      <c r="O85" s="69"/>
      <c r="P85" s="69"/>
      <c r="Q85" s="69"/>
    </row>
    <row r="86" spans="2:17">
      <c r="B86" s="69"/>
      <c r="C86" s="69"/>
      <c r="D86" s="69"/>
      <c r="E86" s="69"/>
      <c r="F86" s="69"/>
      <c r="G86" s="69"/>
      <c r="H86" s="69"/>
      <c r="I86" s="69"/>
      <c r="J86" s="69"/>
      <c r="K86" s="69"/>
      <c r="L86" s="69"/>
      <c r="M86" s="69"/>
      <c r="N86" s="69"/>
      <c r="O86" s="69"/>
      <c r="P86" s="69"/>
      <c r="Q86" s="69"/>
    </row>
    <row r="87" spans="2:17">
      <c r="B87" s="69"/>
      <c r="C87" s="69"/>
      <c r="D87" s="69"/>
      <c r="E87" s="69"/>
      <c r="F87" s="69"/>
      <c r="G87" s="69"/>
      <c r="H87" s="69"/>
      <c r="I87" s="69"/>
      <c r="J87" s="69"/>
      <c r="K87" s="69"/>
      <c r="L87" s="69"/>
      <c r="M87" s="69"/>
      <c r="N87" s="69"/>
      <c r="O87" s="69"/>
      <c r="P87" s="69"/>
      <c r="Q87" s="69"/>
    </row>
    <row r="88" spans="2:17">
      <c r="B88" s="69"/>
      <c r="C88" s="69"/>
      <c r="D88" s="69"/>
      <c r="E88" s="69"/>
      <c r="F88" s="69"/>
      <c r="G88" s="69"/>
      <c r="H88" s="69"/>
      <c r="I88" s="69"/>
      <c r="J88" s="69"/>
      <c r="K88" s="69"/>
      <c r="L88" s="69"/>
      <c r="M88" s="69"/>
      <c r="N88" s="69"/>
      <c r="O88" s="69"/>
      <c r="P88" s="69"/>
      <c r="Q88" s="69"/>
    </row>
    <row r="89" spans="2:17">
      <c r="B89" s="69"/>
      <c r="C89" s="69"/>
      <c r="D89" s="69"/>
      <c r="E89" s="69"/>
      <c r="F89" s="69"/>
      <c r="G89" s="69"/>
      <c r="H89" s="69"/>
      <c r="I89" s="69"/>
      <c r="J89" s="69"/>
      <c r="K89" s="69"/>
      <c r="L89" s="69"/>
      <c r="M89" s="69"/>
      <c r="N89" s="69"/>
      <c r="O89" s="69"/>
      <c r="P89" s="69"/>
      <c r="Q89" s="69"/>
    </row>
    <row r="90" spans="2:17">
      <c r="B90" s="69"/>
      <c r="C90" s="69"/>
      <c r="D90" s="69"/>
      <c r="E90" s="69"/>
      <c r="F90" s="69"/>
      <c r="G90" s="69"/>
      <c r="H90" s="69"/>
      <c r="I90" s="69"/>
      <c r="J90" s="69"/>
      <c r="K90" s="69"/>
      <c r="L90" s="69"/>
      <c r="M90" s="69"/>
      <c r="N90" s="69"/>
      <c r="O90" s="69"/>
      <c r="P90" s="69"/>
      <c r="Q90" s="69"/>
    </row>
    <row r="91" spans="2:17">
      <c r="B91" s="69"/>
      <c r="C91" s="69"/>
      <c r="D91" s="69"/>
      <c r="E91" s="69"/>
      <c r="F91" s="69"/>
      <c r="G91" s="69"/>
      <c r="H91" s="69"/>
      <c r="I91" s="69"/>
      <c r="J91" s="69"/>
      <c r="K91" s="69"/>
      <c r="L91" s="69"/>
      <c r="M91" s="69"/>
      <c r="N91" s="69"/>
      <c r="O91" s="69"/>
      <c r="P91" s="69"/>
      <c r="Q91" s="69"/>
    </row>
    <row r="92" spans="2:17">
      <c r="B92" s="69"/>
      <c r="C92" s="69"/>
      <c r="D92" s="69"/>
      <c r="E92" s="69"/>
      <c r="F92" s="69"/>
      <c r="G92" s="69"/>
      <c r="H92" s="69"/>
      <c r="I92" s="69"/>
      <c r="J92" s="69"/>
      <c r="K92" s="69"/>
      <c r="L92" s="69"/>
      <c r="M92" s="69"/>
      <c r="N92" s="69"/>
      <c r="O92" s="69"/>
      <c r="P92" s="69"/>
      <c r="Q92" s="69"/>
    </row>
    <row r="93" spans="2:17">
      <c r="B93" s="69"/>
      <c r="C93" s="69"/>
      <c r="D93" s="69"/>
      <c r="E93" s="69"/>
      <c r="F93" s="69"/>
      <c r="G93" s="69"/>
      <c r="H93" s="69"/>
      <c r="I93" s="69"/>
      <c r="J93" s="69"/>
      <c r="K93" s="69"/>
      <c r="L93" s="69"/>
      <c r="M93" s="69"/>
      <c r="N93" s="69"/>
      <c r="O93" s="69"/>
      <c r="P93" s="69"/>
      <c r="Q93" s="69"/>
    </row>
    <row r="94" spans="2:17">
      <c r="B94" s="69"/>
      <c r="C94" s="69"/>
      <c r="D94" s="69"/>
      <c r="E94" s="69"/>
      <c r="F94" s="69"/>
      <c r="G94" s="69"/>
      <c r="H94" s="69"/>
      <c r="I94" s="69"/>
      <c r="J94" s="69"/>
      <c r="K94" s="69"/>
      <c r="L94" s="69"/>
      <c r="M94" s="69"/>
      <c r="N94" s="69"/>
      <c r="O94" s="69"/>
      <c r="P94" s="69"/>
      <c r="Q94" s="69"/>
    </row>
    <row r="95" spans="2:17">
      <c r="B95" s="69"/>
      <c r="C95" s="69"/>
      <c r="D95" s="69"/>
      <c r="E95" s="69"/>
      <c r="F95" s="69"/>
      <c r="G95" s="69"/>
      <c r="H95" s="69"/>
      <c r="I95" s="69"/>
      <c r="J95" s="69"/>
      <c r="K95" s="69"/>
      <c r="L95" s="69"/>
      <c r="M95" s="69"/>
      <c r="N95" s="69"/>
      <c r="O95" s="69"/>
      <c r="P95" s="69"/>
      <c r="Q95" s="69"/>
    </row>
    <row r="96" spans="2:17">
      <c r="B96" s="69"/>
      <c r="C96" s="69"/>
      <c r="D96" s="69"/>
      <c r="E96" s="69"/>
      <c r="F96" s="69"/>
      <c r="G96" s="69"/>
      <c r="H96" s="69"/>
      <c r="I96" s="69"/>
      <c r="J96" s="69"/>
      <c r="K96" s="69"/>
      <c r="L96" s="69"/>
      <c r="M96" s="69"/>
      <c r="N96" s="69"/>
      <c r="O96" s="69"/>
      <c r="P96" s="69"/>
      <c r="Q96" s="69"/>
    </row>
    <row r="97" spans="2:17">
      <c r="B97" s="69"/>
      <c r="C97" s="69"/>
      <c r="D97" s="69"/>
      <c r="E97" s="69"/>
      <c r="F97" s="69"/>
      <c r="G97" s="69"/>
      <c r="H97" s="69"/>
      <c r="I97" s="69"/>
      <c r="J97" s="69"/>
      <c r="K97" s="69"/>
      <c r="L97" s="69"/>
      <c r="M97" s="69"/>
      <c r="N97" s="69"/>
      <c r="O97" s="69"/>
      <c r="P97" s="69"/>
      <c r="Q97" s="69"/>
    </row>
    <row r="98" spans="2:17">
      <c r="B98" s="69"/>
      <c r="C98" s="69"/>
      <c r="D98" s="69"/>
      <c r="E98" s="69"/>
      <c r="F98" s="69"/>
      <c r="G98" s="69"/>
      <c r="H98" s="69"/>
      <c r="I98" s="69"/>
      <c r="J98" s="69"/>
      <c r="K98" s="69"/>
      <c r="L98" s="69"/>
      <c r="M98" s="69"/>
      <c r="N98" s="69"/>
      <c r="O98" s="69"/>
      <c r="P98" s="69"/>
      <c r="Q98" s="69"/>
    </row>
    <row r="99" spans="2:17">
      <c r="B99" s="69"/>
      <c r="C99" s="69"/>
      <c r="D99" s="69"/>
      <c r="E99" s="69"/>
      <c r="F99" s="69"/>
      <c r="G99" s="69"/>
      <c r="H99" s="69"/>
      <c r="I99" s="69"/>
      <c r="J99" s="69"/>
      <c r="K99" s="69"/>
      <c r="L99" s="69"/>
      <c r="M99" s="69"/>
      <c r="N99" s="69"/>
      <c r="O99" s="69"/>
      <c r="P99" s="69"/>
      <c r="Q99" s="69"/>
    </row>
    <row r="100" spans="2:17">
      <c r="B100" s="69"/>
      <c r="C100" s="69"/>
      <c r="D100" s="69"/>
      <c r="E100" s="69"/>
      <c r="F100" s="69"/>
      <c r="G100" s="69"/>
      <c r="H100" s="69"/>
      <c r="I100" s="69"/>
      <c r="J100" s="69"/>
      <c r="K100" s="69"/>
      <c r="L100" s="69"/>
      <c r="M100" s="69"/>
      <c r="N100" s="69"/>
      <c r="O100" s="69"/>
      <c r="P100" s="69"/>
      <c r="Q100" s="69"/>
    </row>
    <row r="101" spans="2:17">
      <c r="B101" s="69"/>
      <c r="C101" s="69"/>
      <c r="D101" s="69"/>
      <c r="E101" s="69"/>
      <c r="F101" s="69"/>
      <c r="G101" s="69"/>
      <c r="H101" s="69"/>
      <c r="I101" s="69"/>
      <c r="J101" s="69"/>
      <c r="K101" s="69"/>
      <c r="L101" s="69"/>
      <c r="M101" s="69"/>
      <c r="N101" s="69"/>
      <c r="O101" s="69"/>
      <c r="P101" s="69"/>
      <c r="Q101" s="69"/>
    </row>
    <row r="102" spans="2:17">
      <c r="B102" s="69"/>
      <c r="C102" s="69"/>
      <c r="D102" s="69"/>
      <c r="E102" s="69"/>
      <c r="F102" s="69"/>
      <c r="G102" s="69"/>
      <c r="H102" s="69"/>
      <c r="I102" s="69"/>
      <c r="J102" s="69"/>
      <c r="K102" s="69"/>
      <c r="L102" s="69"/>
      <c r="M102" s="69"/>
      <c r="N102" s="69"/>
      <c r="O102" s="69"/>
      <c r="P102" s="69"/>
      <c r="Q102" s="69"/>
    </row>
    <row r="103" spans="2:17">
      <c r="B103" s="69"/>
      <c r="C103" s="69"/>
      <c r="D103" s="69"/>
      <c r="E103" s="69"/>
      <c r="F103" s="69"/>
      <c r="G103" s="69"/>
      <c r="H103" s="69"/>
      <c r="I103" s="69"/>
      <c r="J103" s="69"/>
      <c r="K103" s="69"/>
      <c r="L103" s="69"/>
      <c r="M103" s="69"/>
      <c r="N103" s="69"/>
      <c r="O103" s="69"/>
      <c r="P103" s="69"/>
      <c r="Q103" s="69"/>
    </row>
    <row r="104" spans="2:17">
      <c r="B104" s="69"/>
      <c r="C104" s="69"/>
      <c r="D104" s="69"/>
      <c r="E104" s="69"/>
      <c r="F104" s="69"/>
      <c r="G104" s="69"/>
      <c r="H104" s="69"/>
      <c r="I104" s="69"/>
      <c r="J104" s="69"/>
      <c r="K104" s="69"/>
      <c r="L104" s="69"/>
      <c r="M104" s="69"/>
      <c r="N104" s="69"/>
      <c r="O104" s="69"/>
      <c r="P104" s="69"/>
      <c r="Q104" s="69"/>
    </row>
    <row r="105" spans="2:17">
      <c r="B105" s="69"/>
      <c r="C105" s="69"/>
      <c r="D105" s="69"/>
      <c r="E105" s="69"/>
      <c r="F105" s="69"/>
      <c r="G105" s="69"/>
      <c r="H105" s="69"/>
      <c r="I105" s="69"/>
      <c r="J105" s="69"/>
      <c r="K105" s="69"/>
      <c r="L105" s="69"/>
      <c r="M105" s="69"/>
      <c r="N105" s="69"/>
      <c r="O105" s="69"/>
      <c r="P105" s="69"/>
      <c r="Q105" s="69"/>
    </row>
    <row r="106" spans="2:17">
      <c r="B106" s="69"/>
      <c r="C106" s="69"/>
      <c r="D106" s="69"/>
      <c r="E106" s="69"/>
      <c r="F106" s="69"/>
      <c r="G106" s="69"/>
      <c r="H106" s="69"/>
      <c r="I106" s="69"/>
      <c r="J106" s="69"/>
      <c r="K106" s="69"/>
      <c r="L106" s="69"/>
      <c r="M106" s="69"/>
      <c r="N106" s="69"/>
      <c r="O106" s="69"/>
      <c r="P106" s="69"/>
      <c r="Q106" s="69"/>
    </row>
    <row r="107" spans="2:17">
      <c r="B107" s="69"/>
      <c r="C107" s="69"/>
      <c r="D107" s="69"/>
      <c r="E107" s="69"/>
      <c r="F107" s="69"/>
      <c r="G107" s="69"/>
      <c r="H107" s="69"/>
      <c r="I107" s="69"/>
      <c r="J107" s="69"/>
      <c r="K107" s="69"/>
      <c r="L107" s="69"/>
      <c r="M107" s="69"/>
      <c r="N107" s="69"/>
      <c r="O107" s="69"/>
      <c r="P107" s="69"/>
      <c r="Q107" s="69"/>
    </row>
    <row r="108" spans="2:17">
      <c r="B108" s="69"/>
      <c r="C108" s="69"/>
      <c r="D108" s="69"/>
      <c r="E108" s="69"/>
      <c r="F108" s="69"/>
      <c r="G108" s="69"/>
      <c r="H108" s="69"/>
      <c r="I108" s="69"/>
      <c r="J108" s="69"/>
      <c r="K108" s="69"/>
      <c r="L108" s="69"/>
      <c r="M108" s="69"/>
      <c r="N108" s="69"/>
      <c r="O108" s="69"/>
      <c r="P108" s="69"/>
      <c r="Q108" s="69"/>
    </row>
    <row r="109" spans="2:17">
      <c r="B109" s="69"/>
      <c r="C109" s="69"/>
      <c r="D109" s="69"/>
      <c r="E109" s="69"/>
      <c r="F109" s="69"/>
      <c r="G109" s="69"/>
      <c r="H109" s="69"/>
      <c r="I109" s="69"/>
      <c r="J109" s="69"/>
      <c r="K109" s="69"/>
      <c r="L109" s="69"/>
      <c r="M109" s="69"/>
      <c r="N109" s="69"/>
      <c r="O109" s="69"/>
      <c r="P109" s="69"/>
      <c r="Q109" s="69"/>
    </row>
    <row r="110" spans="2:17">
      <c r="B110" s="69"/>
      <c r="C110" s="69"/>
      <c r="D110" s="69"/>
      <c r="E110" s="69"/>
      <c r="F110" s="69"/>
      <c r="G110" s="69"/>
      <c r="H110" s="69"/>
      <c r="I110" s="69"/>
      <c r="J110" s="69"/>
      <c r="K110" s="69"/>
      <c r="L110" s="69"/>
      <c r="M110" s="69"/>
      <c r="N110" s="69"/>
      <c r="O110" s="69"/>
      <c r="P110" s="69"/>
      <c r="Q110" s="69"/>
    </row>
    <row r="111" spans="2:17">
      <c r="B111" s="69"/>
      <c r="C111" s="69"/>
      <c r="D111" s="69"/>
      <c r="E111" s="69"/>
      <c r="F111" s="69"/>
      <c r="G111" s="69"/>
      <c r="H111" s="69"/>
      <c r="I111" s="69"/>
      <c r="J111" s="69"/>
      <c r="K111" s="69"/>
      <c r="L111" s="69"/>
      <c r="M111" s="69"/>
      <c r="N111" s="69"/>
      <c r="O111" s="69"/>
      <c r="P111" s="69"/>
      <c r="Q111" s="69"/>
    </row>
    <row r="112" spans="2:17">
      <c r="B112" s="69"/>
      <c r="C112" s="69"/>
      <c r="D112" s="69"/>
      <c r="E112" s="69"/>
      <c r="F112" s="69"/>
      <c r="G112" s="69"/>
      <c r="H112" s="69"/>
      <c r="I112" s="69"/>
      <c r="J112" s="69"/>
      <c r="K112" s="69"/>
      <c r="L112" s="69"/>
      <c r="M112" s="69"/>
      <c r="N112" s="69"/>
      <c r="O112" s="69"/>
      <c r="P112" s="69"/>
      <c r="Q112" s="69"/>
    </row>
    <row r="113" spans="2:17">
      <c r="B113" s="69"/>
      <c r="C113" s="69"/>
      <c r="D113" s="69"/>
      <c r="E113" s="69"/>
      <c r="F113" s="69"/>
      <c r="G113" s="69"/>
      <c r="H113" s="69"/>
      <c r="I113" s="69"/>
      <c r="J113" s="69"/>
      <c r="K113" s="69"/>
      <c r="L113" s="69"/>
      <c r="M113" s="69"/>
      <c r="N113" s="69"/>
      <c r="O113" s="69"/>
      <c r="P113" s="69"/>
      <c r="Q113" s="69"/>
    </row>
    <row r="114" spans="2:17">
      <c r="B114" s="69"/>
      <c r="C114" s="69"/>
      <c r="D114" s="69"/>
      <c r="E114" s="69"/>
      <c r="F114" s="69"/>
      <c r="G114" s="69"/>
      <c r="H114" s="69"/>
      <c r="I114" s="69"/>
      <c r="J114" s="69"/>
      <c r="K114" s="69"/>
      <c r="L114" s="69"/>
      <c r="M114" s="69"/>
      <c r="N114" s="69"/>
      <c r="O114" s="69"/>
      <c r="P114" s="69"/>
      <c r="Q114" s="69"/>
    </row>
    <row r="115" spans="2:17">
      <c r="B115" s="69"/>
      <c r="C115" s="69"/>
      <c r="D115" s="69"/>
      <c r="E115" s="69"/>
      <c r="F115" s="69"/>
      <c r="G115" s="69"/>
      <c r="H115" s="69"/>
      <c r="I115" s="69"/>
      <c r="J115" s="69"/>
      <c r="K115" s="69"/>
      <c r="L115" s="69"/>
      <c r="M115" s="69"/>
      <c r="N115" s="69"/>
      <c r="O115" s="69"/>
      <c r="P115" s="69"/>
      <c r="Q115" s="69"/>
    </row>
    <row r="116" spans="2:17">
      <c r="B116" s="69"/>
      <c r="C116" s="69"/>
      <c r="D116" s="69"/>
      <c r="E116" s="69"/>
      <c r="F116" s="69"/>
      <c r="G116" s="69"/>
      <c r="H116" s="69"/>
      <c r="I116" s="69"/>
      <c r="J116" s="69"/>
      <c r="K116" s="69"/>
      <c r="L116" s="69"/>
      <c r="M116" s="69"/>
      <c r="N116" s="69"/>
      <c r="O116" s="69"/>
      <c r="P116" s="69"/>
      <c r="Q116" s="69"/>
    </row>
    <row r="117" spans="2:17">
      <c r="B117" s="69"/>
      <c r="C117" s="69"/>
      <c r="D117" s="69"/>
      <c r="E117" s="69"/>
      <c r="F117" s="69"/>
      <c r="G117" s="69"/>
      <c r="H117" s="69"/>
      <c r="I117" s="69"/>
      <c r="J117" s="69"/>
      <c r="K117" s="69"/>
      <c r="L117" s="69"/>
      <c r="M117" s="69"/>
      <c r="N117" s="69"/>
      <c r="O117" s="69"/>
      <c r="P117" s="69"/>
      <c r="Q117" s="69"/>
    </row>
    <row r="118" spans="2:17">
      <c r="B118" s="69"/>
      <c r="C118" s="69"/>
      <c r="D118" s="69"/>
      <c r="E118" s="69"/>
      <c r="F118" s="69"/>
      <c r="G118" s="69"/>
      <c r="H118" s="69"/>
      <c r="I118" s="69"/>
      <c r="J118" s="69"/>
      <c r="K118" s="69"/>
      <c r="L118" s="69"/>
      <c r="M118" s="69"/>
      <c r="N118" s="69"/>
      <c r="O118" s="69"/>
      <c r="P118" s="69"/>
      <c r="Q118" s="69"/>
    </row>
    <row r="119" spans="2:17">
      <c r="B119" s="69"/>
      <c r="C119" s="69"/>
      <c r="D119" s="69"/>
      <c r="E119" s="69"/>
      <c r="F119" s="69"/>
      <c r="G119" s="69"/>
      <c r="H119" s="69"/>
      <c r="I119" s="69"/>
      <c r="J119" s="69"/>
      <c r="K119" s="69"/>
      <c r="L119" s="69"/>
      <c r="M119" s="69"/>
      <c r="N119" s="69"/>
      <c r="O119" s="69"/>
      <c r="P119" s="69"/>
      <c r="Q119" s="69"/>
    </row>
    <row r="120" spans="2:17">
      <c r="B120" s="69"/>
      <c r="C120" s="69"/>
      <c r="D120" s="69"/>
      <c r="E120" s="69"/>
      <c r="F120" s="69"/>
      <c r="G120" s="69"/>
      <c r="H120" s="69"/>
      <c r="I120" s="69"/>
      <c r="J120" s="69"/>
      <c r="K120" s="69"/>
      <c r="L120" s="69"/>
      <c r="M120" s="69"/>
      <c r="N120" s="69"/>
      <c r="O120" s="69"/>
      <c r="P120" s="69"/>
      <c r="Q120" s="69"/>
    </row>
    <row r="121" spans="2:17">
      <c r="B121" s="69"/>
      <c r="C121" s="69"/>
      <c r="D121" s="69"/>
      <c r="E121" s="69"/>
      <c r="F121" s="69"/>
      <c r="G121" s="69"/>
      <c r="H121" s="69"/>
      <c r="I121" s="69"/>
      <c r="J121" s="69"/>
      <c r="K121" s="69"/>
      <c r="L121" s="69"/>
      <c r="M121" s="69"/>
      <c r="N121" s="69"/>
      <c r="O121" s="69"/>
      <c r="P121" s="69"/>
      <c r="Q121" s="69"/>
    </row>
    <row r="122" spans="2:17">
      <c r="B122" s="69"/>
      <c r="C122" s="69"/>
      <c r="D122" s="69"/>
      <c r="E122" s="69"/>
      <c r="F122" s="69"/>
      <c r="G122" s="69"/>
      <c r="H122" s="69"/>
      <c r="I122" s="69"/>
      <c r="J122" s="69"/>
      <c r="K122" s="69"/>
      <c r="L122" s="69"/>
      <c r="M122" s="69"/>
      <c r="N122" s="69"/>
      <c r="O122" s="69"/>
      <c r="P122" s="69"/>
      <c r="Q122" s="69"/>
    </row>
    <row r="123" spans="2:17">
      <c r="B123" s="69"/>
      <c r="C123" s="69"/>
      <c r="D123" s="69"/>
      <c r="E123" s="69"/>
      <c r="F123" s="69"/>
      <c r="G123" s="69"/>
      <c r="H123" s="69"/>
      <c r="I123" s="69"/>
      <c r="J123" s="69"/>
      <c r="K123" s="69"/>
      <c r="L123" s="69"/>
      <c r="M123" s="69"/>
      <c r="N123" s="69"/>
      <c r="O123" s="69"/>
      <c r="P123" s="69"/>
      <c r="Q123" s="69"/>
    </row>
    <row r="124" spans="2:17">
      <c r="B124" s="69"/>
      <c r="C124" s="69"/>
      <c r="D124" s="69"/>
      <c r="E124" s="69"/>
      <c r="F124" s="69"/>
      <c r="G124" s="69"/>
      <c r="H124" s="69"/>
      <c r="I124" s="69"/>
      <c r="J124" s="69"/>
      <c r="K124" s="69"/>
      <c r="L124" s="69"/>
      <c r="M124" s="69"/>
      <c r="N124" s="69"/>
      <c r="O124" s="69"/>
      <c r="P124" s="69"/>
      <c r="Q124" s="69"/>
    </row>
    <row r="125" spans="2:17">
      <c r="B125" s="69"/>
      <c r="C125" s="69"/>
      <c r="D125" s="69"/>
      <c r="E125" s="69"/>
      <c r="F125" s="69"/>
      <c r="G125" s="69"/>
      <c r="H125" s="69"/>
      <c r="I125" s="69"/>
      <c r="J125" s="69"/>
      <c r="K125" s="69"/>
      <c r="L125" s="69"/>
      <c r="M125" s="69"/>
      <c r="N125" s="69"/>
      <c r="O125" s="69"/>
      <c r="P125" s="69"/>
      <c r="Q125" s="69"/>
    </row>
    <row r="126" spans="2:17">
      <c r="B126" s="69"/>
      <c r="C126" s="69"/>
      <c r="D126" s="69"/>
      <c r="E126" s="69"/>
      <c r="F126" s="69"/>
      <c r="G126" s="69"/>
      <c r="H126" s="69"/>
      <c r="I126" s="69"/>
      <c r="J126" s="69"/>
      <c r="K126" s="69"/>
      <c r="L126" s="69"/>
      <c r="M126" s="69"/>
      <c r="N126" s="69"/>
      <c r="O126" s="69"/>
      <c r="P126" s="69"/>
      <c r="Q126" s="69"/>
    </row>
    <row r="127" spans="2:17">
      <c r="B127" s="69"/>
      <c r="C127" s="69"/>
      <c r="D127" s="69"/>
      <c r="E127" s="69"/>
      <c r="F127" s="69"/>
      <c r="G127" s="69"/>
      <c r="H127" s="69"/>
      <c r="I127" s="69"/>
      <c r="J127" s="69"/>
      <c r="K127" s="69"/>
      <c r="L127" s="69"/>
      <c r="M127" s="69"/>
      <c r="N127" s="69"/>
      <c r="O127" s="69"/>
      <c r="P127" s="69"/>
      <c r="Q127" s="69"/>
    </row>
    <row r="128" spans="2:17">
      <c r="B128" s="69"/>
      <c r="C128" s="69"/>
      <c r="D128" s="69"/>
      <c r="E128" s="69"/>
      <c r="F128" s="69"/>
      <c r="G128" s="69"/>
      <c r="H128" s="69"/>
      <c r="I128" s="69"/>
      <c r="J128" s="69"/>
      <c r="K128" s="69"/>
      <c r="L128" s="69"/>
      <c r="M128" s="69"/>
      <c r="N128" s="69"/>
      <c r="O128" s="69"/>
      <c r="P128" s="69"/>
      <c r="Q128" s="69"/>
    </row>
    <row r="129" spans="2:17">
      <c r="B129" s="69"/>
      <c r="C129" s="69"/>
      <c r="D129" s="69"/>
      <c r="E129" s="69"/>
      <c r="F129" s="69"/>
      <c r="G129" s="69"/>
      <c r="H129" s="69"/>
      <c r="I129" s="69"/>
      <c r="J129" s="69"/>
      <c r="K129" s="69"/>
      <c r="L129" s="69"/>
      <c r="M129" s="69"/>
      <c r="N129" s="69"/>
      <c r="O129" s="69"/>
      <c r="P129" s="69"/>
      <c r="Q129" s="69"/>
    </row>
    <row r="130" spans="2:17">
      <c r="B130" s="69"/>
      <c r="C130" s="69"/>
      <c r="D130" s="69"/>
      <c r="E130" s="69"/>
      <c r="F130" s="69"/>
      <c r="G130" s="69"/>
      <c r="H130" s="69"/>
      <c r="I130" s="69"/>
      <c r="J130" s="69"/>
      <c r="K130" s="69"/>
      <c r="L130" s="69"/>
      <c r="M130" s="69"/>
      <c r="N130" s="69"/>
      <c r="O130" s="69"/>
      <c r="P130" s="69"/>
      <c r="Q130" s="69"/>
    </row>
    <row r="131" spans="2:17">
      <c r="B131" s="69"/>
      <c r="C131" s="69"/>
      <c r="D131" s="69"/>
      <c r="E131" s="69"/>
      <c r="F131" s="69"/>
      <c r="G131" s="69"/>
      <c r="H131" s="69"/>
      <c r="I131" s="69"/>
      <c r="J131" s="69"/>
      <c r="K131" s="69"/>
      <c r="L131" s="69"/>
      <c r="M131" s="69"/>
      <c r="N131" s="69"/>
      <c r="O131" s="69"/>
      <c r="P131" s="69"/>
      <c r="Q131" s="69"/>
    </row>
    <row r="132" spans="2:17">
      <c r="B132" s="69"/>
      <c r="C132" s="69"/>
      <c r="D132" s="69"/>
      <c r="E132" s="69"/>
      <c r="F132" s="69"/>
      <c r="G132" s="69"/>
      <c r="H132" s="69"/>
      <c r="I132" s="69"/>
      <c r="J132" s="69"/>
      <c r="K132" s="69"/>
      <c r="L132" s="69"/>
      <c r="M132" s="69"/>
      <c r="N132" s="69"/>
      <c r="O132" s="69"/>
      <c r="P132" s="69"/>
      <c r="Q132" s="69"/>
    </row>
    <row r="133" spans="2:17">
      <c r="B133" s="69"/>
      <c r="C133" s="69"/>
      <c r="D133" s="69"/>
      <c r="E133" s="69"/>
      <c r="F133" s="69"/>
      <c r="G133" s="69"/>
      <c r="H133" s="69"/>
      <c r="I133" s="69"/>
      <c r="J133" s="69"/>
      <c r="K133" s="69"/>
      <c r="L133" s="69"/>
      <c r="M133" s="69"/>
      <c r="N133" s="69"/>
      <c r="O133" s="69"/>
      <c r="P133" s="69"/>
      <c r="Q133" s="69"/>
    </row>
    <row r="134" spans="2:17">
      <c r="B134" s="69"/>
      <c r="C134" s="69"/>
      <c r="D134" s="69"/>
      <c r="E134" s="69"/>
      <c r="F134" s="69"/>
      <c r="G134" s="69"/>
      <c r="H134" s="69"/>
      <c r="I134" s="69"/>
      <c r="J134" s="69"/>
      <c r="K134" s="69"/>
      <c r="L134" s="69"/>
      <c r="M134" s="69"/>
      <c r="N134" s="69"/>
      <c r="O134" s="69"/>
      <c r="P134" s="69"/>
      <c r="Q134" s="69"/>
    </row>
    <row r="135" spans="2:17">
      <c r="B135" s="69"/>
      <c r="C135" s="69"/>
      <c r="D135" s="69"/>
      <c r="E135" s="69"/>
      <c r="F135" s="69"/>
      <c r="G135" s="69"/>
      <c r="H135" s="69"/>
      <c r="I135" s="69"/>
      <c r="J135" s="69"/>
      <c r="K135" s="69"/>
      <c r="L135" s="69"/>
      <c r="M135" s="69"/>
      <c r="N135" s="69"/>
      <c r="O135" s="69"/>
      <c r="P135" s="69"/>
      <c r="Q135" s="69"/>
    </row>
    <row r="136" spans="2:17">
      <c r="B136" s="69"/>
      <c r="C136" s="69"/>
      <c r="D136" s="69"/>
      <c r="E136" s="69"/>
      <c r="F136" s="69"/>
      <c r="G136" s="69"/>
      <c r="H136" s="69"/>
      <c r="I136" s="69"/>
      <c r="J136" s="69"/>
      <c r="K136" s="69"/>
      <c r="L136" s="69"/>
      <c r="M136" s="69"/>
      <c r="N136" s="69"/>
      <c r="O136" s="69"/>
      <c r="P136" s="69"/>
      <c r="Q136" s="69"/>
    </row>
    <row r="137" spans="2:17">
      <c r="B137" s="69"/>
      <c r="C137" s="69"/>
      <c r="D137" s="69"/>
      <c r="E137" s="69"/>
      <c r="F137" s="69"/>
      <c r="G137" s="69"/>
      <c r="H137" s="69"/>
      <c r="I137" s="69"/>
      <c r="J137" s="69"/>
      <c r="K137" s="69"/>
      <c r="L137" s="69"/>
      <c r="M137" s="69"/>
      <c r="N137" s="69"/>
      <c r="O137" s="69"/>
      <c r="P137" s="69"/>
      <c r="Q137" s="69"/>
    </row>
    <row r="138" spans="2:17">
      <c r="B138" s="69"/>
      <c r="C138" s="69"/>
      <c r="D138" s="69"/>
      <c r="E138" s="69"/>
      <c r="F138" s="69"/>
      <c r="G138" s="69"/>
      <c r="H138" s="69"/>
      <c r="I138" s="69"/>
      <c r="J138" s="69"/>
      <c r="K138" s="69"/>
      <c r="L138" s="69"/>
      <c r="M138" s="69"/>
      <c r="N138" s="69"/>
      <c r="O138" s="69"/>
      <c r="P138" s="69"/>
      <c r="Q138" s="69"/>
    </row>
    <row r="139" spans="2:17">
      <c r="B139" s="69"/>
      <c r="C139" s="69"/>
      <c r="D139" s="69"/>
      <c r="E139" s="69"/>
      <c r="F139" s="69"/>
      <c r="G139" s="69"/>
      <c r="H139" s="69"/>
      <c r="I139" s="69"/>
      <c r="J139" s="69"/>
      <c r="K139" s="69"/>
      <c r="L139" s="69"/>
      <c r="M139" s="69"/>
      <c r="N139" s="69"/>
      <c r="O139" s="69"/>
      <c r="P139" s="69"/>
      <c r="Q139" s="69"/>
    </row>
    <row r="140" spans="2:17">
      <c r="B140" s="69"/>
      <c r="C140" s="69"/>
      <c r="D140" s="69"/>
      <c r="E140" s="69"/>
      <c r="F140" s="69"/>
      <c r="G140" s="69"/>
      <c r="H140" s="69"/>
      <c r="I140" s="69"/>
      <c r="J140" s="69"/>
      <c r="K140" s="69"/>
      <c r="L140" s="69"/>
      <c r="M140" s="69"/>
      <c r="N140" s="69"/>
      <c r="O140" s="69"/>
      <c r="P140" s="69"/>
      <c r="Q140" s="69"/>
    </row>
    <row r="141" spans="2:17">
      <c r="B141" s="69"/>
      <c r="C141" s="69"/>
      <c r="D141" s="69"/>
      <c r="E141" s="69"/>
      <c r="F141" s="69"/>
      <c r="G141" s="69"/>
      <c r="H141" s="69"/>
      <c r="I141" s="69"/>
      <c r="J141" s="69"/>
      <c r="K141" s="69"/>
      <c r="L141" s="69"/>
      <c r="M141" s="69"/>
      <c r="N141" s="69"/>
      <c r="O141" s="69"/>
      <c r="P141" s="69"/>
      <c r="Q141" s="69"/>
    </row>
    <row r="142" spans="2:17">
      <c r="B142" s="69"/>
      <c r="C142" s="69"/>
      <c r="D142" s="69"/>
      <c r="E142" s="69"/>
      <c r="F142" s="69"/>
      <c r="G142" s="69"/>
      <c r="H142" s="69"/>
      <c r="I142" s="69"/>
      <c r="J142" s="69"/>
      <c r="K142" s="69"/>
      <c r="L142" s="69"/>
      <c r="M142" s="69"/>
      <c r="N142" s="69"/>
      <c r="O142" s="69"/>
      <c r="P142" s="69"/>
      <c r="Q142" s="69"/>
    </row>
    <row r="143" spans="2:17">
      <c r="B143" s="69"/>
      <c r="C143" s="69"/>
      <c r="D143" s="69"/>
      <c r="E143" s="69"/>
      <c r="F143" s="69"/>
      <c r="G143" s="69"/>
      <c r="H143" s="69"/>
      <c r="I143" s="69"/>
      <c r="J143" s="69"/>
      <c r="K143" s="69"/>
      <c r="L143" s="69"/>
      <c r="M143" s="69"/>
      <c r="N143" s="69"/>
      <c r="O143" s="69"/>
      <c r="P143" s="69"/>
      <c r="Q143" s="69"/>
    </row>
    <row r="144" spans="2:17">
      <c r="B144" s="69"/>
      <c r="C144" s="69"/>
      <c r="D144" s="69"/>
      <c r="E144" s="69"/>
      <c r="F144" s="69"/>
      <c r="G144" s="69"/>
      <c r="H144" s="69"/>
      <c r="I144" s="69"/>
      <c r="J144" s="69"/>
      <c r="K144" s="69"/>
      <c r="L144" s="69"/>
      <c r="M144" s="69"/>
      <c r="N144" s="69"/>
      <c r="O144" s="69"/>
      <c r="P144" s="69"/>
      <c r="Q144" s="69"/>
    </row>
    <row r="145" spans="2:17">
      <c r="B145" s="69"/>
      <c r="C145" s="69"/>
      <c r="D145" s="69"/>
      <c r="E145" s="69"/>
      <c r="F145" s="69"/>
      <c r="G145" s="69"/>
      <c r="H145" s="69"/>
      <c r="I145" s="69"/>
      <c r="J145" s="69"/>
      <c r="K145" s="69"/>
      <c r="L145" s="69"/>
      <c r="M145" s="69"/>
      <c r="N145" s="69"/>
      <c r="O145" s="69"/>
      <c r="P145" s="69"/>
      <c r="Q145" s="69"/>
    </row>
    <row r="146" spans="2:17">
      <c r="B146" s="69"/>
      <c r="C146" s="69"/>
      <c r="D146" s="69"/>
      <c r="E146" s="69"/>
      <c r="F146" s="69"/>
      <c r="G146" s="69"/>
      <c r="H146" s="69"/>
      <c r="I146" s="69"/>
      <c r="J146" s="69"/>
      <c r="K146" s="69"/>
      <c r="L146" s="69"/>
      <c r="M146" s="69"/>
      <c r="N146" s="69"/>
      <c r="O146" s="69"/>
      <c r="P146" s="69"/>
      <c r="Q146" s="69"/>
    </row>
    <row r="147" spans="2:17">
      <c r="B147" s="69"/>
      <c r="C147" s="69"/>
      <c r="D147" s="69"/>
      <c r="E147" s="69"/>
      <c r="F147" s="69"/>
      <c r="G147" s="69"/>
      <c r="H147" s="69"/>
      <c r="I147" s="69"/>
      <c r="J147" s="69"/>
      <c r="K147" s="69"/>
      <c r="L147" s="69"/>
      <c r="M147" s="69"/>
      <c r="N147" s="69"/>
      <c r="O147" s="69"/>
      <c r="P147" s="69"/>
      <c r="Q147" s="69"/>
    </row>
    <row r="148" spans="2:17">
      <c r="B148" s="69"/>
      <c r="C148" s="69"/>
      <c r="D148" s="69"/>
      <c r="E148" s="69"/>
      <c r="F148" s="69"/>
      <c r="G148" s="69"/>
      <c r="H148" s="69"/>
      <c r="I148" s="69"/>
      <c r="J148" s="69"/>
      <c r="K148" s="69"/>
      <c r="L148" s="69"/>
      <c r="M148" s="69"/>
      <c r="N148" s="69"/>
      <c r="O148" s="69"/>
      <c r="P148" s="69"/>
      <c r="Q148" s="69"/>
    </row>
    <row r="149" spans="2:17">
      <c r="B149" s="69"/>
      <c r="C149" s="69"/>
      <c r="D149" s="69"/>
      <c r="E149" s="69"/>
      <c r="F149" s="69"/>
      <c r="G149" s="69"/>
      <c r="H149" s="69"/>
      <c r="I149" s="69"/>
      <c r="J149" s="69"/>
      <c r="K149" s="69"/>
      <c r="L149" s="69"/>
      <c r="M149" s="69"/>
      <c r="N149" s="69"/>
      <c r="O149" s="69"/>
      <c r="P149" s="69"/>
      <c r="Q149" s="69"/>
    </row>
    <row r="150" spans="2:17">
      <c r="B150" s="69"/>
      <c r="C150" s="69"/>
      <c r="D150" s="69"/>
      <c r="E150" s="69"/>
      <c r="F150" s="69"/>
      <c r="G150" s="69"/>
      <c r="H150" s="69"/>
      <c r="I150" s="69"/>
      <c r="J150" s="69"/>
      <c r="K150" s="69"/>
      <c r="L150" s="69"/>
      <c r="M150" s="69"/>
      <c r="N150" s="69"/>
      <c r="O150" s="69"/>
      <c r="P150" s="69"/>
      <c r="Q150" s="69"/>
    </row>
    <row r="151" spans="2:17">
      <c r="B151" s="69"/>
      <c r="C151" s="69"/>
      <c r="D151" s="69"/>
      <c r="E151" s="69"/>
      <c r="F151" s="69"/>
      <c r="G151" s="69"/>
      <c r="H151" s="69"/>
      <c r="I151" s="69"/>
      <c r="J151" s="69"/>
      <c r="K151" s="69"/>
      <c r="L151" s="69"/>
      <c r="M151" s="69"/>
      <c r="N151" s="69"/>
      <c r="O151" s="69"/>
      <c r="P151" s="69"/>
      <c r="Q151" s="69"/>
    </row>
    <row r="152" spans="2:17">
      <c r="B152" s="69"/>
      <c r="C152" s="69"/>
      <c r="D152" s="69"/>
      <c r="E152" s="69"/>
      <c r="F152" s="69"/>
      <c r="G152" s="69"/>
      <c r="H152" s="69"/>
      <c r="I152" s="69"/>
      <c r="J152" s="69"/>
      <c r="K152" s="69"/>
      <c r="L152" s="69"/>
      <c r="M152" s="69"/>
      <c r="N152" s="69"/>
      <c r="O152" s="69"/>
      <c r="P152" s="69"/>
      <c r="Q152" s="69"/>
    </row>
    <row r="153" spans="2:17">
      <c r="B153" s="69"/>
      <c r="C153" s="69"/>
      <c r="D153" s="69"/>
      <c r="E153" s="69"/>
      <c r="F153" s="69"/>
      <c r="G153" s="69"/>
      <c r="H153" s="69"/>
      <c r="I153" s="69"/>
      <c r="J153" s="69"/>
      <c r="K153" s="69"/>
      <c r="L153" s="69"/>
      <c r="M153" s="69"/>
      <c r="N153" s="69"/>
      <c r="O153" s="69"/>
      <c r="P153" s="69"/>
      <c r="Q153" s="69"/>
    </row>
    <row r="154" spans="2:17">
      <c r="B154" s="69"/>
      <c r="C154" s="69"/>
      <c r="D154" s="69"/>
      <c r="E154" s="69"/>
      <c r="F154" s="69"/>
      <c r="G154" s="69"/>
      <c r="H154" s="69"/>
      <c r="I154" s="69"/>
      <c r="J154" s="69"/>
      <c r="K154" s="69"/>
      <c r="L154" s="69"/>
      <c r="M154" s="69"/>
      <c r="N154" s="69"/>
      <c r="O154" s="69"/>
      <c r="P154" s="69"/>
      <c r="Q154" s="69"/>
    </row>
    <row r="155" spans="2:17">
      <c r="B155" s="69"/>
      <c r="C155" s="69"/>
      <c r="D155" s="69"/>
      <c r="E155" s="69"/>
      <c r="F155" s="69"/>
      <c r="G155" s="69"/>
      <c r="H155" s="69"/>
      <c r="I155" s="69"/>
      <c r="J155" s="69"/>
      <c r="K155" s="69"/>
      <c r="L155" s="69"/>
      <c r="M155" s="69"/>
      <c r="N155" s="69"/>
      <c r="O155" s="69"/>
      <c r="P155" s="69"/>
      <c r="Q155" s="69"/>
    </row>
    <row r="156" spans="2:17">
      <c r="B156" s="69"/>
      <c r="C156" s="69"/>
      <c r="D156" s="69"/>
      <c r="E156" s="69"/>
      <c r="F156" s="69"/>
      <c r="G156" s="69"/>
      <c r="H156" s="69"/>
      <c r="I156" s="69"/>
      <c r="J156" s="69"/>
      <c r="K156" s="69"/>
      <c r="L156" s="69"/>
      <c r="M156" s="69"/>
      <c r="N156" s="69"/>
      <c r="O156" s="69"/>
      <c r="P156" s="69"/>
      <c r="Q156" s="69"/>
    </row>
    <row r="157" spans="2:17">
      <c r="B157" s="69"/>
      <c r="C157" s="69"/>
      <c r="D157" s="69"/>
      <c r="E157" s="69"/>
      <c r="F157" s="69"/>
      <c r="G157" s="69"/>
      <c r="H157" s="69"/>
      <c r="I157" s="69"/>
      <c r="J157" s="69"/>
      <c r="K157" s="69"/>
      <c r="L157" s="69"/>
      <c r="M157" s="69"/>
      <c r="N157" s="69"/>
      <c r="O157" s="69"/>
      <c r="P157" s="69"/>
      <c r="Q157" s="69"/>
    </row>
    <row r="158" spans="2:17">
      <c r="B158" s="69"/>
      <c r="C158" s="69"/>
      <c r="D158" s="69"/>
      <c r="E158" s="69"/>
      <c r="F158" s="69"/>
      <c r="G158" s="69"/>
      <c r="H158" s="69"/>
      <c r="I158" s="69"/>
      <c r="J158" s="69"/>
      <c r="K158" s="69"/>
      <c r="L158" s="69"/>
      <c r="M158" s="69"/>
      <c r="N158" s="69"/>
      <c r="O158" s="69"/>
      <c r="P158" s="69"/>
      <c r="Q158" s="69"/>
    </row>
    <row r="159" spans="2:17">
      <c r="B159" s="69"/>
      <c r="C159" s="69"/>
      <c r="D159" s="69"/>
      <c r="E159" s="69"/>
      <c r="F159" s="69"/>
      <c r="G159" s="69"/>
      <c r="H159" s="69"/>
      <c r="I159" s="69"/>
      <c r="J159" s="69"/>
      <c r="K159" s="69"/>
      <c r="L159" s="69"/>
      <c r="M159" s="69"/>
      <c r="N159" s="69"/>
      <c r="O159" s="69"/>
      <c r="P159" s="69"/>
      <c r="Q159" s="69"/>
    </row>
    <row r="160" spans="2:17">
      <c r="B160" s="69"/>
      <c r="C160" s="69"/>
      <c r="D160" s="69"/>
      <c r="E160" s="69"/>
      <c r="F160" s="69"/>
      <c r="G160" s="69"/>
      <c r="H160" s="69"/>
      <c r="I160" s="69"/>
      <c r="J160" s="69"/>
      <c r="K160" s="69"/>
      <c r="L160" s="69"/>
      <c r="M160" s="69"/>
      <c r="N160" s="69"/>
      <c r="O160" s="69"/>
      <c r="P160" s="69"/>
      <c r="Q160" s="69"/>
    </row>
    <row r="161" spans="2:17">
      <c r="B161" s="69"/>
      <c r="C161" s="69"/>
      <c r="D161" s="69"/>
      <c r="E161" s="69"/>
      <c r="F161" s="69"/>
      <c r="G161" s="69"/>
      <c r="H161" s="69"/>
      <c r="I161" s="69"/>
      <c r="J161" s="69"/>
      <c r="K161" s="69"/>
      <c r="L161" s="69"/>
      <c r="M161" s="69"/>
      <c r="N161" s="69"/>
      <c r="O161" s="69"/>
      <c r="P161" s="69"/>
      <c r="Q161" s="69"/>
    </row>
    <row r="162" spans="2:17">
      <c r="B162" s="69"/>
      <c r="C162" s="69"/>
      <c r="D162" s="69"/>
      <c r="E162" s="69"/>
      <c r="F162" s="69"/>
      <c r="G162" s="69"/>
      <c r="H162" s="69"/>
      <c r="I162" s="69"/>
      <c r="J162" s="69"/>
      <c r="K162" s="69"/>
      <c r="L162" s="69"/>
      <c r="M162" s="69"/>
      <c r="N162" s="69"/>
      <c r="O162" s="69"/>
      <c r="P162" s="69"/>
      <c r="Q162" s="69"/>
    </row>
    <row r="163" spans="2:17">
      <c r="B163" s="69"/>
      <c r="C163" s="69"/>
      <c r="D163" s="69"/>
      <c r="E163" s="69"/>
      <c r="F163" s="69"/>
      <c r="G163" s="69"/>
      <c r="H163" s="69"/>
      <c r="I163" s="69"/>
      <c r="J163" s="69"/>
      <c r="K163" s="69"/>
      <c r="L163" s="69"/>
      <c r="M163" s="69"/>
      <c r="N163" s="69"/>
      <c r="O163" s="69"/>
      <c r="P163" s="69"/>
      <c r="Q163" s="69"/>
    </row>
    <row r="164" spans="2:17">
      <c r="B164" s="69"/>
      <c r="C164" s="69"/>
      <c r="D164" s="69"/>
      <c r="E164" s="69"/>
      <c r="F164" s="69"/>
      <c r="G164" s="69"/>
      <c r="H164" s="69"/>
      <c r="I164" s="69"/>
      <c r="J164" s="69"/>
      <c r="K164" s="69"/>
      <c r="L164" s="69"/>
      <c r="M164" s="69"/>
      <c r="N164" s="69"/>
      <c r="O164" s="69"/>
      <c r="P164" s="69"/>
      <c r="Q164" s="69"/>
    </row>
    <row r="165" spans="2:17">
      <c r="B165" s="69"/>
      <c r="C165" s="69"/>
      <c r="D165" s="69"/>
      <c r="E165" s="69"/>
      <c r="F165" s="69"/>
      <c r="G165" s="69"/>
      <c r="H165" s="69"/>
      <c r="I165" s="69"/>
      <c r="J165" s="69"/>
      <c r="K165" s="69"/>
      <c r="L165" s="69"/>
      <c r="M165" s="69"/>
      <c r="N165" s="69"/>
      <c r="O165" s="69"/>
      <c r="P165" s="69"/>
      <c r="Q165" s="69"/>
    </row>
    <row r="166" spans="2:17">
      <c r="B166" s="69"/>
      <c r="C166" s="69"/>
      <c r="D166" s="69"/>
      <c r="E166" s="69"/>
      <c r="F166" s="69"/>
      <c r="G166" s="69"/>
      <c r="H166" s="69"/>
      <c r="I166" s="69"/>
      <c r="J166" s="69"/>
      <c r="K166" s="69"/>
      <c r="L166" s="69"/>
      <c r="M166" s="69"/>
      <c r="N166" s="69"/>
      <c r="O166" s="69"/>
      <c r="P166" s="69"/>
      <c r="Q166" s="69"/>
    </row>
    <row r="167" spans="2:17">
      <c r="B167" s="69"/>
      <c r="C167" s="69"/>
      <c r="D167" s="69"/>
      <c r="E167" s="69"/>
      <c r="F167" s="69"/>
      <c r="G167" s="69"/>
      <c r="H167" s="69"/>
      <c r="I167" s="69"/>
      <c r="J167" s="69"/>
      <c r="K167" s="69"/>
      <c r="L167" s="69"/>
      <c r="M167" s="69"/>
      <c r="N167" s="69"/>
      <c r="O167" s="69"/>
      <c r="P167" s="69"/>
      <c r="Q167" s="69"/>
    </row>
    <row r="168" spans="2:17">
      <c r="B168" s="69"/>
      <c r="C168" s="69"/>
      <c r="D168" s="69"/>
      <c r="E168" s="69"/>
      <c r="F168" s="69"/>
      <c r="G168" s="69"/>
      <c r="H168" s="69"/>
      <c r="I168" s="69"/>
      <c r="J168" s="69"/>
      <c r="K168" s="69"/>
      <c r="L168" s="69"/>
      <c r="M168" s="69"/>
      <c r="N168" s="69"/>
      <c r="O168" s="69"/>
      <c r="P168" s="69"/>
      <c r="Q168" s="69"/>
    </row>
    <row r="169" spans="2:17">
      <c r="B169" s="69"/>
      <c r="C169" s="69"/>
      <c r="D169" s="69"/>
      <c r="E169" s="69"/>
      <c r="F169" s="69"/>
      <c r="G169" s="69"/>
      <c r="H169" s="69"/>
      <c r="I169" s="69"/>
      <c r="J169" s="69"/>
      <c r="K169" s="69"/>
      <c r="L169" s="69"/>
      <c r="M169" s="69"/>
      <c r="N169" s="69"/>
      <c r="O169" s="69"/>
      <c r="P169" s="69"/>
      <c r="Q169" s="69"/>
    </row>
    <row r="170" spans="2:17">
      <c r="B170" s="69"/>
      <c r="C170" s="69"/>
      <c r="D170" s="69"/>
      <c r="E170" s="69"/>
      <c r="F170" s="69"/>
      <c r="G170" s="69"/>
      <c r="H170" s="69"/>
      <c r="I170" s="69"/>
      <c r="J170" s="69"/>
      <c r="K170" s="69"/>
      <c r="L170" s="69"/>
      <c r="M170" s="69"/>
      <c r="N170" s="69"/>
      <c r="O170" s="69"/>
      <c r="P170" s="69"/>
      <c r="Q170" s="69"/>
    </row>
    <row r="171" spans="2:17">
      <c r="B171" s="69"/>
      <c r="C171" s="69"/>
      <c r="D171" s="69"/>
      <c r="E171" s="69"/>
      <c r="F171" s="69"/>
      <c r="G171" s="69"/>
      <c r="H171" s="69"/>
      <c r="I171" s="69"/>
      <c r="J171" s="69"/>
      <c r="K171" s="69"/>
      <c r="L171" s="69"/>
      <c r="M171" s="69"/>
      <c r="N171" s="69"/>
      <c r="O171" s="69"/>
      <c r="P171" s="69"/>
      <c r="Q171" s="69"/>
    </row>
    <row r="172" spans="2:17">
      <c r="B172" s="69"/>
      <c r="C172" s="69"/>
      <c r="D172" s="69"/>
      <c r="E172" s="69"/>
      <c r="F172" s="69"/>
      <c r="G172" s="69"/>
      <c r="H172" s="69"/>
      <c r="I172" s="69"/>
      <c r="J172" s="69"/>
      <c r="K172" s="69"/>
      <c r="L172" s="69"/>
      <c r="M172" s="69"/>
      <c r="N172" s="69"/>
      <c r="O172" s="69"/>
      <c r="P172" s="69"/>
      <c r="Q172" s="69"/>
    </row>
    <row r="173" spans="2:17">
      <c r="B173" s="69"/>
      <c r="C173" s="69"/>
      <c r="D173" s="69"/>
      <c r="E173" s="69"/>
      <c r="F173" s="69"/>
      <c r="G173" s="69"/>
      <c r="H173" s="69"/>
      <c r="I173" s="69"/>
      <c r="J173" s="69"/>
      <c r="K173" s="69"/>
      <c r="L173" s="69"/>
      <c r="M173" s="69"/>
      <c r="N173" s="69"/>
      <c r="O173" s="69"/>
      <c r="P173" s="69"/>
      <c r="Q173" s="69"/>
    </row>
    <row r="174" spans="2:17">
      <c r="B174" s="69"/>
      <c r="C174" s="69"/>
      <c r="D174" s="69"/>
      <c r="E174" s="69"/>
      <c r="F174" s="69"/>
      <c r="G174" s="69"/>
      <c r="H174" s="69"/>
      <c r="I174" s="69"/>
      <c r="J174" s="69"/>
      <c r="K174" s="69"/>
      <c r="L174" s="69"/>
      <c r="M174" s="69"/>
      <c r="N174" s="69"/>
      <c r="O174" s="69"/>
      <c r="P174" s="69"/>
      <c r="Q174" s="69"/>
    </row>
    <row r="175" spans="2:17">
      <c r="B175" s="69"/>
      <c r="C175" s="69"/>
      <c r="D175" s="69"/>
      <c r="E175" s="69"/>
      <c r="F175" s="69"/>
      <c r="G175" s="69"/>
      <c r="H175" s="69"/>
      <c r="I175" s="69"/>
      <c r="J175" s="69"/>
      <c r="K175" s="69"/>
      <c r="L175" s="69"/>
      <c r="M175" s="69"/>
      <c r="N175" s="69"/>
      <c r="O175" s="69"/>
      <c r="P175" s="69"/>
      <c r="Q175" s="69"/>
    </row>
    <row r="176" spans="2:17">
      <c r="B176" s="69"/>
      <c r="C176" s="69"/>
      <c r="D176" s="69"/>
      <c r="E176" s="69"/>
      <c r="F176" s="69"/>
      <c r="G176" s="69"/>
      <c r="H176" s="69"/>
      <c r="I176" s="69"/>
      <c r="J176" s="69"/>
      <c r="K176" s="69"/>
      <c r="L176" s="69"/>
      <c r="M176" s="69"/>
      <c r="N176" s="69"/>
      <c r="O176" s="69"/>
      <c r="P176" s="69"/>
      <c r="Q176" s="69"/>
    </row>
    <row r="177" spans="2:17">
      <c r="B177" s="69"/>
      <c r="C177" s="69"/>
      <c r="D177" s="69"/>
      <c r="E177" s="69"/>
      <c r="F177" s="69"/>
      <c r="G177" s="69"/>
      <c r="H177" s="69"/>
      <c r="I177" s="69"/>
      <c r="J177" s="69"/>
      <c r="K177" s="69"/>
      <c r="L177" s="69"/>
      <c r="M177" s="69"/>
      <c r="N177" s="69"/>
      <c r="O177" s="69"/>
      <c r="P177" s="69"/>
      <c r="Q177" s="69"/>
    </row>
    <row r="178" spans="2:17">
      <c r="B178" s="69"/>
      <c r="C178" s="69"/>
      <c r="D178" s="69"/>
      <c r="E178" s="69"/>
      <c r="F178" s="69"/>
      <c r="G178" s="69"/>
      <c r="H178" s="69"/>
      <c r="I178" s="69"/>
      <c r="J178" s="69"/>
      <c r="K178" s="69"/>
      <c r="L178" s="69"/>
      <c r="M178" s="69"/>
      <c r="N178" s="69"/>
      <c r="O178" s="69"/>
      <c r="P178" s="69"/>
      <c r="Q178" s="69"/>
    </row>
    <row r="179" spans="2:17">
      <c r="B179" s="69"/>
      <c r="C179" s="69"/>
      <c r="D179" s="69"/>
      <c r="E179" s="69"/>
      <c r="F179" s="69"/>
      <c r="G179" s="69"/>
      <c r="H179" s="69"/>
      <c r="I179" s="69"/>
      <c r="J179" s="69"/>
      <c r="K179" s="69"/>
      <c r="L179" s="69"/>
      <c r="M179" s="69"/>
      <c r="N179" s="69"/>
      <c r="O179" s="69"/>
      <c r="P179" s="69"/>
      <c r="Q179" s="69"/>
    </row>
    <row r="180" spans="2:17">
      <c r="B180" s="69"/>
      <c r="C180" s="69"/>
      <c r="D180" s="69"/>
      <c r="E180" s="69"/>
      <c r="F180" s="69"/>
      <c r="G180" s="69"/>
      <c r="H180" s="69"/>
      <c r="I180" s="69"/>
      <c r="J180" s="69"/>
      <c r="K180" s="69"/>
      <c r="L180" s="69"/>
      <c r="M180" s="69"/>
      <c r="N180" s="69"/>
      <c r="O180" s="69"/>
      <c r="P180" s="69"/>
      <c r="Q180" s="69"/>
    </row>
    <row r="181" spans="2:17">
      <c r="B181" s="69"/>
      <c r="C181" s="69"/>
      <c r="D181" s="69"/>
      <c r="E181" s="69"/>
      <c r="F181" s="69"/>
      <c r="G181" s="69"/>
      <c r="H181" s="69"/>
      <c r="I181" s="69"/>
      <c r="J181" s="69"/>
      <c r="K181" s="69"/>
      <c r="L181" s="69"/>
      <c r="M181" s="69"/>
      <c r="N181" s="69"/>
      <c r="O181" s="69"/>
      <c r="P181" s="69"/>
      <c r="Q181" s="69"/>
    </row>
    <row r="182" spans="2:17">
      <c r="B182" s="69"/>
      <c r="C182" s="69"/>
      <c r="D182" s="69"/>
      <c r="E182" s="69"/>
      <c r="F182" s="69"/>
      <c r="G182" s="69"/>
      <c r="H182" s="69"/>
      <c r="I182" s="69"/>
      <c r="J182" s="69"/>
      <c r="K182" s="69"/>
      <c r="L182" s="69"/>
      <c r="M182" s="69"/>
      <c r="N182" s="69"/>
      <c r="O182" s="69"/>
      <c r="P182" s="69"/>
      <c r="Q182" s="69"/>
    </row>
    <row r="183" spans="2:17">
      <c r="B183" s="69"/>
      <c r="C183" s="69"/>
      <c r="D183" s="69"/>
      <c r="E183" s="69"/>
      <c r="F183" s="69"/>
      <c r="G183" s="69"/>
      <c r="H183" s="69"/>
      <c r="I183" s="69"/>
      <c r="J183" s="69"/>
      <c r="K183" s="69"/>
      <c r="L183" s="69"/>
      <c r="M183" s="69"/>
      <c r="N183" s="69"/>
      <c r="O183" s="69"/>
      <c r="P183" s="69"/>
      <c r="Q183" s="69"/>
    </row>
    <row r="184" spans="2:17">
      <c r="B184" s="69"/>
      <c r="C184" s="69"/>
      <c r="D184" s="69"/>
      <c r="E184" s="69"/>
      <c r="F184" s="69"/>
      <c r="G184" s="69"/>
      <c r="H184" s="69"/>
      <c r="I184" s="69"/>
      <c r="J184" s="69"/>
      <c r="K184" s="69"/>
      <c r="L184" s="69"/>
      <c r="M184" s="69"/>
      <c r="N184" s="69"/>
      <c r="O184" s="69"/>
      <c r="P184" s="69"/>
      <c r="Q184" s="69"/>
    </row>
    <row r="185" spans="2:17">
      <c r="B185" s="69"/>
      <c r="C185" s="69"/>
      <c r="D185" s="69"/>
      <c r="E185" s="69"/>
      <c r="F185" s="69"/>
      <c r="G185" s="69"/>
      <c r="H185" s="69"/>
      <c r="I185" s="69"/>
      <c r="J185" s="69"/>
      <c r="K185" s="69"/>
      <c r="L185" s="69"/>
      <c r="M185" s="69"/>
      <c r="N185" s="69"/>
      <c r="O185" s="69"/>
      <c r="P185" s="69"/>
      <c r="Q185" s="69"/>
    </row>
    <row r="186" spans="2:17">
      <c r="B186" s="69"/>
      <c r="C186" s="69"/>
      <c r="D186" s="69"/>
      <c r="E186" s="69"/>
      <c r="F186" s="69"/>
      <c r="G186" s="69"/>
      <c r="H186" s="69"/>
      <c r="I186" s="69"/>
      <c r="J186" s="69"/>
      <c r="K186" s="69"/>
      <c r="L186" s="69"/>
      <c r="M186" s="69"/>
      <c r="N186" s="69"/>
      <c r="O186" s="69"/>
      <c r="P186" s="69"/>
      <c r="Q186" s="69"/>
    </row>
    <row r="187" spans="2:17">
      <c r="B187" s="69"/>
      <c r="C187" s="69"/>
      <c r="D187" s="69"/>
      <c r="E187" s="69"/>
      <c r="F187" s="69"/>
      <c r="G187" s="69"/>
      <c r="H187" s="69"/>
      <c r="I187" s="69"/>
      <c r="J187" s="69"/>
      <c r="K187" s="69"/>
      <c r="L187" s="69"/>
      <c r="M187" s="69"/>
      <c r="N187" s="69"/>
      <c r="O187" s="69"/>
      <c r="P187" s="69"/>
      <c r="Q187" s="69"/>
    </row>
    <row r="188" spans="2:17">
      <c r="B188" s="69"/>
      <c r="C188" s="69"/>
      <c r="D188" s="69"/>
      <c r="E188" s="69"/>
      <c r="F188" s="69"/>
      <c r="G188" s="69"/>
      <c r="H188" s="69"/>
      <c r="I188" s="69"/>
      <c r="J188" s="69"/>
      <c r="K188" s="69"/>
      <c r="L188" s="69"/>
      <c r="M188" s="69"/>
      <c r="N188" s="69"/>
      <c r="O188" s="69"/>
      <c r="P188" s="69"/>
      <c r="Q188" s="69"/>
    </row>
    <row r="189" spans="2:17">
      <c r="B189" s="69"/>
      <c r="C189" s="69"/>
      <c r="D189" s="69"/>
      <c r="E189" s="69"/>
      <c r="F189" s="69"/>
      <c r="G189" s="69"/>
      <c r="H189" s="69"/>
      <c r="I189" s="69"/>
      <c r="J189" s="69"/>
      <c r="K189" s="69"/>
      <c r="L189" s="69"/>
      <c r="M189" s="69"/>
      <c r="N189" s="69"/>
      <c r="O189" s="69"/>
      <c r="P189" s="69"/>
      <c r="Q189" s="69"/>
    </row>
    <row r="190" spans="2:17">
      <c r="B190" s="69"/>
      <c r="C190" s="69"/>
      <c r="D190" s="69"/>
      <c r="E190" s="69"/>
      <c r="F190" s="69"/>
      <c r="G190" s="69"/>
      <c r="H190" s="69"/>
      <c r="I190" s="69"/>
      <c r="J190" s="69"/>
      <c r="K190" s="69"/>
      <c r="L190" s="69"/>
      <c r="M190" s="69"/>
      <c r="N190" s="69"/>
      <c r="O190" s="69"/>
      <c r="P190" s="69"/>
      <c r="Q190" s="69"/>
    </row>
    <row r="191" spans="2:17">
      <c r="B191" s="69"/>
      <c r="C191" s="69"/>
      <c r="D191" s="69"/>
      <c r="E191" s="69"/>
      <c r="F191" s="69"/>
      <c r="G191" s="69"/>
      <c r="H191" s="69"/>
      <c r="I191" s="69"/>
      <c r="J191" s="69"/>
      <c r="K191" s="69"/>
      <c r="L191" s="69"/>
      <c r="M191" s="69"/>
      <c r="N191" s="69"/>
      <c r="O191" s="69"/>
      <c r="P191" s="69"/>
      <c r="Q191" s="69"/>
    </row>
    <row r="192" spans="2:17">
      <c r="B192" s="69"/>
      <c r="C192" s="69"/>
      <c r="D192" s="69"/>
      <c r="E192" s="69"/>
      <c r="F192" s="69"/>
      <c r="G192" s="69"/>
      <c r="H192" s="69"/>
      <c r="I192" s="69"/>
      <c r="J192" s="69"/>
      <c r="K192" s="69"/>
      <c r="L192" s="69"/>
      <c r="M192" s="69"/>
      <c r="N192" s="69"/>
      <c r="O192" s="69"/>
      <c r="P192" s="69"/>
      <c r="Q192" s="69"/>
    </row>
    <row r="193" spans="2:17">
      <c r="B193" s="69"/>
      <c r="C193" s="69"/>
      <c r="D193" s="69"/>
      <c r="E193" s="69"/>
      <c r="F193" s="69"/>
      <c r="G193" s="69"/>
      <c r="H193" s="69"/>
      <c r="I193" s="69"/>
      <c r="J193" s="69"/>
      <c r="K193" s="69"/>
      <c r="L193" s="69"/>
      <c r="M193" s="69"/>
      <c r="N193" s="69"/>
      <c r="O193" s="69"/>
      <c r="P193" s="69"/>
      <c r="Q193" s="69"/>
    </row>
    <row r="194" spans="2:17">
      <c r="B194" s="69"/>
      <c r="C194" s="69"/>
      <c r="D194" s="69"/>
      <c r="E194" s="69"/>
      <c r="F194" s="69"/>
      <c r="G194" s="69"/>
      <c r="H194" s="69"/>
      <c r="I194" s="69"/>
      <c r="J194" s="69"/>
      <c r="K194" s="69"/>
      <c r="L194" s="69"/>
      <c r="M194" s="69"/>
      <c r="N194" s="69"/>
      <c r="O194" s="69"/>
      <c r="P194" s="69"/>
      <c r="Q194" s="69"/>
    </row>
    <row r="195" spans="2:17">
      <c r="B195" s="69"/>
      <c r="C195" s="69"/>
      <c r="D195" s="69"/>
      <c r="E195" s="69"/>
      <c r="F195" s="69"/>
      <c r="G195" s="69"/>
      <c r="H195" s="69"/>
      <c r="I195" s="69"/>
      <c r="J195" s="69"/>
      <c r="K195" s="69"/>
      <c r="L195" s="69"/>
      <c r="M195" s="69"/>
      <c r="N195" s="69"/>
      <c r="O195" s="69"/>
      <c r="P195" s="69"/>
      <c r="Q195" s="69"/>
    </row>
    <row r="196" spans="2:17">
      <c r="B196" s="69"/>
      <c r="C196" s="69"/>
      <c r="D196" s="69"/>
      <c r="E196" s="69"/>
      <c r="F196" s="69"/>
      <c r="G196" s="69"/>
      <c r="H196" s="69"/>
      <c r="I196" s="69"/>
      <c r="J196" s="69"/>
      <c r="K196" s="69"/>
      <c r="L196" s="69"/>
      <c r="M196" s="69"/>
      <c r="N196" s="69"/>
      <c r="O196" s="69"/>
      <c r="P196" s="69"/>
      <c r="Q196" s="69"/>
    </row>
    <row r="197" spans="2:17">
      <c r="B197" s="69"/>
      <c r="C197" s="69"/>
      <c r="D197" s="69"/>
      <c r="E197" s="69"/>
      <c r="F197" s="69"/>
      <c r="G197" s="69"/>
      <c r="H197" s="69"/>
      <c r="I197" s="69"/>
      <c r="J197" s="69"/>
      <c r="K197" s="69"/>
      <c r="L197" s="69"/>
      <c r="M197" s="69"/>
      <c r="N197" s="69"/>
      <c r="O197" s="69"/>
      <c r="P197" s="69"/>
      <c r="Q197" s="69"/>
    </row>
    <row r="198" spans="2:17">
      <c r="B198" s="69"/>
      <c r="C198" s="69"/>
      <c r="D198" s="69"/>
      <c r="E198" s="69"/>
      <c r="F198" s="69"/>
      <c r="G198" s="69"/>
      <c r="H198" s="69"/>
      <c r="I198" s="69"/>
      <c r="J198" s="69"/>
      <c r="K198" s="69"/>
      <c r="L198" s="69"/>
      <c r="M198" s="69"/>
      <c r="N198" s="69"/>
      <c r="O198" s="69"/>
      <c r="P198" s="69"/>
      <c r="Q198" s="69"/>
    </row>
    <row r="199" spans="2:17">
      <c r="B199" s="69"/>
      <c r="C199" s="69"/>
      <c r="D199" s="69"/>
      <c r="E199" s="69"/>
      <c r="F199" s="69"/>
      <c r="G199" s="69"/>
      <c r="H199" s="69"/>
      <c r="I199" s="69"/>
      <c r="J199" s="69"/>
      <c r="K199" s="69"/>
      <c r="L199" s="69"/>
      <c r="M199" s="69"/>
      <c r="N199" s="69"/>
      <c r="O199" s="69"/>
      <c r="P199" s="69"/>
      <c r="Q199" s="69"/>
    </row>
    <row r="200" spans="2:17">
      <c r="B200" s="69"/>
      <c r="C200" s="69"/>
      <c r="D200" s="69"/>
      <c r="E200" s="69"/>
      <c r="F200" s="69"/>
      <c r="G200" s="69"/>
      <c r="H200" s="69"/>
      <c r="I200" s="69"/>
      <c r="J200" s="69"/>
      <c r="K200" s="69"/>
      <c r="L200" s="69"/>
      <c r="M200" s="69"/>
      <c r="N200" s="69"/>
      <c r="O200" s="69"/>
      <c r="P200" s="69"/>
      <c r="Q200" s="69"/>
    </row>
    <row r="201" spans="2:17">
      <c r="B201" s="69"/>
      <c r="C201" s="69"/>
      <c r="D201" s="69"/>
      <c r="E201" s="69"/>
      <c r="F201" s="69"/>
      <c r="G201" s="69"/>
      <c r="H201" s="69"/>
      <c r="I201" s="69"/>
      <c r="J201" s="69"/>
      <c r="K201" s="69"/>
      <c r="L201" s="69"/>
      <c r="M201" s="69"/>
      <c r="N201" s="69"/>
      <c r="O201" s="69"/>
      <c r="P201" s="69"/>
      <c r="Q201" s="69"/>
    </row>
    <row r="202" spans="2:17">
      <c r="B202" s="69"/>
      <c r="C202" s="69"/>
      <c r="D202" s="69"/>
      <c r="E202" s="69"/>
      <c r="F202" s="69"/>
      <c r="G202" s="69"/>
      <c r="H202" s="69"/>
      <c r="I202" s="69"/>
      <c r="J202" s="69"/>
      <c r="K202" s="69"/>
      <c r="L202" s="69"/>
      <c r="M202" s="69"/>
      <c r="N202" s="69"/>
      <c r="O202" s="69"/>
      <c r="P202" s="69"/>
      <c r="Q202" s="69"/>
    </row>
    <row r="203" spans="2:17">
      <c r="B203" s="69"/>
      <c r="C203" s="69"/>
      <c r="D203" s="69"/>
      <c r="E203" s="69"/>
      <c r="F203" s="69"/>
      <c r="G203" s="69"/>
      <c r="H203" s="69"/>
      <c r="I203" s="69"/>
      <c r="J203" s="69"/>
      <c r="K203" s="69"/>
      <c r="L203" s="69"/>
      <c r="M203" s="69"/>
      <c r="N203" s="69"/>
      <c r="O203" s="69"/>
      <c r="P203" s="69"/>
      <c r="Q203" s="69"/>
    </row>
    <row r="204" spans="2:17">
      <c r="B204" s="69"/>
      <c r="C204" s="69"/>
      <c r="D204" s="69"/>
      <c r="E204" s="69"/>
      <c r="F204" s="69"/>
      <c r="G204" s="69"/>
      <c r="H204" s="69"/>
      <c r="I204" s="69"/>
      <c r="J204" s="69"/>
      <c r="K204" s="69"/>
      <c r="L204" s="69"/>
      <c r="M204" s="69"/>
      <c r="N204" s="69"/>
      <c r="O204" s="69"/>
      <c r="P204" s="69"/>
      <c r="Q204" s="69"/>
    </row>
    <row r="205" spans="2:17">
      <c r="B205" s="69"/>
      <c r="C205" s="69"/>
      <c r="D205" s="69"/>
      <c r="E205" s="69"/>
      <c r="F205" s="69"/>
      <c r="G205" s="69"/>
      <c r="H205" s="69"/>
      <c r="I205" s="69"/>
      <c r="J205" s="69"/>
      <c r="K205" s="69"/>
      <c r="L205" s="69"/>
      <c r="M205" s="69"/>
      <c r="N205" s="69"/>
      <c r="O205" s="69"/>
      <c r="P205" s="69"/>
      <c r="Q205" s="69"/>
    </row>
    <row r="206" spans="2:17">
      <c r="B206" s="69"/>
      <c r="C206" s="69"/>
      <c r="D206" s="69"/>
      <c r="E206" s="69"/>
      <c r="F206" s="69"/>
      <c r="G206" s="69"/>
      <c r="H206" s="69"/>
      <c r="I206" s="69"/>
      <c r="J206" s="69"/>
      <c r="K206" s="69"/>
      <c r="L206" s="69"/>
      <c r="M206" s="69"/>
      <c r="N206" s="69"/>
      <c r="O206" s="69"/>
      <c r="P206" s="69"/>
      <c r="Q206" s="69"/>
    </row>
    <row r="207" spans="2:17">
      <c r="B207" s="69"/>
      <c r="C207" s="69"/>
      <c r="D207" s="69"/>
      <c r="E207" s="69"/>
      <c r="F207" s="69"/>
      <c r="G207" s="69"/>
      <c r="H207" s="69"/>
      <c r="I207" s="69"/>
      <c r="J207" s="69"/>
      <c r="K207" s="69"/>
      <c r="L207" s="69"/>
      <c r="M207" s="69"/>
      <c r="N207" s="69"/>
      <c r="O207" s="69"/>
      <c r="P207" s="69"/>
      <c r="Q207" s="69"/>
    </row>
    <row r="208" spans="2:17">
      <c r="B208" s="69"/>
      <c r="C208" s="69"/>
      <c r="D208" s="69"/>
      <c r="E208" s="69"/>
      <c r="F208" s="69"/>
      <c r="G208" s="69"/>
      <c r="H208" s="69"/>
      <c r="I208" s="69"/>
      <c r="J208" s="69"/>
      <c r="K208" s="69"/>
      <c r="L208" s="69"/>
      <c r="M208" s="69"/>
      <c r="N208" s="69"/>
      <c r="O208" s="69"/>
      <c r="P208" s="69"/>
      <c r="Q208" s="69"/>
    </row>
    <row r="209" spans="2:17">
      <c r="B209" s="69"/>
      <c r="C209" s="69"/>
      <c r="D209" s="69"/>
      <c r="E209" s="69"/>
      <c r="F209" s="69"/>
      <c r="G209" s="69"/>
      <c r="H209" s="69"/>
      <c r="I209" s="69"/>
      <c r="J209" s="69"/>
      <c r="K209" s="69"/>
      <c r="L209" s="69"/>
      <c r="M209" s="69"/>
      <c r="N209" s="69"/>
      <c r="O209" s="69"/>
      <c r="P209" s="69"/>
      <c r="Q209" s="69"/>
    </row>
    <row r="210" spans="2:17">
      <c r="B210" s="69"/>
      <c r="C210" s="69"/>
      <c r="D210" s="69"/>
      <c r="E210" s="69"/>
      <c r="F210" s="69"/>
      <c r="G210" s="69"/>
      <c r="H210" s="69"/>
      <c r="I210" s="69"/>
      <c r="J210" s="69"/>
      <c r="K210" s="69"/>
      <c r="L210" s="69"/>
      <c r="M210" s="69"/>
      <c r="N210" s="69"/>
      <c r="O210" s="69"/>
      <c r="P210" s="69"/>
      <c r="Q210" s="69"/>
    </row>
    <row r="211" spans="2:17">
      <c r="B211" s="69"/>
      <c r="C211" s="69"/>
      <c r="D211" s="69"/>
      <c r="E211" s="69"/>
      <c r="F211" s="69"/>
      <c r="G211" s="69"/>
      <c r="H211" s="69"/>
      <c r="I211" s="69"/>
      <c r="J211" s="69"/>
      <c r="K211" s="69"/>
      <c r="L211" s="69"/>
      <c r="M211" s="69"/>
      <c r="N211" s="69"/>
      <c r="O211" s="69"/>
      <c r="P211" s="69"/>
      <c r="Q211" s="69"/>
    </row>
    <row r="212" spans="2:17">
      <c r="B212" s="69"/>
      <c r="C212" s="69"/>
      <c r="D212" s="69"/>
      <c r="E212" s="69"/>
      <c r="F212" s="69"/>
      <c r="G212" s="69"/>
      <c r="H212" s="69"/>
      <c r="I212" s="69"/>
      <c r="J212" s="69"/>
      <c r="K212" s="69"/>
      <c r="L212" s="69"/>
      <c r="M212" s="69"/>
      <c r="N212" s="69"/>
      <c r="O212" s="69"/>
      <c r="P212" s="69"/>
      <c r="Q212" s="69"/>
    </row>
    <row r="213" spans="2:17">
      <c r="B213" s="69"/>
      <c r="C213" s="69"/>
      <c r="D213" s="69"/>
      <c r="E213" s="69"/>
      <c r="F213" s="69"/>
      <c r="G213" s="69"/>
      <c r="H213" s="69"/>
      <c r="I213" s="69"/>
      <c r="J213" s="69"/>
      <c r="K213" s="69"/>
      <c r="L213" s="69"/>
      <c r="M213" s="69"/>
      <c r="N213" s="69"/>
      <c r="O213" s="69"/>
      <c r="P213" s="69"/>
      <c r="Q213" s="69"/>
    </row>
    <row r="214" spans="2:17">
      <c r="B214" s="69"/>
      <c r="C214" s="69"/>
      <c r="D214" s="69"/>
      <c r="E214" s="69"/>
      <c r="F214" s="69"/>
      <c r="G214" s="69"/>
      <c r="H214" s="69"/>
      <c r="I214" s="69"/>
      <c r="J214" s="69"/>
      <c r="K214" s="69"/>
      <c r="L214" s="69"/>
      <c r="M214" s="69"/>
      <c r="N214" s="69"/>
      <c r="O214" s="69"/>
      <c r="P214" s="69"/>
      <c r="Q214" s="69"/>
    </row>
    <row r="215" spans="2:17">
      <c r="B215" s="69"/>
      <c r="C215" s="69"/>
      <c r="D215" s="69"/>
      <c r="E215" s="69"/>
      <c r="F215" s="69"/>
      <c r="G215" s="69"/>
      <c r="H215" s="69"/>
      <c r="I215" s="69"/>
      <c r="J215" s="69"/>
      <c r="K215" s="69"/>
      <c r="L215" s="69"/>
      <c r="M215" s="69"/>
      <c r="N215" s="69"/>
      <c r="O215" s="69"/>
      <c r="P215" s="69"/>
      <c r="Q215" s="69"/>
    </row>
    <row r="216" spans="2:17">
      <c r="B216" s="69"/>
      <c r="C216" s="69"/>
      <c r="D216" s="69"/>
      <c r="E216" s="69"/>
      <c r="F216" s="69"/>
      <c r="G216" s="69"/>
      <c r="H216" s="69"/>
      <c r="I216" s="69"/>
      <c r="J216" s="69"/>
      <c r="K216" s="69"/>
      <c r="L216" s="69"/>
      <c r="M216" s="69"/>
      <c r="N216" s="69"/>
      <c r="O216" s="69"/>
      <c r="P216" s="69"/>
      <c r="Q216" s="69"/>
    </row>
    <row r="217" spans="2:17">
      <c r="B217" s="69"/>
      <c r="C217" s="69"/>
      <c r="D217" s="69"/>
      <c r="E217" s="69"/>
      <c r="F217" s="69"/>
      <c r="G217" s="69"/>
      <c r="H217" s="69"/>
      <c r="I217" s="69"/>
      <c r="J217" s="69"/>
      <c r="K217" s="69"/>
      <c r="L217" s="69"/>
      <c r="M217" s="69"/>
      <c r="N217" s="69"/>
      <c r="O217" s="69"/>
      <c r="P217" s="69"/>
      <c r="Q217" s="69"/>
    </row>
    <row r="218" spans="2:17">
      <c r="B218" s="69"/>
      <c r="C218" s="69"/>
      <c r="D218" s="69"/>
      <c r="E218" s="69"/>
      <c r="F218" s="69"/>
      <c r="G218" s="69"/>
      <c r="H218" s="69"/>
      <c r="I218" s="69"/>
      <c r="J218" s="69"/>
      <c r="K218" s="69"/>
      <c r="L218" s="69"/>
      <c r="M218" s="69"/>
      <c r="N218" s="69"/>
      <c r="O218" s="69"/>
      <c r="P218" s="69"/>
      <c r="Q218" s="69"/>
    </row>
    <row r="219" spans="2:17">
      <c r="B219" s="69"/>
      <c r="C219" s="69"/>
      <c r="D219" s="69"/>
      <c r="E219" s="69"/>
      <c r="F219" s="69"/>
      <c r="G219" s="69"/>
      <c r="H219" s="69"/>
      <c r="I219" s="69"/>
      <c r="J219" s="69"/>
      <c r="K219" s="69"/>
      <c r="L219" s="69"/>
      <c r="M219" s="69"/>
      <c r="N219" s="69"/>
      <c r="O219" s="69"/>
      <c r="P219" s="69"/>
      <c r="Q219" s="69"/>
    </row>
    <row r="220" spans="2:17">
      <c r="B220" s="69"/>
      <c r="C220" s="69"/>
      <c r="D220" s="69"/>
      <c r="E220" s="69"/>
      <c r="F220" s="69"/>
      <c r="G220" s="69"/>
      <c r="H220" s="69"/>
      <c r="I220" s="69"/>
      <c r="J220" s="69"/>
      <c r="K220" s="69"/>
      <c r="L220" s="69"/>
      <c r="M220" s="69"/>
      <c r="N220" s="69"/>
      <c r="O220" s="69"/>
      <c r="P220" s="69"/>
      <c r="Q220" s="69"/>
    </row>
    <row r="221" spans="2:17">
      <c r="B221" s="69"/>
      <c r="C221" s="69"/>
      <c r="D221" s="69"/>
      <c r="E221" s="69"/>
      <c r="F221" s="69"/>
      <c r="G221" s="69"/>
      <c r="H221" s="69"/>
      <c r="I221" s="69"/>
      <c r="J221" s="69"/>
      <c r="K221" s="69"/>
      <c r="L221" s="69"/>
      <c r="M221" s="69"/>
      <c r="N221" s="69"/>
      <c r="O221" s="69"/>
      <c r="P221" s="69"/>
      <c r="Q221" s="69"/>
    </row>
    <row r="222" spans="2:17">
      <c r="B222" s="69"/>
      <c r="C222" s="69"/>
      <c r="D222" s="69"/>
      <c r="E222" s="69"/>
      <c r="F222" s="69"/>
      <c r="G222" s="69"/>
      <c r="H222" s="69"/>
      <c r="I222" s="69"/>
      <c r="J222" s="69"/>
      <c r="K222" s="69"/>
      <c r="L222" s="69"/>
      <c r="M222" s="69"/>
      <c r="N222" s="69"/>
      <c r="O222" s="69"/>
      <c r="P222" s="69"/>
      <c r="Q222" s="69"/>
    </row>
    <row r="223" spans="2:17">
      <c r="B223" s="69"/>
      <c r="C223" s="69"/>
      <c r="D223" s="69"/>
      <c r="E223" s="69"/>
      <c r="F223" s="69"/>
      <c r="G223" s="69"/>
      <c r="H223" s="69"/>
      <c r="I223" s="69"/>
      <c r="J223" s="69"/>
      <c r="K223" s="69"/>
      <c r="L223" s="69"/>
      <c r="M223" s="69"/>
      <c r="N223" s="69"/>
      <c r="O223" s="69"/>
      <c r="P223" s="69"/>
      <c r="Q223" s="69"/>
    </row>
    <row r="224" spans="2:17">
      <c r="B224" s="69"/>
      <c r="C224" s="69"/>
      <c r="D224" s="69"/>
      <c r="E224" s="69"/>
      <c r="F224" s="69"/>
      <c r="G224" s="69"/>
      <c r="H224" s="69"/>
      <c r="I224" s="69"/>
      <c r="J224" s="69"/>
      <c r="K224" s="69"/>
      <c r="L224" s="69"/>
      <c r="M224" s="69"/>
      <c r="N224" s="69"/>
      <c r="O224" s="69"/>
      <c r="P224" s="69"/>
      <c r="Q224" s="69"/>
    </row>
    <row r="225" spans="2:17">
      <c r="B225" s="69"/>
      <c r="C225" s="69"/>
      <c r="D225" s="69"/>
      <c r="E225" s="69"/>
      <c r="F225" s="69"/>
      <c r="G225" s="69"/>
      <c r="H225" s="69"/>
      <c r="I225" s="69"/>
      <c r="J225" s="69"/>
      <c r="K225" s="69"/>
      <c r="L225" s="69"/>
      <c r="M225" s="69"/>
      <c r="N225" s="69"/>
      <c r="O225" s="69"/>
      <c r="P225" s="69"/>
      <c r="Q225" s="69"/>
    </row>
    <row r="226" spans="2:17">
      <c r="B226" s="69"/>
      <c r="C226" s="69"/>
      <c r="D226" s="69"/>
      <c r="E226" s="69"/>
      <c r="F226" s="69"/>
      <c r="G226" s="69"/>
      <c r="H226" s="69"/>
      <c r="I226" s="69"/>
      <c r="J226" s="69"/>
      <c r="K226" s="69"/>
      <c r="L226" s="69"/>
      <c r="M226" s="69"/>
      <c r="N226" s="69"/>
      <c r="O226" s="69"/>
      <c r="P226" s="69"/>
      <c r="Q226" s="69"/>
    </row>
    <row r="227" spans="2:17">
      <c r="B227" s="69"/>
      <c r="C227" s="69"/>
      <c r="D227" s="69"/>
      <c r="E227" s="69"/>
      <c r="F227" s="69"/>
      <c r="G227" s="69"/>
      <c r="H227" s="69"/>
      <c r="I227" s="69"/>
      <c r="J227" s="69"/>
      <c r="K227" s="69"/>
      <c r="L227" s="69"/>
      <c r="M227" s="69"/>
      <c r="N227" s="69"/>
      <c r="O227" s="69"/>
      <c r="P227" s="69"/>
      <c r="Q227" s="69"/>
    </row>
    <row r="228" spans="2:17">
      <c r="B228" s="69"/>
      <c r="C228" s="69"/>
      <c r="D228" s="69"/>
      <c r="E228" s="69"/>
      <c r="F228" s="69"/>
      <c r="G228" s="69"/>
      <c r="H228" s="69"/>
      <c r="I228" s="69"/>
      <c r="J228" s="69"/>
      <c r="K228" s="69"/>
      <c r="L228" s="69"/>
      <c r="M228" s="69"/>
      <c r="N228" s="69"/>
      <c r="O228" s="69"/>
      <c r="P228" s="69"/>
      <c r="Q228" s="69"/>
    </row>
    <row r="229" spans="2:17">
      <c r="B229" s="69"/>
      <c r="C229" s="69"/>
      <c r="D229" s="69"/>
      <c r="E229" s="69"/>
      <c r="F229" s="69"/>
      <c r="G229" s="69"/>
      <c r="H229" s="69"/>
      <c r="I229" s="69"/>
      <c r="J229" s="69"/>
      <c r="K229" s="69"/>
      <c r="L229" s="69"/>
      <c r="M229" s="69"/>
      <c r="N229" s="69"/>
      <c r="O229" s="69"/>
      <c r="P229" s="69"/>
      <c r="Q229" s="69"/>
    </row>
    <row r="230" spans="2:17">
      <c r="B230" s="69"/>
      <c r="C230" s="69"/>
      <c r="D230" s="69"/>
      <c r="E230" s="69"/>
      <c r="F230" s="69"/>
      <c r="G230" s="69"/>
      <c r="H230" s="69"/>
      <c r="I230" s="69"/>
      <c r="J230" s="69"/>
      <c r="K230" s="69"/>
      <c r="L230" s="69"/>
      <c r="M230" s="69"/>
      <c r="N230" s="69"/>
      <c r="O230" s="69"/>
      <c r="P230" s="69"/>
      <c r="Q230" s="69"/>
    </row>
    <row r="231" spans="2:17">
      <c r="B231" s="69"/>
      <c r="C231" s="69"/>
      <c r="D231" s="69"/>
      <c r="E231" s="69"/>
      <c r="F231" s="69"/>
      <c r="G231" s="69"/>
      <c r="H231" s="69"/>
      <c r="I231" s="69"/>
      <c r="J231" s="69"/>
      <c r="K231" s="69"/>
      <c r="L231" s="69"/>
      <c r="M231" s="69"/>
      <c r="N231" s="69"/>
      <c r="O231" s="69"/>
      <c r="P231" s="69"/>
      <c r="Q231" s="69"/>
    </row>
    <row r="232" spans="2:17">
      <c r="B232" s="69"/>
      <c r="C232" s="69"/>
      <c r="D232" s="69"/>
      <c r="E232" s="69"/>
      <c r="F232" s="69"/>
      <c r="G232" s="69"/>
      <c r="H232" s="69"/>
      <c r="I232" s="69"/>
      <c r="J232" s="69"/>
      <c r="K232" s="69"/>
      <c r="L232" s="69"/>
      <c r="M232" s="69"/>
      <c r="N232" s="69"/>
      <c r="O232" s="69"/>
      <c r="P232" s="69"/>
      <c r="Q232" s="69"/>
    </row>
    <row r="233" spans="2:17">
      <c r="B233" s="69"/>
      <c r="C233" s="69"/>
      <c r="D233" s="69"/>
      <c r="E233" s="69"/>
      <c r="F233" s="69"/>
      <c r="G233" s="69"/>
      <c r="H233" s="69"/>
      <c r="I233" s="69"/>
      <c r="J233" s="69"/>
      <c r="K233" s="69"/>
      <c r="L233" s="69"/>
      <c r="M233" s="69"/>
      <c r="N233" s="69"/>
      <c r="O233" s="69"/>
      <c r="P233" s="69"/>
      <c r="Q233" s="69"/>
    </row>
    <row r="234" spans="2:17">
      <c r="B234" s="69"/>
      <c r="C234" s="69"/>
      <c r="D234" s="69"/>
      <c r="E234" s="69"/>
      <c r="F234" s="69"/>
      <c r="G234" s="69"/>
      <c r="H234" s="69"/>
      <c r="I234" s="69"/>
      <c r="J234" s="69"/>
      <c r="K234" s="69"/>
      <c r="L234" s="69"/>
      <c r="M234" s="69"/>
      <c r="N234" s="69"/>
      <c r="O234" s="69"/>
      <c r="P234" s="69"/>
      <c r="Q234" s="69"/>
    </row>
    <row r="235" spans="2:17">
      <c r="B235" s="69"/>
      <c r="C235" s="69"/>
      <c r="D235" s="69"/>
      <c r="E235" s="69"/>
      <c r="F235" s="69"/>
      <c r="G235" s="69"/>
      <c r="H235" s="69"/>
      <c r="I235" s="69"/>
      <c r="J235" s="69"/>
      <c r="K235" s="69"/>
      <c r="L235" s="69"/>
      <c r="M235" s="69"/>
      <c r="N235" s="69"/>
      <c r="O235" s="69"/>
      <c r="P235" s="69"/>
      <c r="Q235" s="69"/>
    </row>
    <row r="236" spans="2:17">
      <c r="B236" s="69"/>
      <c r="C236" s="69"/>
      <c r="D236" s="69"/>
      <c r="E236" s="69"/>
      <c r="F236" s="69"/>
      <c r="G236" s="69"/>
      <c r="H236" s="69"/>
      <c r="I236" s="69"/>
      <c r="J236" s="69"/>
      <c r="K236" s="69"/>
      <c r="L236" s="69"/>
      <c r="M236" s="69"/>
      <c r="N236" s="69"/>
      <c r="O236" s="69"/>
      <c r="P236" s="69"/>
      <c r="Q236" s="69"/>
    </row>
    <row r="237" spans="2:17">
      <c r="B237" s="69"/>
      <c r="C237" s="69"/>
      <c r="D237" s="69"/>
      <c r="E237" s="69"/>
      <c r="F237" s="69"/>
      <c r="G237" s="69"/>
      <c r="H237" s="69"/>
      <c r="I237" s="69"/>
      <c r="J237" s="69"/>
      <c r="K237" s="69"/>
      <c r="L237" s="69"/>
      <c r="M237" s="69"/>
      <c r="N237" s="69"/>
      <c r="O237" s="69"/>
      <c r="P237" s="69"/>
      <c r="Q237" s="69"/>
    </row>
    <row r="238" spans="2:17">
      <c r="B238" s="69"/>
      <c r="C238" s="69"/>
      <c r="D238" s="69"/>
      <c r="E238" s="69"/>
      <c r="F238" s="69"/>
      <c r="G238" s="69"/>
      <c r="H238" s="69"/>
      <c r="I238" s="69"/>
      <c r="J238" s="69"/>
      <c r="K238" s="69"/>
      <c r="L238" s="69"/>
      <c r="M238" s="69"/>
      <c r="N238" s="69"/>
      <c r="O238" s="69"/>
      <c r="P238" s="69"/>
      <c r="Q238" s="69"/>
    </row>
    <row r="239" spans="2:17">
      <c r="B239" s="69"/>
      <c r="C239" s="69"/>
      <c r="D239" s="69"/>
      <c r="E239" s="69"/>
      <c r="F239" s="69"/>
      <c r="G239" s="69"/>
      <c r="H239" s="69"/>
      <c r="I239" s="69"/>
      <c r="J239" s="69"/>
      <c r="K239" s="69"/>
      <c r="L239" s="69"/>
      <c r="M239" s="69"/>
      <c r="N239" s="69"/>
      <c r="O239" s="69"/>
      <c r="P239" s="69"/>
      <c r="Q239" s="69"/>
    </row>
    <row r="240" spans="2:17">
      <c r="B240" s="69"/>
      <c r="C240" s="69"/>
      <c r="D240" s="69"/>
      <c r="E240" s="69"/>
      <c r="F240" s="69"/>
      <c r="G240" s="69"/>
      <c r="H240" s="69"/>
      <c r="I240" s="69"/>
      <c r="J240" s="69"/>
      <c r="K240" s="69"/>
      <c r="L240" s="69"/>
      <c r="M240" s="69"/>
      <c r="N240" s="69"/>
      <c r="O240" s="69"/>
      <c r="P240" s="69"/>
      <c r="Q240" s="69"/>
    </row>
    <row r="241" spans="2:17">
      <c r="B241" s="69"/>
      <c r="C241" s="69"/>
      <c r="D241" s="69"/>
      <c r="E241" s="69"/>
      <c r="F241" s="69"/>
      <c r="G241" s="69"/>
      <c r="H241" s="69"/>
      <c r="I241" s="69"/>
      <c r="J241" s="69"/>
      <c r="K241" s="69"/>
      <c r="L241" s="69"/>
      <c r="M241" s="69"/>
      <c r="N241" s="69"/>
      <c r="O241" s="69"/>
      <c r="P241" s="69"/>
      <c r="Q241" s="69"/>
    </row>
    <row r="242" spans="2:17">
      <c r="B242" s="69"/>
      <c r="C242" s="69"/>
      <c r="D242" s="69"/>
      <c r="E242" s="69"/>
      <c r="F242" s="69"/>
      <c r="G242" s="69"/>
      <c r="H242" s="69"/>
      <c r="I242" s="69"/>
      <c r="J242" s="69"/>
      <c r="K242" s="69"/>
      <c r="L242" s="69"/>
      <c r="M242" s="69"/>
      <c r="N242" s="69"/>
      <c r="O242" s="69"/>
      <c r="P242" s="69"/>
      <c r="Q242" s="69"/>
    </row>
    <row r="243" spans="2:17">
      <c r="B243" s="69"/>
      <c r="C243" s="69"/>
      <c r="D243" s="69"/>
      <c r="E243" s="69"/>
      <c r="F243" s="69"/>
      <c r="G243" s="69"/>
      <c r="H243" s="69"/>
      <c r="I243" s="69"/>
      <c r="J243" s="69"/>
      <c r="K243" s="69"/>
      <c r="L243" s="69"/>
      <c r="M243" s="69"/>
      <c r="N243" s="69"/>
      <c r="O243" s="69"/>
      <c r="P243" s="69"/>
      <c r="Q243" s="69"/>
    </row>
    <row r="244" spans="2:17">
      <c r="B244" s="69"/>
      <c r="C244" s="69"/>
      <c r="D244" s="69"/>
      <c r="E244" s="69"/>
      <c r="F244" s="69"/>
      <c r="G244" s="69"/>
      <c r="H244" s="69"/>
      <c r="I244" s="69"/>
      <c r="J244" s="69"/>
      <c r="K244" s="69"/>
      <c r="L244" s="69"/>
      <c r="M244" s="69"/>
      <c r="N244" s="69"/>
      <c r="O244" s="69"/>
      <c r="P244" s="69"/>
      <c r="Q244" s="69"/>
    </row>
    <row r="245" spans="2:17">
      <c r="B245" s="69"/>
      <c r="C245" s="69"/>
      <c r="D245" s="69"/>
      <c r="E245" s="69"/>
      <c r="F245" s="69"/>
      <c r="G245" s="69"/>
      <c r="H245" s="69"/>
      <c r="I245" s="69"/>
      <c r="J245" s="69"/>
      <c r="K245" s="69"/>
      <c r="L245" s="69"/>
      <c r="M245" s="69"/>
      <c r="N245" s="69"/>
      <c r="O245" s="69"/>
      <c r="P245" s="69"/>
      <c r="Q245" s="69"/>
    </row>
    <row r="246" spans="2:17">
      <c r="B246" s="69"/>
      <c r="C246" s="69"/>
      <c r="D246" s="69"/>
      <c r="E246" s="69"/>
      <c r="F246" s="69"/>
      <c r="G246" s="69"/>
      <c r="H246" s="69"/>
      <c r="I246" s="69"/>
      <c r="J246" s="69"/>
      <c r="K246" s="69"/>
      <c r="L246" s="69"/>
      <c r="M246" s="69"/>
      <c r="N246" s="69"/>
      <c r="O246" s="69"/>
      <c r="P246" s="69"/>
      <c r="Q246" s="69"/>
    </row>
    <row r="247" spans="2:17">
      <c r="B247" s="69"/>
      <c r="C247" s="69"/>
      <c r="D247" s="69"/>
      <c r="E247" s="69"/>
      <c r="F247" s="69"/>
      <c r="G247" s="69"/>
      <c r="H247" s="69"/>
      <c r="I247" s="69"/>
      <c r="J247" s="69"/>
      <c r="K247" s="69"/>
      <c r="L247" s="69"/>
      <c r="M247" s="69"/>
      <c r="N247" s="69"/>
      <c r="O247" s="69"/>
      <c r="P247" s="69"/>
      <c r="Q247" s="69"/>
    </row>
    <row r="248" spans="2:17">
      <c r="B248" s="69"/>
      <c r="C248" s="69"/>
      <c r="D248" s="69"/>
      <c r="E248" s="69"/>
      <c r="F248" s="69"/>
      <c r="G248" s="69"/>
      <c r="H248" s="69"/>
      <c r="I248" s="69"/>
      <c r="J248" s="69"/>
      <c r="K248" s="69"/>
      <c r="L248" s="69"/>
      <c r="M248" s="69"/>
      <c r="N248" s="69"/>
      <c r="O248" s="69"/>
      <c r="P248" s="69"/>
      <c r="Q248" s="69"/>
    </row>
    <row r="249" spans="2:17">
      <c r="B249" s="69"/>
      <c r="C249" s="69"/>
      <c r="D249" s="69"/>
      <c r="E249" s="69"/>
      <c r="F249" s="69"/>
      <c r="G249" s="69"/>
      <c r="H249" s="69"/>
      <c r="I249" s="69"/>
      <c r="J249" s="69"/>
      <c r="K249" s="69"/>
      <c r="L249" s="69"/>
      <c r="M249" s="69"/>
      <c r="N249" s="69"/>
      <c r="O249" s="69"/>
      <c r="P249" s="69"/>
      <c r="Q249" s="69"/>
    </row>
    <row r="250" spans="2:17">
      <c r="B250" s="69"/>
      <c r="C250" s="69"/>
      <c r="D250" s="69"/>
      <c r="E250" s="69"/>
      <c r="F250" s="69"/>
      <c r="G250" s="69"/>
      <c r="H250" s="69"/>
      <c r="I250" s="69"/>
      <c r="J250" s="69"/>
      <c r="K250" s="69"/>
      <c r="L250" s="69"/>
      <c r="M250" s="69"/>
      <c r="N250" s="69"/>
      <c r="O250" s="69"/>
      <c r="P250" s="69"/>
      <c r="Q250" s="69"/>
    </row>
    <row r="251" spans="2:17">
      <c r="B251" s="69"/>
      <c r="C251" s="69"/>
      <c r="D251" s="69"/>
      <c r="E251" s="69"/>
      <c r="F251" s="69"/>
      <c r="G251" s="69"/>
      <c r="H251" s="69"/>
      <c r="I251" s="69"/>
      <c r="J251" s="69"/>
      <c r="K251" s="69"/>
      <c r="L251" s="69"/>
      <c r="M251" s="69"/>
      <c r="N251" s="69"/>
      <c r="O251" s="69"/>
      <c r="P251" s="69"/>
      <c r="Q251" s="69"/>
    </row>
    <row r="252" spans="2:17">
      <c r="B252" s="69"/>
      <c r="C252" s="69"/>
      <c r="D252" s="69"/>
      <c r="E252" s="69"/>
      <c r="F252" s="69"/>
      <c r="G252" s="69"/>
      <c r="H252" s="69"/>
      <c r="I252" s="69"/>
      <c r="J252" s="69"/>
      <c r="K252" s="69"/>
      <c r="L252" s="69"/>
      <c r="M252" s="69"/>
      <c r="N252" s="69"/>
      <c r="O252" s="69"/>
      <c r="P252" s="69"/>
      <c r="Q252" s="69"/>
    </row>
    <row r="253" spans="2:17">
      <c r="B253" s="69"/>
      <c r="C253" s="69"/>
      <c r="D253" s="69"/>
      <c r="E253" s="69"/>
      <c r="F253" s="69"/>
      <c r="G253" s="69"/>
      <c r="H253" s="69"/>
      <c r="I253" s="69"/>
      <c r="J253" s="69"/>
      <c r="K253" s="69"/>
      <c r="L253" s="69"/>
      <c r="M253" s="69"/>
      <c r="N253" s="69"/>
      <c r="O253" s="69"/>
      <c r="P253" s="69"/>
      <c r="Q253" s="69"/>
    </row>
    <row r="254" spans="2:17">
      <c r="B254" s="69"/>
      <c r="C254" s="69"/>
      <c r="D254" s="69"/>
      <c r="E254" s="69"/>
      <c r="F254" s="69"/>
      <c r="G254" s="69"/>
      <c r="H254" s="69"/>
      <c r="I254" s="69"/>
      <c r="J254" s="69"/>
      <c r="K254" s="69"/>
      <c r="L254" s="69"/>
      <c r="M254" s="69"/>
      <c r="N254" s="69"/>
      <c r="O254" s="69"/>
      <c r="P254" s="69"/>
      <c r="Q254" s="69"/>
    </row>
    <row r="255" spans="2:17">
      <c r="B255" s="69"/>
      <c r="C255" s="69"/>
      <c r="D255" s="69"/>
      <c r="E255" s="69"/>
      <c r="F255" s="69"/>
      <c r="G255" s="69"/>
      <c r="H255" s="69"/>
      <c r="I255" s="69"/>
      <c r="J255" s="69"/>
      <c r="K255" s="69"/>
      <c r="L255" s="69"/>
      <c r="M255" s="69"/>
      <c r="N255" s="69"/>
      <c r="O255" s="69"/>
      <c r="P255" s="69"/>
      <c r="Q255" s="69"/>
    </row>
    <row r="256" spans="2:17">
      <c r="B256" s="69"/>
      <c r="C256" s="69"/>
      <c r="D256" s="69"/>
      <c r="E256" s="69"/>
      <c r="F256" s="69"/>
      <c r="G256" s="69"/>
      <c r="H256" s="69"/>
      <c r="I256" s="69"/>
      <c r="J256" s="69"/>
      <c r="K256" s="69"/>
      <c r="L256" s="69"/>
      <c r="M256" s="69"/>
      <c r="N256" s="69"/>
      <c r="O256" s="69"/>
      <c r="P256" s="69"/>
      <c r="Q256" s="69"/>
    </row>
    <row r="257" spans="2:17">
      <c r="B257" s="69"/>
      <c r="C257" s="69"/>
      <c r="D257" s="69"/>
      <c r="E257" s="69"/>
      <c r="F257" s="69"/>
      <c r="G257" s="69"/>
      <c r="H257" s="69"/>
      <c r="I257" s="69"/>
      <c r="J257" s="69"/>
      <c r="K257" s="69"/>
      <c r="L257" s="69"/>
      <c r="M257" s="69"/>
      <c r="N257" s="69"/>
      <c r="O257" s="69"/>
      <c r="P257" s="69"/>
      <c r="Q257" s="69"/>
    </row>
    <row r="258" spans="2:17">
      <c r="B258" s="69"/>
      <c r="C258" s="69"/>
      <c r="D258" s="69"/>
      <c r="E258" s="69"/>
      <c r="F258" s="69"/>
      <c r="G258" s="69"/>
      <c r="H258" s="69"/>
      <c r="I258" s="69"/>
      <c r="J258" s="69"/>
      <c r="K258" s="69"/>
      <c r="L258" s="69"/>
      <c r="M258" s="69"/>
      <c r="N258" s="69"/>
      <c r="O258" s="69"/>
      <c r="P258" s="69"/>
      <c r="Q258" s="69"/>
    </row>
    <row r="259" spans="2:17">
      <c r="B259" s="69"/>
      <c r="C259" s="69"/>
      <c r="D259" s="69"/>
      <c r="E259" s="69"/>
      <c r="F259" s="69"/>
      <c r="G259" s="69"/>
      <c r="H259" s="69"/>
      <c r="I259" s="69"/>
      <c r="J259" s="69"/>
      <c r="K259" s="69"/>
      <c r="L259" s="69"/>
      <c r="M259" s="69"/>
      <c r="N259" s="69"/>
      <c r="O259" s="69"/>
      <c r="P259" s="69"/>
      <c r="Q259" s="69"/>
    </row>
    <row r="260" spans="2:17">
      <c r="B260" s="69"/>
      <c r="C260" s="69"/>
      <c r="D260" s="69"/>
      <c r="E260" s="69"/>
      <c r="F260" s="69"/>
      <c r="G260" s="69"/>
      <c r="H260" s="69"/>
      <c r="I260" s="69"/>
      <c r="J260" s="69"/>
      <c r="K260" s="69"/>
      <c r="L260" s="69"/>
      <c r="M260" s="69"/>
      <c r="N260" s="69"/>
      <c r="O260" s="69"/>
      <c r="P260" s="69"/>
      <c r="Q260" s="69"/>
    </row>
    <row r="261" spans="2:17">
      <c r="B261" s="69"/>
      <c r="C261" s="69"/>
      <c r="D261" s="69"/>
      <c r="E261" s="69"/>
      <c r="F261" s="69"/>
      <c r="G261" s="69"/>
      <c r="H261" s="69"/>
      <c r="I261" s="69"/>
      <c r="J261" s="69"/>
      <c r="K261" s="69"/>
      <c r="L261" s="69"/>
      <c r="M261" s="69"/>
      <c r="N261" s="69"/>
      <c r="O261" s="69"/>
      <c r="P261" s="69"/>
      <c r="Q261" s="69"/>
    </row>
    <row r="262" spans="2:17">
      <c r="B262" s="69"/>
      <c r="C262" s="69"/>
      <c r="D262" s="69"/>
      <c r="E262" s="69"/>
      <c r="F262" s="69"/>
      <c r="G262" s="69"/>
      <c r="H262" s="69"/>
      <c r="I262" s="69"/>
      <c r="J262" s="69"/>
      <c r="K262" s="69"/>
      <c r="L262" s="69"/>
      <c r="M262" s="69"/>
      <c r="N262" s="69"/>
      <c r="O262" s="69"/>
      <c r="P262" s="69"/>
      <c r="Q262" s="69"/>
    </row>
    <row r="263" spans="2:17">
      <c r="B263" s="69"/>
      <c r="C263" s="69"/>
      <c r="D263" s="69"/>
      <c r="E263" s="69"/>
      <c r="F263" s="69"/>
      <c r="G263" s="69"/>
      <c r="H263" s="69"/>
      <c r="I263" s="69"/>
      <c r="J263" s="69"/>
      <c r="K263" s="69"/>
      <c r="L263" s="69"/>
      <c r="M263" s="69"/>
      <c r="N263" s="69"/>
      <c r="O263" s="69"/>
      <c r="P263" s="69"/>
      <c r="Q263" s="69"/>
    </row>
    <row r="264" spans="2:17">
      <c r="B264" s="69"/>
      <c r="C264" s="69"/>
      <c r="D264" s="69"/>
      <c r="E264" s="69"/>
      <c r="F264" s="69"/>
      <c r="G264" s="69"/>
      <c r="H264" s="69"/>
      <c r="I264" s="69"/>
      <c r="J264" s="69"/>
      <c r="K264" s="69"/>
      <c r="L264" s="69"/>
      <c r="M264" s="69"/>
      <c r="N264" s="69"/>
      <c r="O264" s="69"/>
      <c r="P264" s="69"/>
      <c r="Q264" s="69"/>
    </row>
    <row r="265" spans="2:17">
      <c r="B265" s="69"/>
      <c r="C265" s="69"/>
      <c r="D265" s="69"/>
      <c r="E265" s="69"/>
      <c r="F265" s="69"/>
      <c r="G265" s="69"/>
      <c r="H265" s="69"/>
      <c r="I265" s="69"/>
      <c r="J265" s="69"/>
      <c r="K265" s="69"/>
      <c r="L265" s="69"/>
      <c r="M265" s="69"/>
      <c r="N265" s="69"/>
      <c r="O265" s="69"/>
      <c r="P265" s="69"/>
      <c r="Q265" s="69"/>
    </row>
    <row r="266" spans="2:17">
      <c r="B266" s="69"/>
      <c r="C266" s="69"/>
      <c r="D266" s="69"/>
      <c r="E266" s="69"/>
      <c r="F266" s="69"/>
      <c r="G266" s="69"/>
      <c r="H266" s="69"/>
      <c r="I266" s="69"/>
      <c r="J266" s="69"/>
      <c r="K266" s="69"/>
      <c r="L266" s="69"/>
      <c r="M266" s="69"/>
      <c r="N266" s="69"/>
      <c r="O266" s="69"/>
      <c r="P266" s="69"/>
      <c r="Q266" s="69"/>
    </row>
    <row r="267" spans="2:17">
      <c r="B267" s="69"/>
      <c r="C267" s="69"/>
      <c r="D267" s="69"/>
      <c r="E267" s="69"/>
      <c r="F267" s="69"/>
      <c r="G267" s="69"/>
      <c r="H267" s="69"/>
      <c r="I267" s="69"/>
      <c r="J267" s="69"/>
      <c r="K267" s="69"/>
      <c r="L267" s="69"/>
      <c r="M267" s="69"/>
      <c r="N267" s="69"/>
      <c r="O267" s="69"/>
      <c r="P267" s="69"/>
      <c r="Q267" s="69"/>
    </row>
    <row r="268" spans="2:17">
      <c r="B268" s="69"/>
      <c r="C268" s="69"/>
      <c r="D268" s="69"/>
      <c r="E268" s="69"/>
      <c r="F268" s="69"/>
      <c r="G268" s="69"/>
      <c r="H268" s="69"/>
      <c r="I268" s="69"/>
      <c r="J268" s="69"/>
      <c r="K268" s="69"/>
      <c r="L268" s="69"/>
      <c r="M268" s="69"/>
      <c r="N268" s="69"/>
      <c r="O268" s="69"/>
      <c r="P268" s="69"/>
      <c r="Q268" s="69"/>
    </row>
    <row r="269" spans="2:17">
      <c r="B269" s="69"/>
      <c r="C269" s="69"/>
      <c r="D269" s="69"/>
      <c r="E269" s="69"/>
      <c r="F269" s="69"/>
      <c r="G269" s="69"/>
      <c r="H269" s="69"/>
      <c r="I269" s="69"/>
      <c r="J269" s="69"/>
      <c r="K269" s="69"/>
      <c r="L269" s="69"/>
      <c r="M269" s="69"/>
      <c r="N269" s="69"/>
      <c r="O269" s="69"/>
      <c r="P269" s="69"/>
      <c r="Q269" s="69"/>
    </row>
    <row r="270" spans="2:17">
      <c r="B270" s="69"/>
      <c r="C270" s="69"/>
      <c r="D270" s="69"/>
      <c r="E270" s="69"/>
      <c r="F270" s="69"/>
      <c r="G270" s="69"/>
      <c r="H270" s="69"/>
      <c r="I270" s="69"/>
      <c r="J270" s="69"/>
      <c r="K270" s="69"/>
      <c r="L270" s="69"/>
      <c r="M270" s="69"/>
      <c r="N270" s="69"/>
      <c r="O270" s="69"/>
      <c r="P270" s="69"/>
      <c r="Q270" s="69"/>
    </row>
    <row r="271" spans="2:17">
      <c r="B271" s="69"/>
      <c r="C271" s="69"/>
      <c r="D271" s="69"/>
      <c r="E271" s="69"/>
      <c r="F271" s="69"/>
      <c r="G271" s="69"/>
      <c r="H271" s="69"/>
      <c r="I271" s="69"/>
      <c r="J271" s="69"/>
      <c r="K271" s="69"/>
      <c r="L271" s="69"/>
      <c r="M271" s="69"/>
      <c r="N271" s="69"/>
      <c r="O271" s="69"/>
      <c r="P271" s="69"/>
      <c r="Q271" s="69"/>
    </row>
    <row r="272" spans="2:17">
      <c r="B272" s="69"/>
      <c r="C272" s="69"/>
      <c r="D272" s="69"/>
      <c r="E272" s="69"/>
      <c r="F272" s="69"/>
      <c r="G272" s="69"/>
      <c r="H272" s="69"/>
      <c r="I272" s="69"/>
      <c r="J272" s="69"/>
      <c r="K272" s="69"/>
      <c r="L272" s="69"/>
      <c r="M272" s="69"/>
      <c r="N272" s="69"/>
      <c r="O272" s="69"/>
      <c r="P272" s="69"/>
      <c r="Q272" s="69"/>
    </row>
    <row r="273" spans="2:17">
      <c r="B273" s="69"/>
      <c r="C273" s="69"/>
      <c r="D273" s="69"/>
      <c r="E273" s="69"/>
      <c r="F273" s="69"/>
      <c r="G273" s="69"/>
      <c r="H273" s="69"/>
      <c r="I273" s="69"/>
      <c r="J273" s="69"/>
      <c r="K273" s="69"/>
      <c r="L273" s="69"/>
      <c r="M273" s="69"/>
      <c r="N273" s="69"/>
      <c r="O273" s="69"/>
      <c r="P273" s="69"/>
      <c r="Q273" s="69"/>
    </row>
    <row r="274" spans="2:17">
      <c r="B274" s="69"/>
      <c r="C274" s="69"/>
      <c r="D274" s="69"/>
      <c r="E274" s="69"/>
      <c r="F274" s="69"/>
      <c r="G274" s="69"/>
      <c r="H274" s="69"/>
      <c r="I274" s="69"/>
      <c r="J274" s="69"/>
      <c r="K274" s="69"/>
      <c r="L274" s="69"/>
      <c r="M274" s="69"/>
      <c r="N274" s="69"/>
      <c r="O274" s="69"/>
      <c r="P274" s="69"/>
      <c r="Q274" s="69"/>
    </row>
    <row r="275" spans="2:17">
      <c r="B275" s="69"/>
      <c r="C275" s="69"/>
      <c r="D275" s="69"/>
      <c r="E275" s="69"/>
      <c r="F275" s="69"/>
      <c r="G275" s="69"/>
      <c r="H275" s="69"/>
      <c r="I275" s="69"/>
      <c r="J275" s="69"/>
      <c r="K275" s="69"/>
      <c r="L275" s="69"/>
      <c r="M275" s="69"/>
      <c r="N275" s="69"/>
      <c r="O275" s="69"/>
      <c r="P275" s="69"/>
      <c r="Q275" s="69"/>
    </row>
    <row r="276" spans="2:17">
      <c r="B276" s="69"/>
      <c r="C276" s="69"/>
      <c r="D276" s="69"/>
      <c r="E276" s="69"/>
      <c r="F276" s="69"/>
      <c r="G276" s="69"/>
      <c r="H276" s="69"/>
      <c r="I276" s="69"/>
      <c r="J276" s="69"/>
      <c r="K276" s="69"/>
      <c r="L276" s="69"/>
      <c r="M276" s="69"/>
      <c r="N276" s="69"/>
      <c r="O276" s="69"/>
      <c r="P276" s="69"/>
      <c r="Q276" s="69"/>
    </row>
    <row r="277" spans="2:17">
      <c r="B277" s="69"/>
      <c r="C277" s="69"/>
      <c r="D277" s="69"/>
      <c r="E277" s="69"/>
      <c r="F277" s="69"/>
      <c r="G277" s="69"/>
      <c r="H277" s="69"/>
      <c r="I277" s="69"/>
      <c r="J277" s="69"/>
      <c r="K277" s="69"/>
      <c r="L277" s="69"/>
      <c r="M277" s="69"/>
      <c r="N277" s="69"/>
      <c r="O277" s="69"/>
      <c r="P277" s="69"/>
      <c r="Q277" s="69"/>
    </row>
    <row r="278" spans="2:17">
      <c r="B278" s="69"/>
      <c r="C278" s="69"/>
      <c r="D278" s="69"/>
      <c r="E278" s="69"/>
      <c r="F278" s="69"/>
      <c r="G278" s="69"/>
      <c r="H278" s="69"/>
      <c r="I278" s="69"/>
      <c r="J278" s="69"/>
      <c r="K278" s="69"/>
      <c r="L278" s="69"/>
      <c r="M278" s="69"/>
      <c r="N278" s="69"/>
      <c r="O278" s="69"/>
      <c r="P278" s="69"/>
      <c r="Q278" s="69"/>
    </row>
    <row r="279" spans="2:17">
      <c r="B279" s="69"/>
      <c r="C279" s="69"/>
      <c r="D279" s="69"/>
      <c r="E279" s="69"/>
      <c r="F279" s="69"/>
      <c r="G279" s="69"/>
      <c r="H279" s="69"/>
      <c r="I279" s="69"/>
      <c r="J279" s="69"/>
      <c r="K279" s="69"/>
      <c r="L279" s="69"/>
      <c r="M279" s="69"/>
      <c r="N279" s="69"/>
      <c r="O279" s="69"/>
      <c r="P279" s="69"/>
      <c r="Q279" s="69"/>
    </row>
    <row r="280" spans="2:17">
      <c r="B280" s="69"/>
      <c r="C280" s="69"/>
      <c r="D280" s="69"/>
      <c r="E280" s="69"/>
      <c r="F280" s="69"/>
      <c r="G280" s="69"/>
      <c r="H280" s="69"/>
      <c r="I280" s="69"/>
      <c r="J280" s="69"/>
      <c r="K280" s="69"/>
      <c r="L280" s="69"/>
      <c r="M280" s="69"/>
      <c r="N280" s="69"/>
      <c r="O280" s="69"/>
      <c r="P280" s="69"/>
      <c r="Q280" s="69"/>
    </row>
    <row r="281" spans="2:17">
      <c r="B281" s="69"/>
      <c r="C281" s="69"/>
      <c r="D281" s="69"/>
      <c r="E281" s="69"/>
      <c r="F281" s="69"/>
      <c r="G281" s="69"/>
      <c r="H281" s="69"/>
      <c r="I281" s="69"/>
      <c r="J281" s="69"/>
      <c r="K281" s="69"/>
      <c r="L281" s="69"/>
      <c r="M281" s="69"/>
      <c r="N281" s="69"/>
      <c r="O281" s="69"/>
      <c r="P281" s="69"/>
      <c r="Q281" s="69"/>
    </row>
    <row r="282" spans="2:17">
      <c r="B282" s="69"/>
      <c r="C282" s="69"/>
      <c r="D282" s="69"/>
      <c r="E282" s="69"/>
      <c r="F282" s="69"/>
      <c r="G282" s="69"/>
      <c r="H282" s="69"/>
      <c r="I282" s="69"/>
      <c r="J282" s="69"/>
      <c r="K282" s="69"/>
      <c r="L282" s="69"/>
      <c r="M282" s="69"/>
      <c r="N282" s="69"/>
      <c r="O282" s="69"/>
      <c r="P282" s="69"/>
      <c r="Q282" s="69"/>
    </row>
    <row r="283" spans="2:17">
      <c r="B283" s="69"/>
      <c r="C283" s="69"/>
      <c r="D283" s="69"/>
      <c r="E283" s="69"/>
      <c r="F283" s="69"/>
      <c r="G283" s="69"/>
      <c r="H283" s="69"/>
      <c r="I283" s="69"/>
      <c r="J283" s="69"/>
      <c r="K283" s="69"/>
      <c r="L283" s="69"/>
      <c r="M283" s="69"/>
      <c r="N283" s="69"/>
      <c r="O283" s="69"/>
      <c r="P283" s="69"/>
      <c r="Q283" s="69"/>
    </row>
    <row r="284" spans="2:17">
      <c r="B284" s="69"/>
      <c r="C284" s="69"/>
      <c r="D284" s="69"/>
      <c r="E284" s="69"/>
      <c r="F284" s="69"/>
      <c r="G284" s="69"/>
      <c r="H284" s="69"/>
      <c r="I284" s="69"/>
      <c r="J284" s="69"/>
      <c r="K284" s="69"/>
      <c r="L284" s="69"/>
      <c r="M284" s="69"/>
      <c r="N284" s="69"/>
      <c r="O284" s="69"/>
      <c r="P284" s="69"/>
      <c r="Q284" s="69"/>
    </row>
    <row r="285" spans="2:17">
      <c r="B285" s="69"/>
      <c r="C285" s="69"/>
      <c r="D285" s="69"/>
      <c r="E285" s="69"/>
      <c r="F285" s="69"/>
      <c r="G285" s="69"/>
      <c r="H285" s="69"/>
      <c r="I285" s="69"/>
      <c r="J285" s="69"/>
      <c r="K285" s="69"/>
      <c r="L285" s="69"/>
      <c r="M285" s="69"/>
      <c r="N285" s="69"/>
      <c r="O285" s="69"/>
      <c r="P285" s="69"/>
      <c r="Q285" s="69"/>
    </row>
    <row r="286" spans="2:17">
      <c r="B286" s="69"/>
      <c r="C286" s="69"/>
      <c r="D286" s="69"/>
      <c r="E286" s="69"/>
      <c r="F286" s="69"/>
      <c r="G286" s="69"/>
      <c r="H286" s="69"/>
      <c r="I286" s="69"/>
      <c r="J286" s="69"/>
      <c r="K286" s="69"/>
      <c r="L286" s="69"/>
      <c r="M286" s="69"/>
      <c r="N286" s="69"/>
      <c r="O286" s="69"/>
      <c r="P286" s="69"/>
      <c r="Q286" s="69"/>
    </row>
    <row r="287" spans="2:17">
      <c r="B287" s="69"/>
      <c r="C287" s="69"/>
      <c r="D287" s="69"/>
      <c r="E287" s="69"/>
      <c r="F287" s="69"/>
      <c r="G287" s="69"/>
      <c r="H287" s="69"/>
      <c r="I287" s="69"/>
      <c r="J287" s="69"/>
      <c r="K287" s="69"/>
      <c r="L287" s="69"/>
      <c r="M287" s="69"/>
      <c r="N287" s="69"/>
      <c r="O287" s="69"/>
      <c r="P287" s="69"/>
      <c r="Q287" s="69"/>
    </row>
    <row r="288" spans="2:17">
      <c r="B288" s="69"/>
      <c r="C288" s="69"/>
      <c r="D288" s="69"/>
      <c r="E288" s="69"/>
      <c r="F288" s="69"/>
      <c r="G288" s="69"/>
      <c r="H288" s="69"/>
      <c r="I288" s="69"/>
      <c r="J288" s="69"/>
      <c r="K288" s="69"/>
      <c r="L288" s="69"/>
      <c r="M288" s="69"/>
      <c r="N288" s="69"/>
      <c r="O288" s="69"/>
      <c r="P288" s="69"/>
      <c r="Q288" s="69"/>
    </row>
    <row r="289" spans="2:17">
      <c r="B289" s="69"/>
      <c r="C289" s="69"/>
      <c r="D289" s="69"/>
      <c r="E289" s="69"/>
      <c r="F289" s="69"/>
      <c r="G289" s="69"/>
      <c r="H289" s="69"/>
      <c r="I289" s="69"/>
      <c r="J289" s="69"/>
      <c r="K289" s="69"/>
      <c r="L289" s="69"/>
      <c r="M289" s="69"/>
      <c r="N289" s="69"/>
      <c r="O289" s="69"/>
      <c r="P289" s="69"/>
      <c r="Q289" s="69"/>
    </row>
    <row r="290" spans="2:17">
      <c r="B290" s="69"/>
      <c r="C290" s="69"/>
      <c r="D290" s="69"/>
      <c r="E290" s="69"/>
      <c r="F290" s="69"/>
      <c r="G290" s="69"/>
      <c r="H290" s="69"/>
      <c r="I290" s="69"/>
      <c r="J290" s="69"/>
      <c r="K290" s="69"/>
      <c r="L290" s="69"/>
      <c r="M290" s="69"/>
      <c r="N290" s="69"/>
      <c r="O290" s="69"/>
      <c r="P290" s="69"/>
      <c r="Q290" s="69"/>
    </row>
    <row r="291" spans="2:17">
      <c r="B291" s="69"/>
      <c r="C291" s="69"/>
      <c r="D291" s="69"/>
      <c r="E291" s="69"/>
      <c r="F291" s="69"/>
      <c r="G291" s="69"/>
      <c r="H291" s="69"/>
      <c r="I291" s="69"/>
      <c r="J291" s="69"/>
      <c r="K291" s="69"/>
      <c r="L291" s="69"/>
      <c r="M291" s="69"/>
      <c r="N291" s="69"/>
      <c r="O291" s="69"/>
      <c r="P291" s="69"/>
      <c r="Q291" s="69"/>
    </row>
    <row r="292" spans="2:17">
      <c r="B292" s="69"/>
      <c r="C292" s="69"/>
      <c r="D292" s="69"/>
      <c r="E292" s="69"/>
      <c r="F292" s="69"/>
      <c r="G292" s="69"/>
      <c r="H292" s="69"/>
      <c r="I292" s="69"/>
      <c r="J292" s="69"/>
      <c r="K292" s="69"/>
      <c r="L292" s="69"/>
      <c r="M292" s="69"/>
      <c r="N292" s="69"/>
      <c r="O292" s="69"/>
      <c r="P292" s="69"/>
      <c r="Q292" s="69"/>
    </row>
    <row r="293" spans="2:17">
      <c r="B293" s="69"/>
      <c r="C293" s="69"/>
      <c r="D293" s="69"/>
      <c r="E293" s="69"/>
      <c r="F293" s="69"/>
      <c r="G293" s="69"/>
      <c r="H293" s="69"/>
      <c r="I293" s="69"/>
      <c r="J293" s="69"/>
      <c r="K293" s="69"/>
      <c r="L293" s="69"/>
      <c r="M293" s="69"/>
      <c r="N293" s="69"/>
      <c r="O293" s="69"/>
      <c r="P293" s="69"/>
      <c r="Q293" s="69"/>
    </row>
    <row r="294" spans="2:17">
      <c r="B294" s="69"/>
      <c r="C294" s="69"/>
      <c r="D294" s="69"/>
      <c r="E294" s="69"/>
      <c r="F294" s="69"/>
      <c r="G294" s="69"/>
      <c r="H294" s="69"/>
      <c r="I294" s="69"/>
      <c r="J294" s="69"/>
      <c r="K294" s="69"/>
      <c r="L294" s="69"/>
      <c r="M294" s="69"/>
      <c r="N294" s="69"/>
      <c r="O294" s="69"/>
      <c r="P294" s="69"/>
      <c r="Q294" s="69"/>
    </row>
    <row r="295" spans="2:17">
      <c r="B295" s="69"/>
      <c r="C295" s="69"/>
      <c r="D295" s="69"/>
      <c r="E295" s="69"/>
      <c r="F295" s="69"/>
      <c r="G295" s="69"/>
      <c r="H295" s="69"/>
      <c r="I295" s="69"/>
      <c r="J295" s="69"/>
      <c r="K295" s="69"/>
      <c r="L295" s="69"/>
      <c r="M295" s="69"/>
      <c r="N295" s="69"/>
      <c r="O295" s="69"/>
      <c r="P295" s="69"/>
      <c r="Q295" s="69"/>
    </row>
    <row r="296" spans="2:17">
      <c r="B296" s="69"/>
      <c r="C296" s="69"/>
      <c r="D296" s="69"/>
      <c r="E296" s="69"/>
      <c r="F296" s="69"/>
      <c r="G296" s="69"/>
      <c r="H296" s="69"/>
      <c r="I296" s="69"/>
      <c r="J296" s="69"/>
      <c r="K296" s="69"/>
      <c r="L296" s="69"/>
      <c r="M296" s="69"/>
      <c r="N296" s="69"/>
      <c r="O296" s="69"/>
      <c r="P296" s="69"/>
      <c r="Q296" s="69"/>
    </row>
    <row r="297" spans="2:17">
      <c r="B297" s="69"/>
      <c r="C297" s="69"/>
      <c r="D297" s="69"/>
      <c r="E297" s="69"/>
      <c r="F297" s="69"/>
      <c r="G297" s="69"/>
      <c r="H297" s="69"/>
      <c r="I297" s="69"/>
      <c r="J297" s="69"/>
      <c r="K297" s="69"/>
      <c r="L297" s="69"/>
      <c r="M297" s="69"/>
      <c r="N297" s="69"/>
      <c r="O297" s="69"/>
      <c r="P297" s="69"/>
      <c r="Q297" s="69"/>
    </row>
    <row r="298" spans="2:17">
      <c r="B298" s="69"/>
      <c r="C298" s="69"/>
      <c r="D298" s="69"/>
      <c r="E298" s="69"/>
      <c r="F298" s="69"/>
      <c r="G298" s="69"/>
      <c r="H298" s="69"/>
      <c r="I298" s="69"/>
      <c r="J298" s="69"/>
      <c r="K298" s="69"/>
      <c r="L298" s="69"/>
      <c r="M298" s="69"/>
      <c r="N298" s="69"/>
      <c r="O298" s="69"/>
      <c r="P298" s="69"/>
      <c r="Q298" s="69"/>
    </row>
    <row r="299" spans="2:17">
      <c r="B299" s="69"/>
      <c r="C299" s="69"/>
      <c r="D299" s="69"/>
      <c r="E299" s="69"/>
      <c r="F299" s="69"/>
      <c r="G299" s="69"/>
      <c r="H299" s="69"/>
      <c r="I299" s="69"/>
      <c r="J299" s="69"/>
      <c r="K299" s="69"/>
      <c r="L299" s="69"/>
      <c r="M299" s="69"/>
      <c r="N299" s="69"/>
      <c r="O299" s="69"/>
      <c r="P299" s="69"/>
      <c r="Q299" s="69"/>
    </row>
    <row r="300" spans="2:17">
      <c r="B300" s="69"/>
      <c r="C300" s="69"/>
      <c r="D300" s="69"/>
      <c r="E300" s="69"/>
      <c r="F300" s="69"/>
      <c r="G300" s="69"/>
      <c r="H300" s="69"/>
      <c r="I300" s="69"/>
      <c r="J300" s="69"/>
      <c r="K300" s="69"/>
      <c r="L300" s="69"/>
      <c r="M300" s="69"/>
      <c r="N300" s="69"/>
      <c r="O300" s="69"/>
      <c r="P300" s="69"/>
      <c r="Q300" s="69"/>
    </row>
    <row r="301" spans="2:17">
      <c r="B301" s="69"/>
      <c r="C301" s="69"/>
      <c r="D301" s="69"/>
      <c r="E301" s="69"/>
      <c r="F301" s="69"/>
      <c r="G301" s="69"/>
      <c r="H301" s="69"/>
      <c r="I301" s="69"/>
      <c r="J301" s="69"/>
      <c r="K301" s="69"/>
      <c r="L301" s="69"/>
      <c r="M301" s="69"/>
      <c r="N301" s="69"/>
      <c r="O301" s="69"/>
      <c r="P301" s="69"/>
      <c r="Q301" s="69"/>
    </row>
    <row r="302" spans="2:17">
      <c r="B302" s="69"/>
      <c r="C302" s="69"/>
      <c r="D302" s="69"/>
      <c r="E302" s="69"/>
      <c r="F302" s="69"/>
      <c r="G302" s="69"/>
      <c r="H302" s="69"/>
      <c r="I302" s="69"/>
      <c r="J302" s="69"/>
      <c r="K302" s="69"/>
      <c r="L302" s="69"/>
      <c r="M302" s="69"/>
      <c r="N302" s="69"/>
      <c r="O302" s="69"/>
      <c r="P302" s="69"/>
      <c r="Q302" s="69"/>
    </row>
    <row r="303" spans="2:17">
      <c r="B303" s="69"/>
      <c r="C303" s="69"/>
      <c r="D303" s="69"/>
      <c r="E303" s="69"/>
      <c r="F303" s="69"/>
      <c r="G303" s="69"/>
      <c r="H303" s="69"/>
      <c r="I303" s="69"/>
      <c r="J303" s="69"/>
      <c r="K303" s="69"/>
      <c r="L303" s="69"/>
      <c r="M303" s="69"/>
      <c r="N303" s="69"/>
      <c r="O303" s="69"/>
      <c r="P303" s="69"/>
      <c r="Q303" s="69"/>
    </row>
    <row r="304" spans="2:17">
      <c r="B304" s="69"/>
      <c r="C304" s="69"/>
      <c r="D304" s="69"/>
      <c r="E304" s="69"/>
      <c r="F304" s="69"/>
      <c r="G304" s="69"/>
      <c r="H304" s="69"/>
      <c r="I304" s="69"/>
      <c r="J304" s="69"/>
      <c r="K304" s="69"/>
      <c r="L304" s="69"/>
      <c r="M304" s="69"/>
      <c r="N304" s="69"/>
      <c r="O304" s="69"/>
      <c r="P304" s="69"/>
      <c r="Q304" s="69"/>
    </row>
    <row r="305" spans="2:17">
      <c r="B305" s="69"/>
      <c r="C305" s="69"/>
      <c r="D305" s="69"/>
      <c r="E305" s="69"/>
      <c r="F305" s="69"/>
      <c r="G305" s="69"/>
      <c r="H305" s="69"/>
      <c r="I305" s="69"/>
      <c r="J305" s="69"/>
      <c r="K305" s="69"/>
      <c r="L305" s="69"/>
      <c r="M305" s="69"/>
      <c r="N305" s="69"/>
      <c r="O305" s="69"/>
      <c r="P305" s="69"/>
      <c r="Q305" s="69"/>
    </row>
    <row r="306" spans="2:17">
      <c r="B306" s="69"/>
      <c r="C306" s="69"/>
      <c r="D306" s="69"/>
      <c r="E306" s="69"/>
      <c r="F306" s="69"/>
      <c r="G306" s="69"/>
      <c r="H306" s="69"/>
      <c r="I306" s="69"/>
      <c r="J306" s="69"/>
      <c r="K306" s="69"/>
      <c r="L306" s="69"/>
      <c r="M306" s="69"/>
      <c r="N306" s="69"/>
      <c r="O306" s="69"/>
      <c r="P306" s="69"/>
      <c r="Q306" s="69"/>
    </row>
    <row r="307" spans="2:17">
      <c r="B307" s="69"/>
      <c r="C307" s="69"/>
      <c r="D307" s="69"/>
      <c r="E307" s="69"/>
      <c r="F307" s="69"/>
      <c r="G307" s="69"/>
      <c r="H307" s="69"/>
      <c r="I307" s="69"/>
      <c r="J307" s="69"/>
      <c r="K307" s="69"/>
      <c r="L307" s="69"/>
      <c r="M307" s="69"/>
      <c r="N307" s="69"/>
      <c r="O307" s="69"/>
      <c r="P307" s="69"/>
      <c r="Q307" s="69"/>
    </row>
    <row r="308" spans="2:17">
      <c r="B308" s="69"/>
      <c r="C308" s="69"/>
      <c r="D308" s="69"/>
      <c r="E308" s="69"/>
      <c r="F308" s="69"/>
      <c r="G308" s="69"/>
      <c r="H308" s="69"/>
      <c r="I308" s="69"/>
      <c r="J308" s="69"/>
      <c r="K308" s="69"/>
      <c r="L308" s="69"/>
      <c r="M308" s="69"/>
      <c r="N308" s="69"/>
      <c r="O308" s="69"/>
      <c r="P308" s="69"/>
      <c r="Q308" s="69"/>
    </row>
    <row r="309" spans="2:17">
      <c r="B309" s="69"/>
      <c r="C309" s="69"/>
      <c r="D309" s="69"/>
      <c r="E309" s="69"/>
      <c r="F309" s="69"/>
      <c r="G309" s="69"/>
      <c r="H309" s="69"/>
      <c r="I309" s="69"/>
      <c r="J309" s="69"/>
      <c r="K309" s="69"/>
      <c r="L309" s="69"/>
      <c r="M309" s="69"/>
      <c r="N309" s="69"/>
      <c r="O309" s="69"/>
      <c r="P309" s="69"/>
      <c r="Q309" s="69"/>
    </row>
    <row r="310" spans="2:17">
      <c r="B310" s="69"/>
      <c r="C310" s="69"/>
      <c r="D310" s="69"/>
      <c r="E310" s="69"/>
      <c r="F310" s="69"/>
      <c r="G310" s="69"/>
      <c r="H310" s="69"/>
      <c r="I310" s="69"/>
      <c r="J310" s="69"/>
      <c r="K310" s="69"/>
      <c r="L310" s="69"/>
      <c r="M310" s="69"/>
      <c r="N310" s="69"/>
      <c r="O310" s="69"/>
      <c r="P310" s="69"/>
      <c r="Q310" s="69"/>
    </row>
    <row r="311" spans="2:17">
      <c r="B311" s="69"/>
      <c r="C311" s="69"/>
      <c r="D311" s="69"/>
      <c r="E311" s="69"/>
      <c r="F311" s="69"/>
      <c r="G311" s="69"/>
      <c r="H311" s="69"/>
      <c r="I311" s="69"/>
      <c r="J311" s="69"/>
      <c r="K311" s="69"/>
      <c r="L311" s="69"/>
      <c r="M311" s="69"/>
      <c r="N311" s="69"/>
      <c r="O311" s="69"/>
      <c r="P311" s="69"/>
      <c r="Q311" s="69"/>
    </row>
    <row r="312" spans="2:17">
      <c r="B312" s="69"/>
      <c r="C312" s="69"/>
      <c r="D312" s="69"/>
      <c r="E312" s="69"/>
      <c r="F312" s="69"/>
      <c r="G312" s="69"/>
      <c r="H312" s="69"/>
      <c r="I312" s="69"/>
      <c r="J312" s="69"/>
      <c r="K312" s="69"/>
      <c r="L312" s="69"/>
      <c r="M312" s="69"/>
      <c r="N312" s="69"/>
      <c r="O312" s="69"/>
      <c r="P312" s="69"/>
      <c r="Q312" s="69"/>
    </row>
    <row r="313" spans="2:17">
      <c r="B313" s="69"/>
      <c r="C313" s="69"/>
      <c r="D313" s="69"/>
      <c r="E313" s="69"/>
      <c r="F313" s="69"/>
      <c r="G313" s="69"/>
      <c r="H313" s="69"/>
      <c r="I313" s="69"/>
      <c r="J313" s="69"/>
      <c r="K313" s="69"/>
      <c r="L313" s="69"/>
      <c r="M313" s="69"/>
      <c r="N313" s="69"/>
      <c r="O313" s="69"/>
      <c r="P313" s="69"/>
      <c r="Q313" s="69"/>
    </row>
    <row r="314" spans="2:17">
      <c r="B314" s="69"/>
      <c r="C314" s="69"/>
      <c r="D314" s="69"/>
      <c r="E314" s="69"/>
      <c r="F314" s="69"/>
      <c r="G314" s="69"/>
      <c r="H314" s="69"/>
      <c r="I314" s="69"/>
      <c r="J314" s="69"/>
      <c r="K314" s="69"/>
      <c r="L314" s="69"/>
      <c r="M314" s="69"/>
      <c r="N314" s="69"/>
      <c r="O314" s="69"/>
      <c r="P314" s="69"/>
      <c r="Q314" s="69"/>
    </row>
    <row r="315" spans="2:17">
      <c r="B315" s="69"/>
      <c r="C315" s="69"/>
      <c r="D315" s="69"/>
      <c r="E315" s="69"/>
      <c r="F315" s="69"/>
      <c r="G315" s="69"/>
      <c r="H315" s="69"/>
      <c r="I315" s="69"/>
      <c r="J315" s="69"/>
      <c r="K315" s="69"/>
      <c r="L315" s="69"/>
      <c r="M315" s="69"/>
      <c r="N315" s="69"/>
      <c r="O315" s="69"/>
      <c r="P315" s="69"/>
      <c r="Q315" s="69"/>
    </row>
    <row r="316" spans="2:17">
      <c r="B316" s="69"/>
      <c r="C316" s="69"/>
      <c r="D316" s="69"/>
      <c r="E316" s="69"/>
      <c r="F316" s="69"/>
      <c r="G316" s="69"/>
      <c r="H316" s="69"/>
      <c r="I316" s="69"/>
      <c r="J316" s="69"/>
      <c r="K316" s="69"/>
      <c r="L316" s="69"/>
      <c r="M316" s="69"/>
      <c r="N316" s="69"/>
      <c r="O316" s="69"/>
      <c r="P316" s="69"/>
      <c r="Q316" s="69"/>
    </row>
    <row r="317" spans="2:17">
      <c r="B317" s="69"/>
      <c r="C317" s="69"/>
      <c r="D317" s="69"/>
      <c r="E317" s="69"/>
      <c r="F317" s="69"/>
      <c r="G317" s="69"/>
      <c r="H317" s="69"/>
      <c r="I317" s="69"/>
      <c r="J317" s="69"/>
      <c r="K317" s="69"/>
      <c r="L317" s="69"/>
      <c r="M317" s="69"/>
      <c r="N317" s="69"/>
      <c r="O317" s="69"/>
      <c r="P317" s="69"/>
      <c r="Q317" s="69"/>
    </row>
    <row r="318" spans="2:17">
      <c r="B318" s="69"/>
      <c r="C318" s="69"/>
      <c r="D318" s="69"/>
      <c r="E318" s="69"/>
      <c r="F318" s="69"/>
      <c r="G318" s="69"/>
      <c r="H318" s="69"/>
      <c r="I318" s="69"/>
      <c r="J318" s="69"/>
      <c r="K318" s="69"/>
      <c r="L318" s="69"/>
      <c r="M318" s="69"/>
      <c r="N318" s="69"/>
      <c r="O318" s="69"/>
      <c r="P318" s="69"/>
      <c r="Q318" s="69"/>
    </row>
    <row r="319" spans="2:17">
      <c r="B319" s="69"/>
      <c r="C319" s="69"/>
      <c r="D319" s="69"/>
      <c r="E319" s="69"/>
      <c r="F319" s="69"/>
      <c r="G319" s="69"/>
      <c r="H319" s="69"/>
      <c r="I319" s="69"/>
      <c r="J319" s="69"/>
      <c r="K319" s="69"/>
      <c r="L319" s="69"/>
      <c r="M319" s="69"/>
      <c r="N319" s="69"/>
      <c r="O319" s="69"/>
      <c r="P319" s="69"/>
      <c r="Q319" s="69"/>
    </row>
    <row r="320" spans="2:17">
      <c r="B320" s="69"/>
      <c r="C320" s="69"/>
      <c r="D320" s="69"/>
      <c r="E320" s="69"/>
      <c r="F320" s="69"/>
      <c r="G320" s="69"/>
      <c r="H320" s="69"/>
      <c r="I320" s="69"/>
      <c r="J320" s="69"/>
      <c r="K320" s="69"/>
      <c r="L320" s="69"/>
      <c r="M320" s="69"/>
      <c r="N320" s="69"/>
      <c r="O320" s="69"/>
      <c r="P320" s="69"/>
      <c r="Q320" s="69"/>
    </row>
    <row r="321" spans="2:17">
      <c r="B321" s="69"/>
      <c r="C321" s="69"/>
      <c r="D321" s="69"/>
      <c r="E321" s="69"/>
      <c r="F321" s="69"/>
      <c r="G321" s="69"/>
      <c r="H321" s="69"/>
      <c r="I321" s="69"/>
      <c r="J321" s="69"/>
      <c r="K321" s="69"/>
      <c r="L321" s="69"/>
      <c r="M321" s="69"/>
      <c r="N321" s="69"/>
      <c r="O321" s="69"/>
      <c r="P321" s="69"/>
      <c r="Q321" s="69"/>
    </row>
    <row r="322" spans="2:17">
      <c r="B322" s="69"/>
      <c r="C322" s="69"/>
      <c r="D322" s="69"/>
      <c r="E322" s="69"/>
      <c r="F322" s="69"/>
      <c r="G322" s="69"/>
      <c r="H322" s="69"/>
      <c r="I322" s="69"/>
      <c r="J322" s="69"/>
      <c r="K322" s="69"/>
      <c r="L322" s="69"/>
      <c r="M322" s="69"/>
      <c r="N322" s="69"/>
      <c r="O322" s="69"/>
      <c r="P322" s="69"/>
      <c r="Q322" s="69"/>
    </row>
    <row r="323" spans="2:17">
      <c r="B323" s="69"/>
      <c r="C323" s="69"/>
      <c r="D323" s="69"/>
      <c r="E323" s="69"/>
      <c r="F323" s="69"/>
      <c r="G323" s="69"/>
      <c r="H323" s="69"/>
      <c r="I323" s="69"/>
      <c r="J323" s="69"/>
      <c r="K323" s="69"/>
      <c r="L323" s="69"/>
      <c r="M323" s="69"/>
      <c r="N323" s="69"/>
      <c r="O323" s="69"/>
      <c r="P323" s="69"/>
      <c r="Q323" s="69"/>
    </row>
    <row r="324" spans="2:17">
      <c r="B324" s="69"/>
      <c r="C324" s="69"/>
      <c r="D324" s="69"/>
      <c r="E324" s="69"/>
      <c r="F324" s="69"/>
      <c r="G324" s="69"/>
      <c r="H324" s="69"/>
      <c r="I324" s="69"/>
      <c r="J324" s="69"/>
      <c r="K324" s="69"/>
      <c r="L324" s="69"/>
      <c r="M324" s="69"/>
      <c r="N324" s="69"/>
      <c r="O324" s="69"/>
      <c r="P324" s="69"/>
      <c r="Q324" s="69"/>
    </row>
    <row r="325" spans="2:17">
      <c r="B325" s="69"/>
      <c r="C325" s="69"/>
      <c r="D325" s="69"/>
      <c r="E325" s="69"/>
      <c r="F325" s="69"/>
      <c r="G325" s="69"/>
      <c r="H325" s="69"/>
      <c r="I325" s="69"/>
      <c r="J325" s="69"/>
      <c r="K325" s="69"/>
      <c r="L325" s="69"/>
      <c r="M325" s="69"/>
      <c r="N325" s="69"/>
      <c r="O325" s="69"/>
      <c r="P325" s="69"/>
      <c r="Q325" s="69"/>
    </row>
    <row r="326" spans="2:17">
      <c r="B326" s="69"/>
      <c r="C326" s="69"/>
      <c r="D326" s="69"/>
      <c r="E326" s="69"/>
      <c r="F326" s="69"/>
      <c r="G326" s="69"/>
      <c r="H326" s="69"/>
      <c r="I326" s="69"/>
      <c r="J326" s="69"/>
      <c r="K326" s="69"/>
      <c r="L326" s="69"/>
      <c r="M326" s="69"/>
      <c r="N326" s="69"/>
      <c r="O326" s="69"/>
      <c r="P326" s="69"/>
      <c r="Q326" s="69"/>
    </row>
    <row r="327" spans="2:17">
      <c r="B327" s="69"/>
      <c r="C327" s="69"/>
      <c r="D327" s="69"/>
      <c r="E327" s="69"/>
      <c r="F327" s="69"/>
      <c r="G327" s="69"/>
      <c r="H327" s="69"/>
      <c r="I327" s="69"/>
      <c r="J327" s="69"/>
      <c r="K327" s="69"/>
      <c r="L327" s="69"/>
      <c r="M327" s="69"/>
      <c r="N327" s="69"/>
      <c r="O327" s="69"/>
      <c r="P327" s="69"/>
      <c r="Q327" s="69"/>
    </row>
    <row r="328" spans="2:17">
      <c r="B328" s="69"/>
      <c r="C328" s="69"/>
      <c r="D328" s="69"/>
      <c r="E328" s="69"/>
      <c r="F328" s="69"/>
      <c r="G328" s="69"/>
      <c r="H328" s="69"/>
      <c r="I328" s="69"/>
      <c r="J328" s="69"/>
      <c r="K328" s="69"/>
      <c r="L328" s="69"/>
      <c r="M328" s="69"/>
      <c r="N328" s="69"/>
      <c r="O328" s="69"/>
      <c r="P328" s="69"/>
      <c r="Q328" s="69"/>
    </row>
    <row r="329" spans="2:17">
      <c r="B329" s="69"/>
      <c r="C329" s="69"/>
      <c r="D329" s="69"/>
      <c r="E329" s="69"/>
      <c r="F329" s="69"/>
      <c r="G329" s="69"/>
      <c r="H329" s="69"/>
      <c r="I329" s="69"/>
      <c r="J329" s="69"/>
      <c r="K329" s="69"/>
      <c r="L329" s="69"/>
      <c r="M329" s="69"/>
      <c r="N329" s="69"/>
      <c r="O329" s="69"/>
      <c r="P329" s="69"/>
      <c r="Q329" s="69"/>
    </row>
    <row r="330" spans="2:17">
      <c r="B330" s="69"/>
      <c r="C330" s="69"/>
      <c r="D330" s="69"/>
      <c r="E330" s="69"/>
      <c r="F330" s="69"/>
      <c r="G330" s="69"/>
      <c r="H330" s="69"/>
      <c r="I330" s="69"/>
      <c r="J330" s="69"/>
      <c r="K330" s="69"/>
      <c r="L330" s="69"/>
      <c r="M330" s="69"/>
      <c r="N330" s="69"/>
      <c r="O330" s="69"/>
      <c r="P330" s="69"/>
      <c r="Q330" s="69"/>
    </row>
    <row r="331" spans="2:17">
      <c r="B331" s="69"/>
      <c r="C331" s="69"/>
      <c r="D331" s="69"/>
      <c r="E331" s="69"/>
      <c r="F331" s="69"/>
      <c r="G331" s="69"/>
      <c r="H331" s="69"/>
      <c r="I331" s="69"/>
      <c r="J331" s="69"/>
      <c r="K331" s="69"/>
      <c r="L331" s="69"/>
      <c r="M331" s="69"/>
      <c r="N331" s="69"/>
      <c r="O331" s="69"/>
      <c r="P331" s="69"/>
      <c r="Q331" s="69"/>
    </row>
    <row r="332" spans="2:17">
      <c r="B332" s="69"/>
      <c r="C332" s="69"/>
      <c r="D332" s="69"/>
      <c r="E332" s="69"/>
      <c r="F332" s="69"/>
      <c r="G332" s="69"/>
      <c r="H332" s="69"/>
      <c r="I332" s="69"/>
      <c r="J332" s="69"/>
      <c r="K332" s="69"/>
      <c r="L332" s="69"/>
      <c r="M332" s="69"/>
      <c r="N332" s="69"/>
      <c r="O332" s="69"/>
      <c r="P332" s="69"/>
      <c r="Q332" s="69"/>
    </row>
    <row r="333" spans="2:17">
      <c r="B333" s="69"/>
      <c r="C333" s="69"/>
      <c r="D333" s="69"/>
      <c r="E333" s="69"/>
      <c r="F333" s="69"/>
      <c r="G333" s="69"/>
      <c r="H333" s="69"/>
      <c r="I333" s="69"/>
      <c r="J333" s="69"/>
      <c r="K333" s="69"/>
      <c r="L333" s="69"/>
      <c r="M333" s="69"/>
      <c r="N333" s="69"/>
      <c r="O333" s="69"/>
      <c r="P333" s="69"/>
      <c r="Q333" s="69"/>
    </row>
    <row r="334" spans="2:17">
      <c r="B334" s="69"/>
      <c r="C334" s="69"/>
      <c r="D334" s="69"/>
      <c r="E334" s="69"/>
      <c r="F334" s="69"/>
      <c r="G334" s="69"/>
      <c r="H334" s="69"/>
      <c r="I334" s="69"/>
      <c r="J334" s="69"/>
      <c r="K334" s="69"/>
      <c r="L334" s="69"/>
      <c r="M334" s="69"/>
      <c r="N334" s="69"/>
      <c r="O334" s="69"/>
      <c r="P334" s="69"/>
      <c r="Q334" s="69"/>
    </row>
    <row r="335" spans="2:17">
      <c r="B335" s="69"/>
      <c r="C335" s="69"/>
      <c r="D335" s="69"/>
      <c r="E335" s="69"/>
      <c r="F335" s="69"/>
      <c r="G335" s="69"/>
      <c r="H335" s="69"/>
      <c r="I335" s="69"/>
      <c r="J335" s="69"/>
      <c r="K335" s="69"/>
      <c r="L335" s="69"/>
      <c r="M335" s="69"/>
      <c r="N335" s="69"/>
      <c r="O335" s="69"/>
      <c r="P335" s="69"/>
      <c r="Q335" s="69"/>
    </row>
    <row r="336" spans="2:17">
      <c r="B336" s="69"/>
      <c r="C336" s="69"/>
      <c r="D336" s="69"/>
      <c r="E336" s="69"/>
      <c r="F336" s="69"/>
      <c r="G336" s="69"/>
      <c r="H336" s="69"/>
      <c r="I336" s="69"/>
      <c r="J336" s="69"/>
      <c r="K336" s="69"/>
      <c r="L336" s="69"/>
      <c r="M336" s="69"/>
      <c r="N336" s="69"/>
      <c r="O336" s="69"/>
      <c r="P336" s="69"/>
      <c r="Q336" s="69"/>
    </row>
    <row r="337" spans="2:17">
      <c r="B337" s="69"/>
      <c r="C337" s="69"/>
      <c r="D337" s="69"/>
      <c r="E337" s="69"/>
      <c r="F337" s="69"/>
      <c r="G337" s="69"/>
      <c r="H337" s="69"/>
      <c r="I337" s="69"/>
      <c r="J337" s="69"/>
      <c r="K337" s="69"/>
      <c r="L337" s="69"/>
      <c r="M337" s="69"/>
      <c r="N337" s="69"/>
      <c r="O337" s="69"/>
      <c r="P337" s="69"/>
      <c r="Q337" s="69"/>
    </row>
    <row r="338" spans="2:17">
      <c r="B338" s="69"/>
      <c r="C338" s="69"/>
      <c r="D338" s="69"/>
      <c r="E338" s="69"/>
      <c r="F338" s="69"/>
      <c r="G338" s="69"/>
      <c r="H338" s="69"/>
      <c r="I338" s="69"/>
      <c r="J338" s="69"/>
      <c r="K338" s="69"/>
      <c r="L338" s="69"/>
      <c r="M338" s="69"/>
      <c r="N338" s="69"/>
      <c r="O338" s="69"/>
      <c r="P338" s="69"/>
      <c r="Q338" s="69"/>
    </row>
    <row r="339" spans="2:17">
      <c r="B339" s="69"/>
      <c r="C339" s="69"/>
      <c r="D339" s="69"/>
      <c r="E339" s="69"/>
      <c r="F339" s="69"/>
      <c r="G339" s="69"/>
      <c r="H339" s="69"/>
      <c r="I339" s="69"/>
      <c r="J339" s="69"/>
      <c r="K339" s="69"/>
      <c r="L339" s="69"/>
      <c r="M339" s="69"/>
      <c r="N339" s="69"/>
      <c r="O339" s="69"/>
      <c r="P339" s="69"/>
      <c r="Q339" s="69"/>
    </row>
    <row r="340" spans="2:17">
      <c r="B340" s="69"/>
      <c r="C340" s="69"/>
      <c r="D340" s="69"/>
      <c r="E340" s="69"/>
      <c r="F340" s="69"/>
      <c r="G340" s="69"/>
      <c r="H340" s="69"/>
      <c r="I340" s="69"/>
      <c r="J340" s="69"/>
      <c r="K340" s="69"/>
      <c r="L340" s="69"/>
      <c r="M340" s="69"/>
      <c r="N340" s="69"/>
      <c r="O340" s="69"/>
      <c r="P340" s="69"/>
      <c r="Q340" s="69"/>
    </row>
    <row r="341" spans="2:17">
      <c r="B341" s="69"/>
      <c r="C341" s="69"/>
      <c r="D341" s="69"/>
      <c r="E341" s="69"/>
      <c r="F341" s="69"/>
      <c r="G341" s="69"/>
      <c r="H341" s="69"/>
      <c r="I341" s="69"/>
      <c r="J341" s="69"/>
      <c r="K341" s="69"/>
      <c r="L341" s="69"/>
      <c r="M341" s="69"/>
      <c r="N341" s="69"/>
      <c r="O341" s="69"/>
      <c r="P341" s="69"/>
      <c r="Q341" s="69"/>
    </row>
    <row r="342" spans="2:17">
      <c r="B342" s="69"/>
      <c r="C342" s="69"/>
      <c r="D342" s="69"/>
      <c r="E342" s="69"/>
      <c r="F342" s="69"/>
      <c r="G342" s="69"/>
      <c r="H342" s="69"/>
      <c r="I342" s="69"/>
      <c r="J342" s="69"/>
      <c r="K342" s="69"/>
      <c r="L342" s="69"/>
      <c r="M342" s="69"/>
      <c r="N342" s="69"/>
      <c r="O342" s="69"/>
      <c r="P342" s="69"/>
      <c r="Q342" s="69"/>
    </row>
    <row r="343" spans="2:17">
      <c r="B343" s="69"/>
      <c r="C343" s="69"/>
      <c r="D343" s="69"/>
      <c r="E343" s="69"/>
      <c r="F343" s="69"/>
      <c r="G343" s="69"/>
      <c r="H343" s="69"/>
      <c r="I343" s="69"/>
      <c r="J343" s="69"/>
      <c r="K343" s="69"/>
      <c r="L343" s="69"/>
      <c r="M343" s="69"/>
      <c r="N343" s="69"/>
      <c r="O343" s="69"/>
      <c r="P343" s="69"/>
      <c r="Q343" s="69"/>
    </row>
    <row r="344" spans="2:17">
      <c r="B344" s="69"/>
      <c r="C344" s="69"/>
      <c r="D344" s="69"/>
      <c r="E344" s="69"/>
      <c r="F344" s="69"/>
      <c r="G344" s="69"/>
      <c r="H344" s="69"/>
      <c r="I344" s="69"/>
      <c r="J344" s="69"/>
      <c r="K344" s="69"/>
      <c r="L344" s="69"/>
      <c r="M344" s="69"/>
      <c r="N344" s="69"/>
      <c r="O344" s="69"/>
      <c r="P344" s="69"/>
      <c r="Q344" s="69"/>
    </row>
    <row r="345" spans="2:17">
      <c r="B345" s="69"/>
      <c r="C345" s="69"/>
      <c r="D345" s="69"/>
      <c r="E345" s="69"/>
      <c r="F345" s="69"/>
      <c r="G345" s="69"/>
      <c r="H345" s="69"/>
      <c r="I345" s="69"/>
      <c r="J345" s="69"/>
      <c r="K345" s="69"/>
      <c r="L345" s="69"/>
      <c r="M345" s="69"/>
      <c r="N345" s="69"/>
      <c r="O345" s="69"/>
      <c r="P345" s="69"/>
      <c r="Q345" s="69"/>
    </row>
    <row r="346" spans="2:17">
      <c r="B346" s="69"/>
      <c r="C346" s="69"/>
      <c r="D346" s="69"/>
      <c r="E346" s="69"/>
      <c r="F346" s="69"/>
      <c r="G346" s="69"/>
      <c r="H346" s="69"/>
      <c r="I346" s="69"/>
      <c r="J346" s="69"/>
      <c r="K346" s="69"/>
      <c r="L346" s="69"/>
      <c r="M346" s="69"/>
      <c r="N346" s="69"/>
      <c r="O346" s="69"/>
      <c r="P346" s="69"/>
      <c r="Q346" s="69"/>
    </row>
    <row r="347" spans="2:17">
      <c r="B347" s="69"/>
      <c r="C347" s="69"/>
      <c r="D347" s="69"/>
      <c r="E347" s="69"/>
      <c r="F347" s="69"/>
      <c r="G347" s="69"/>
      <c r="H347" s="69"/>
      <c r="I347" s="69"/>
      <c r="J347" s="69"/>
      <c r="K347" s="69"/>
      <c r="L347" s="69"/>
      <c r="M347" s="69"/>
      <c r="N347" s="69"/>
      <c r="O347" s="69"/>
      <c r="P347" s="69"/>
      <c r="Q347" s="69"/>
    </row>
    <row r="348" spans="2:17">
      <c r="B348" s="69"/>
      <c r="C348" s="69"/>
      <c r="D348" s="69"/>
      <c r="E348" s="69"/>
      <c r="F348" s="69"/>
      <c r="G348" s="69"/>
      <c r="H348" s="69"/>
      <c r="I348" s="69"/>
      <c r="J348" s="69"/>
      <c r="K348" s="69"/>
      <c r="L348" s="69"/>
      <c r="M348" s="69"/>
      <c r="N348" s="69"/>
      <c r="O348" s="69"/>
      <c r="P348" s="69"/>
      <c r="Q348" s="69"/>
    </row>
    <row r="349" spans="2:17">
      <c r="B349" s="69"/>
      <c r="C349" s="69"/>
      <c r="D349" s="69"/>
      <c r="E349" s="69"/>
      <c r="F349" s="69"/>
      <c r="G349" s="69"/>
      <c r="H349" s="69"/>
      <c r="I349" s="69"/>
      <c r="J349" s="69"/>
      <c r="K349" s="69"/>
      <c r="L349" s="69"/>
      <c r="M349" s="69"/>
      <c r="N349" s="69"/>
      <c r="O349" s="69"/>
      <c r="P349" s="69"/>
      <c r="Q349" s="69"/>
    </row>
    <row r="350" spans="2:17">
      <c r="B350" s="69"/>
      <c r="C350" s="69"/>
      <c r="D350" s="69"/>
      <c r="E350" s="69"/>
      <c r="F350" s="69"/>
      <c r="G350" s="69"/>
      <c r="H350" s="69"/>
      <c r="I350" s="69"/>
      <c r="J350" s="69"/>
      <c r="K350" s="69"/>
      <c r="L350" s="69"/>
      <c r="M350" s="69"/>
      <c r="N350" s="69"/>
      <c r="O350" s="69"/>
      <c r="P350" s="69"/>
      <c r="Q350" s="69"/>
    </row>
    <row r="351" spans="2:17">
      <c r="B351" s="69"/>
      <c r="C351" s="69"/>
      <c r="D351" s="69"/>
      <c r="E351" s="69"/>
      <c r="F351" s="69"/>
      <c r="G351" s="69"/>
      <c r="H351" s="69"/>
      <c r="I351" s="69"/>
      <c r="J351" s="69"/>
      <c r="K351" s="69"/>
      <c r="L351" s="69"/>
      <c r="M351" s="69"/>
      <c r="N351" s="69"/>
      <c r="O351" s="69"/>
      <c r="P351" s="69"/>
      <c r="Q351" s="69"/>
    </row>
    <row r="352" spans="2:17">
      <c r="B352" s="69"/>
      <c r="C352" s="69"/>
      <c r="D352" s="69"/>
      <c r="E352" s="69"/>
      <c r="F352" s="69"/>
      <c r="G352" s="69"/>
      <c r="H352" s="69"/>
      <c r="I352" s="69"/>
      <c r="J352" s="69"/>
      <c r="K352" s="69"/>
      <c r="L352" s="69"/>
      <c r="M352" s="69"/>
      <c r="N352" s="69"/>
      <c r="O352" s="69"/>
      <c r="P352" s="69"/>
      <c r="Q352" s="69"/>
    </row>
    <row r="353" spans="2:17">
      <c r="B353" s="69"/>
      <c r="C353" s="69"/>
      <c r="D353" s="69"/>
      <c r="E353" s="69"/>
      <c r="F353" s="69"/>
      <c r="G353" s="69"/>
      <c r="H353" s="69"/>
      <c r="I353" s="69"/>
      <c r="J353" s="69"/>
      <c r="K353" s="69"/>
      <c r="L353" s="69"/>
      <c r="M353" s="69"/>
      <c r="N353" s="69"/>
      <c r="O353" s="69"/>
      <c r="P353" s="69"/>
      <c r="Q353" s="69"/>
    </row>
    <row r="354" spans="2:17">
      <c r="B354" s="69"/>
      <c r="C354" s="69"/>
      <c r="D354" s="69"/>
      <c r="E354" s="69"/>
      <c r="F354" s="69"/>
      <c r="G354" s="69"/>
      <c r="H354" s="69"/>
      <c r="I354" s="69"/>
      <c r="J354" s="69"/>
      <c r="K354" s="69"/>
      <c r="L354" s="69"/>
      <c r="M354" s="69"/>
      <c r="N354" s="69"/>
      <c r="O354" s="69"/>
      <c r="P354" s="69"/>
      <c r="Q354" s="69"/>
    </row>
    <row r="355" spans="2:17">
      <c r="B355" s="69"/>
      <c r="C355" s="69"/>
      <c r="D355" s="69"/>
      <c r="E355" s="69"/>
      <c r="F355" s="69"/>
      <c r="G355" s="69"/>
      <c r="H355" s="69"/>
      <c r="I355" s="69"/>
      <c r="J355" s="69"/>
      <c r="K355" s="69"/>
      <c r="L355" s="69"/>
      <c r="M355" s="69"/>
      <c r="N355" s="69"/>
      <c r="O355" s="69"/>
      <c r="P355" s="69"/>
      <c r="Q355" s="69"/>
    </row>
    <row r="356" spans="2:17">
      <c r="B356" s="69"/>
      <c r="C356" s="69"/>
      <c r="D356" s="69"/>
      <c r="E356" s="69"/>
      <c r="F356" s="69"/>
      <c r="G356" s="69"/>
      <c r="H356" s="69"/>
      <c r="I356" s="69"/>
      <c r="J356" s="69"/>
      <c r="K356" s="69"/>
      <c r="L356" s="69"/>
      <c r="M356" s="69"/>
      <c r="N356" s="69"/>
      <c r="O356" s="69"/>
      <c r="P356" s="69"/>
      <c r="Q356" s="69"/>
    </row>
    <row r="357" spans="2:17">
      <c r="B357" s="69"/>
      <c r="C357" s="69"/>
      <c r="D357" s="69"/>
      <c r="E357" s="69"/>
      <c r="F357" s="69"/>
      <c r="G357" s="69"/>
      <c r="H357" s="69"/>
      <c r="I357" s="69"/>
      <c r="J357" s="69"/>
      <c r="K357" s="69"/>
      <c r="L357" s="69"/>
      <c r="M357" s="69"/>
      <c r="N357" s="69"/>
      <c r="O357" s="69"/>
      <c r="P357" s="69"/>
      <c r="Q357" s="69"/>
    </row>
    <row r="358" spans="2:17">
      <c r="B358" s="69"/>
      <c r="C358" s="69"/>
      <c r="D358" s="69"/>
      <c r="E358" s="69"/>
      <c r="F358" s="69"/>
      <c r="G358" s="69"/>
      <c r="H358" s="69"/>
      <c r="I358" s="69"/>
      <c r="J358" s="69"/>
      <c r="K358" s="69"/>
      <c r="L358" s="69"/>
      <c r="M358" s="69"/>
      <c r="N358" s="69"/>
      <c r="O358" s="69"/>
      <c r="P358" s="69"/>
      <c r="Q358" s="69"/>
    </row>
    <row r="359" spans="2:17">
      <c r="B359" s="69"/>
      <c r="C359" s="69"/>
      <c r="D359" s="69"/>
      <c r="E359" s="69"/>
      <c r="F359" s="69"/>
      <c r="G359" s="69"/>
      <c r="H359" s="69"/>
      <c r="I359" s="69"/>
      <c r="J359" s="69"/>
      <c r="K359" s="69"/>
      <c r="L359" s="69"/>
      <c r="M359" s="69"/>
      <c r="N359" s="69"/>
      <c r="O359" s="69"/>
      <c r="P359" s="69"/>
      <c r="Q359" s="69"/>
    </row>
    <row r="360" spans="2:17">
      <c r="B360" s="69"/>
      <c r="C360" s="69"/>
      <c r="D360" s="69"/>
      <c r="E360" s="69"/>
      <c r="F360" s="69"/>
      <c r="G360" s="69"/>
      <c r="H360" s="69"/>
      <c r="I360" s="69"/>
      <c r="J360" s="69"/>
      <c r="K360" s="69"/>
      <c r="L360" s="69"/>
      <c r="M360" s="69"/>
      <c r="N360" s="69"/>
      <c r="O360" s="69"/>
      <c r="P360" s="69"/>
      <c r="Q360" s="69"/>
    </row>
    <row r="361" spans="2:17">
      <c r="B361" s="69"/>
      <c r="C361" s="69"/>
      <c r="D361" s="69"/>
      <c r="E361" s="69"/>
      <c r="F361" s="69"/>
      <c r="G361" s="69"/>
      <c r="H361" s="69"/>
      <c r="I361" s="69"/>
      <c r="J361" s="69"/>
      <c r="K361" s="69"/>
      <c r="L361" s="69"/>
      <c r="M361" s="69"/>
      <c r="N361" s="69"/>
      <c r="O361" s="69"/>
      <c r="P361" s="69"/>
      <c r="Q361" s="69"/>
    </row>
    <row r="362" spans="2:17">
      <c r="B362" s="69"/>
      <c r="C362" s="69"/>
      <c r="D362" s="69"/>
      <c r="E362" s="69"/>
      <c r="F362" s="69"/>
      <c r="G362" s="69"/>
      <c r="H362" s="69"/>
      <c r="I362" s="69"/>
      <c r="J362" s="69"/>
      <c r="K362" s="69"/>
      <c r="L362" s="69"/>
      <c r="M362" s="69"/>
      <c r="N362" s="69"/>
      <c r="O362" s="69"/>
      <c r="P362" s="69"/>
      <c r="Q362" s="69"/>
    </row>
    <row r="363" spans="2:17">
      <c r="B363" s="69"/>
      <c r="C363" s="69"/>
      <c r="D363" s="69"/>
      <c r="E363" s="69"/>
      <c r="F363" s="69"/>
      <c r="G363" s="69"/>
      <c r="H363" s="69"/>
      <c r="I363" s="69"/>
      <c r="J363" s="69"/>
      <c r="K363" s="69"/>
      <c r="L363" s="69"/>
      <c r="M363" s="69"/>
      <c r="N363" s="69"/>
      <c r="O363" s="69"/>
      <c r="P363" s="69"/>
      <c r="Q363" s="69"/>
    </row>
    <row r="364" spans="2:17">
      <c r="B364" s="69"/>
      <c r="C364" s="69"/>
      <c r="D364" s="69"/>
      <c r="E364" s="69"/>
      <c r="F364" s="69"/>
      <c r="G364" s="69"/>
      <c r="H364" s="69"/>
      <c r="I364" s="69"/>
      <c r="J364" s="69"/>
      <c r="K364" s="69"/>
      <c r="L364" s="69"/>
      <c r="M364" s="69"/>
      <c r="N364" s="69"/>
      <c r="O364" s="69"/>
      <c r="P364" s="69"/>
      <c r="Q364" s="69"/>
    </row>
    <row r="365" spans="2:17">
      <c r="B365" s="69"/>
      <c r="C365" s="69"/>
      <c r="D365" s="69"/>
      <c r="E365" s="69"/>
      <c r="F365" s="69"/>
      <c r="G365" s="69"/>
      <c r="H365" s="69"/>
      <c r="I365" s="69"/>
      <c r="J365" s="69"/>
      <c r="K365" s="69"/>
      <c r="L365" s="69"/>
      <c r="M365" s="69"/>
      <c r="N365" s="69"/>
      <c r="O365" s="69"/>
      <c r="P365" s="69"/>
      <c r="Q365" s="69"/>
    </row>
    <row r="366" spans="2:17">
      <c r="B366" s="69"/>
      <c r="C366" s="69"/>
      <c r="D366" s="69"/>
      <c r="E366" s="69"/>
      <c r="F366" s="69"/>
      <c r="G366" s="69"/>
      <c r="H366" s="69"/>
      <c r="I366" s="69"/>
      <c r="J366" s="69"/>
      <c r="K366" s="69"/>
      <c r="L366" s="69"/>
      <c r="M366" s="69"/>
      <c r="N366" s="69"/>
      <c r="O366" s="69"/>
      <c r="P366" s="69"/>
      <c r="Q366" s="69"/>
    </row>
    <row r="367" spans="2:17">
      <c r="B367" s="69"/>
      <c r="C367" s="69"/>
      <c r="D367" s="69"/>
      <c r="E367" s="69"/>
      <c r="F367" s="69"/>
      <c r="G367" s="69"/>
      <c r="H367" s="69"/>
      <c r="I367" s="69"/>
      <c r="J367" s="69"/>
      <c r="K367" s="69"/>
      <c r="L367" s="69"/>
      <c r="M367" s="69"/>
      <c r="N367" s="69"/>
      <c r="O367" s="69"/>
      <c r="P367" s="69"/>
      <c r="Q367" s="69"/>
    </row>
    <row r="368" spans="2:17">
      <c r="B368" s="69"/>
      <c r="C368" s="69"/>
      <c r="D368" s="69"/>
      <c r="E368" s="69"/>
      <c r="F368" s="69"/>
      <c r="G368" s="69"/>
      <c r="H368" s="69"/>
      <c r="I368" s="69"/>
      <c r="J368" s="69"/>
      <c r="K368" s="69"/>
      <c r="L368" s="69"/>
      <c r="M368" s="69"/>
      <c r="N368" s="69"/>
      <c r="O368" s="69"/>
      <c r="P368" s="69"/>
      <c r="Q368" s="69"/>
    </row>
    <row r="369" spans="2:17">
      <c r="B369" s="69"/>
      <c r="C369" s="69"/>
      <c r="D369" s="69"/>
      <c r="E369" s="69"/>
      <c r="F369" s="69"/>
      <c r="G369" s="69"/>
      <c r="H369" s="69"/>
      <c r="I369" s="69"/>
      <c r="J369" s="69"/>
      <c r="K369" s="69"/>
      <c r="L369" s="69"/>
      <c r="M369" s="69"/>
      <c r="N369" s="69"/>
      <c r="O369" s="69"/>
      <c r="P369" s="69"/>
      <c r="Q369" s="69"/>
    </row>
    <row r="370" spans="2:17">
      <c r="B370" s="69"/>
      <c r="C370" s="69"/>
      <c r="D370" s="69"/>
      <c r="E370" s="69"/>
      <c r="F370" s="69"/>
      <c r="G370" s="69"/>
      <c r="H370" s="69"/>
      <c r="I370" s="69"/>
      <c r="J370" s="69"/>
      <c r="K370" s="69"/>
      <c r="L370" s="69"/>
      <c r="M370" s="69"/>
      <c r="N370" s="69"/>
      <c r="O370" s="69"/>
      <c r="P370" s="69"/>
      <c r="Q370" s="69"/>
    </row>
    <row r="371" spans="2:17">
      <c r="B371" s="69"/>
      <c r="C371" s="69"/>
      <c r="D371" s="69"/>
      <c r="E371" s="69"/>
      <c r="F371" s="69"/>
      <c r="G371" s="69"/>
      <c r="H371" s="69"/>
      <c r="I371" s="69"/>
      <c r="J371" s="69"/>
      <c r="K371" s="69"/>
      <c r="L371" s="69"/>
      <c r="M371" s="69"/>
      <c r="N371" s="69"/>
      <c r="O371" s="69"/>
      <c r="P371" s="69"/>
      <c r="Q371" s="69"/>
    </row>
    <row r="372" spans="2:17">
      <c r="B372" s="69"/>
      <c r="C372" s="69"/>
      <c r="D372" s="69"/>
      <c r="E372" s="69"/>
      <c r="F372" s="69"/>
      <c r="G372" s="69"/>
      <c r="H372" s="69"/>
      <c r="I372" s="69"/>
      <c r="J372" s="69"/>
      <c r="K372" s="69"/>
      <c r="L372" s="69"/>
      <c r="M372" s="69"/>
      <c r="N372" s="69"/>
      <c r="O372" s="69"/>
      <c r="P372" s="69"/>
      <c r="Q372" s="69"/>
    </row>
    <row r="373" spans="2:17">
      <c r="B373" s="69"/>
      <c r="C373" s="69"/>
      <c r="D373" s="69"/>
      <c r="E373" s="69"/>
      <c r="F373" s="69"/>
      <c r="G373" s="69"/>
      <c r="H373" s="69"/>
      <c r="I373" s="69"/>
      <c r="J373" s="69"/>
      <c r="K373" s="69"/>
      <c r="L373" s="69"/>
      <c r="M373" s="69"/>
      <c r="N373" s="69"/>
      <c r="O373" s="69"/>
      <c r="P373" s="69"/>
      <c r="Q373" s="69"/>
    </row>
    <row r="374" spans="2:17">
      <c r="B374" s="69"/>
      <c r="C374" s="69"/>
      <c r="D374" s="69"/>
      <c r="E374" s="69"/>
      <c r="F374" s="69"/>
      <c r="G374" s="69"/>
      <c r="H374" s="69"/>
      <c r="I374" s="69"/>
      <c r="J374" s="69"/>
      <c r="K374" s="69"/>
      <c r="L374" s="69"/>
      <c r="M374" s="69"/>
      <c r="N374" s="69"/>
      <c r="O374" s="69"/>
      <c r="P374" s="69"/>
      <c r="Q374" s="69"/>
    </row>
    <row r="375" spans="2:17">
      <c r="B375" s="69"/>
      <c r="C375" s="69"/>
      <c r="D375" s="69"/>
      <c r="E375" s="69"/>
      <c r="F375" s="69"/>
      <c r="G375" s="69"/>
      <c r="H375" s="69"/>
      <c r="I375" s="69"/>
      <c r="J375" s="69"/>
      <c r="K375" s="69"/>
      <c r="L375" s="69"/>
      <c r="M375" s="69"/>
      <c r="N375" s="69"/>
      <c r="O375" s="69"/>
      <c r="P375" s="69"/>
      <c r="Q375" s="69"/>
    </row>
    <row r="376" spans="2:17">
      <c r="B376" s="69"/>
      <c r="C376" s="69"/>
      <c r="D376" s="69"/>
      <c r="E376" s="69"/>
      <c r="F376" s="69"/>
      <c r="G376" s="69"/>
      <c r="H376" s="69"/>
      <c r="I376" s="69"/>
      <c r="J376" s="69"/>
      <c r="K376" s="69"/>
      <c r="L376" s="69"/>
      <c r="M376" s="69"/>
      <c r="N376" s="69"/>
      <c r="O376" s="69"/>
      <c r="P376" s="69"/>
      <c r="Q376" s="69"/>
    </row>
    <row r="377" spans="2:17">
      <c r="B377" s="69"/>
      <c r="C377" s="69"/>
      <c r="D377" s="69"/>
      <c r="E377" s="69"/>
      <c r="F377" s="69"/>
      <c r="G377" s="69"/>
      <c r="H377" s="69"/>
      <c r="I377" s="69"/>
      <c r="J377" s="69"/>
      <c r="K377" s="69"/>
      <c r="L377" s="69"/>
      <c r="M377" s="69"/>
      <c r="N377" s="69"/>
      <c r="O377" s="69"/>
      <c r="P377" s="69"/>
      <c r="Q377" s="69"/>
    </row>
    <row r="378" spans="2:17">
      <c r="B378" s="69"/>
      <c r="C378" s="69"/>
      <c r="D378" s="69"/>
      <c r="E378" s="69"/>
      <c r="F378" s="69"/>
      <c r="G378" s="69"/>
      <c r="H378" s="69"/>
      <c r="I378" s="69"/>
      <c r="J378" s="69"/>
      <c r="K378" s="69"/>
      <c r="L378" s="69"/>
      <c r="M378" s="69"/>
      <c r="N378" s="69"/>
      <c r="O378" s="69"/>
      <c r="P378" s="69"/>
      <c r="Q378" s="69"/>
    </row>
    <row r="379" spans="2:17">
      <c r="B379" s="69"/>
      <c r="C379" s="69"/>
      <c r="D379" s="69"/>
      <c r="E379" s="69"/>
      <c r="F379" s="69"/>
      <c r="G379" s="69"/>
      <c r="H379" s="69"/>
      <c r="I379" s="69"/>
      <c r="J379" s="69"/>
      <c r="K379" s="69"/>
      <c r="L379" s="69"/>
      <c r="M379" s="69"/>
      <c r="N379" s="69"/>
      <c r="O379" s="69"/>
      <c r="P379" s="69"/>
      <c r="Q379" s="69"/>
    </row>
    <row r="380" spans="2:17">
      <c r="B380" s="69"/>
      <c r="C380" s="69"/>
      <c r="D380" s="69"/>
      <c r="E380" s="69"/>
      <c r="F380" s="69"/>
      <c r="G380" s="69"/>
      <c r="H380" s="69"/>
      <c r="I380" s="69"/>
      <c r="J380" s="69"/>
      <c r="K380" s="69"/>
      <c r="L380" s="69"/>
      <c r="M380" s="69"/>
      <c r="N380" s="69"/>
      <c r="O380" s="69"/>
      <c r="P380" s="69"/>
      <c r="Q380" s="69"/>
    </row>
    <row r="381" spans="2:17">
      <c r="B381" s="69"/>
      <c r="C381" s="69"/>
      <c r="D381" s="69"/>
      <c r="E381" s="69"/>
      <c r="F381" s="69"/>
      <c r="G381" s="69"/>
      <c r="H381" s="69"/>
      <c r="I381" s="69"/>
      <c r="J381" s="69"/>
      <c r="K381" s="69"/>
      <c r="L381" s="69"/>
      <c r="M381" s="69"/>
      <c r="N381" s="69"/>
      <c r="O381" s="69"/>
      <c r="P381" s="69"/>
      <c r="Q381" s="69"/>
    </row>
    <row r="382" spans="2:17">
      <c r="B382" s="69"/>
      <c r="C382" s="69"/>
      <c r="D382" s="69"/>
      <c r="E382" s="69"/>
      <c r="F382" s="69"/>
      <c r="G382" s="69"/>
      <c r="H382" s="69"/>
      <c r="I382" s="69"/>
      <c r="J382" s="69"/>
      <c r="K382" s="69"/>
      <c r="L382" s="69"/>
      <c r="M382" s="69"/>
      <c r="N382" s="69"/>
      <c r="O382" s="69"/>
      <c r="P382" s="69"/>
      <c r="Q382" s="69"/>
    </row>
    <row r="383" spans="2:17">
      <c r="B383" s="69"/>
      <c r="C383" s="69"/>
      <c r="D383" s="69"/>
      <c r="E383" s="69"/>
      <c r="F383" s="69"/>
      <c r="G383" s="69"/>
      <c r="H383" s="69"/>
      <c r="I383" s="69"/>
      <c r="J383" s="69"/>
      <c r="K383" s="69"/>
      <c r="L383" s="69"/>
      <c r="M383" s="69"/>
      <c r="N383" s="69"/>
      <c r="O383" s="69"/>
      <c r="P383" s="69"/>
      <c r="Q383" s="69"/>
    </row>
    <row r="384" spans="2:17">
      <c r="B384" s="69"/>
      <c r="C384" s="69"/>
      <c r="D384" s="69"/>
      <c r="E384" s="69"/>
      <c r="F384" s="69"/>
      <c r="G384" s="69"/>
      <c r="H384" s="69"/>
      <c r="I384" s="69"/>
      <c r="J384" s="69"/>
      <c r="K384" s="69"/>
      <c r="L384" s="69"/>
      <c r="M384" s="69"/>
      <c r="N384" s="69"/>
      <c r="O384" s="69"/>
      <c r="P384" s="69"/>
      <c r="Q384" s="69"/>
    </row>
    <row r="385" spans="2:17">
      <c r="B385" s="69"/>
      <c r="C385" s="69"/>
      <c r="D385" s="69"/>
      <c r="E385" s="69"/>
      <c r="F385" s="69"/>
      <c r="G385" s="69"/>
      <c r="H385" s="69"/>
      <c r="I385" s="69"/>
      <c r="J385" s="69"/>
      <c r="K385" s="69"/>
      <c r="L385" s="69"/>
      <c r="M385" s="69"/>
      <c r="N385" s="69"/>
      <c r="O385" s="69"/>
      <c r="P385" s="69"/>
      <c r="Q385" s="69"/>
    </row>
    <row r="386" spans="2:17">
      <c r="B386" s="69"/>
      <c r="C386" s="69"/>
      <c r="D386" s="69"/>
      <c r="E386" s="69"/>
      <c r="F386" s="69"/>
      <c r="G386" s="69"/>
      <c r="H386" s="69"/>
      <c r="I386" s="69"/>
      <c r="J386" s="69"/>
      <c r="K386" s="69"/>
      <c r="L386" s="69"/>
      <c r="M386" s="69"/>
      <c r="N386" s="69"/>
      <c r="O386" s="69"/>
      <c r="P386" s="69"/>
      <c r="Q386" s="69"/>
    </row>
    <row r="387" spans="2:17">
      <c r="B387" s="69"/>
      <c r="C387" s="69"/>
      <c r="D387" s="69"/>
      <c r="E387" s="69"/>
      <c r="F387" s="69"/>
      <c r="G387" s="69"/>
      <c r="H387" s="69"/>
      <c r="I387" s="69"/>
      <c r="J387" s="69"/>
      <c r="K387" s="69"/>
      <c r="L387" s="69"/>
      <c r="M387" s="69"/>
      <c r="N387" s="69"/>
      <c r="O387" s="69"/>
      <c r="P387" s="69"/>
      <c r="Q387" s="69"/>
    </row>
    <row r="388" spans="2:17">
      <c r="B388" s="69"/>
      <c r="C388" s="69"/>
      <c r="D388" s="69"/>
      <c r="E388" s="69"/>
      <c r="F388" s="69"/>
      <c r="G388" s="69"/>
      <c r="H388" s="69"/>
      <c r="I388" s="69"/>
      <c r="J388" s="69"/>
      <c r="K388" s="69"/>
      <c r="L388" s="69"/>
      <c r="M388" s="69"/>
      <c r="N388" s="69"/>
      <c r="O388" s="69"/>
      <c r="P388" s="69"/>
      <c r="Q388" s="69"/>
    </row>
    <row r="389" spans="2:17">
      <c r="B389" s="69"/>
      <c r="C389" s="69"/>
      <c r="D389" s="69"/>
      <c r="E389" s="69"/>
      <c r="F389" s="69"/>
      <c r="G389" s="69"/>
      <c r="H389" s="69"/>
      <c r="I389" s="69"/>
      <c r="J389" s="69"/>
      <c r="K389" s="69"/>
      <c r="L389" s="69"/>
      <c r="M389" s="69"/>
      <c r="N389" s="69"/>
      <c r="O389" s="69"/>
      <c r="P389" s="69"/>
      <c r="Q389" s="69"/>
    </row>
    <row r="390" spans="2:17">
      <c r="B390" s="69"/>
      <c r="C390" s="69"/>
      <c r="D390" s="69"/>
      <c r="E390" s="69"/>
      <c r="F390" s="69"/>
      <c r="G390" s="69"/>
      <c r="H390" s="69"/>
      <c r="I390" s="69"/>
      <c r="J390" s="69"/>
      <c r="K390" s="69"/>
      <c r="L390" s="69"/>
      <c r="M390" s="69"/>
      <c r="N390" s="69"/>
      <c r="O390" s="69"/>
      <c r="P390" s="69"/>
      <c r="Q390" s="69"/>
    </row>
    <row r="391" spans="2:17">
      <c r="B391" s="69"/>
      <c r="C391" s="69"/>
      <c r="D391" s="69"/>
      <c r="E391" s="69"/>
      <c r="F391" s="69"/>
      <c r="G391" s="69"/>
      <c r="H391" s="69"/>
      <c r="I391" s="69"/>
      <c r="J391" s="69"/>
      <c r="K391" s="69"/>
      <c r="L391" s="69"/>
      <c r="M391" s="69"/>
      <c r="N391" s="69"/>
      <c r="O391" s="69"/>
      <c r="P391" s="69"/>
      <c r="Q391" s="69"/>
    </row>
    <row r="392" spans="2:17">
      <c r="B392" s="69"/>
      <c r="C392" s="69"/>
      <c r="D392" s="69"/>
      <c r="E392" s="69"/>
      <c r="F392" s="69"/>
      <c r="G392" s="69"/>
      <c r="H392" s="69"/>
      <c r="I392" s="69"/>
      <c r="J392" s="69"/>
      <c r="K392" s="69"/>
      <c r="L392" s="69"/>
      <c r="M392" s="69"/>
      <c r="N392" s="69"/>
      <c r="O392" s="69"/>
      <c r="P392" s="69"/>
      <c r="Q392" s="69"/>
    </row>
    <row r="393" spans="2:17">
      <c r="B393" s="69"/>
      <c r="C393" s="69"/>
      <c r="D393" s="69"/>
      <c r="E393" s="69"/>
      <c r="F393" s="69"/>
      <c r="G393" s="69"/>
      <c r="H393" s="69"/>
      <c r="I393" s="69"/>
      <c r="J393" s="69"/>
      <c r="K393" s="69"/>
      <c r="L393" s="69"/>
      <c r="M393" s="69"/>
      <c r="N393" s="69"/>
      <c r="O393" s="69"/>
      <c r="P393" s="69"/>
      <c r="Q393" s="69"/>
    </row>
    <row r="394" spans="2:17">
      <c r="B394" s="69"/>
      <c r="C394" s="69"/>
      <c r="D394" s="69"/>
      <c r="E394" s="69"/>
      <c r="F394" s="69"/>
      <c r="G394" s="69"/>
      <c r="H394" s="69"/>
      <c r="I394" s="69"/>
      <c r="J394" s="69"/>
      <c r="K394" s="69"/>
      <c r="L394" s="69"/>
      <c r="M394" s="69"/>
      <c r="N394" s="69"/>
      <c r="O394" s="69"/>
      <c r="P394" s="69"/>
      <c r="Q394" s="69"/>
    </row>
    <row r="395" spans="2:17">
      <c r="B395" s="69"/>
      <c r="C395" s="69"/>
      <c r="D395" s="69"/>
      <c r="E395" s="69"/>
      <c r="F395" s="69"/>
      <c r="G395" s="69"/>
      <c r="H395" s="69"/>
      <c r="I395" s="69"/>
      <c r="J395" s="69"/>
      <c r="K395" s="69"/>
      <c r="L395" s="69"/>
      <c r="M395" s="69"/>
      <c r="N395" s="69"/>
      <c r="O395" s="69"/>
      <c r="P395" s="69"/>
      <c r="Q395" s="69"/>
    </row>
    <row r="396" spans="2:17">
      <c r="B396" s="69"/>
      <c r="C396" s="69"/>
      <c r="D396" s="69"/>
      <c r="E396" s="69"/>
      <c r="F396" s="69"/>
      <c r="G396" s="69"/>
      <c r="H396" s="69"/>
      <c r="I396" s="69"/>
      <c r="J396" s="69"/>
      <c r="K396" s="69"/>
      <c r="L396" s="69"/>
      <c r="M396" s="69"/>
      <c r="N396" s="69"/>
      <c r="O396" s="69"/>
      <c r="P396" s="69"/>
      <c r="Q396" s="69"/>
    </row>
    <row r="397" spans="2:17">
      <c r="B397" s="69"/>
      <c r="C397" s="69"/>
      <c r="D397" s="69"/>
      <c r="E397" s="69"/>
      <c r="F397" s="69"/>
      <c r="G397" s="69"/>
      <c r="H397" s="69"/>
      <c r="I397" s="69"/>
      <c r="J397" s="69"/>
      <c r="K397" s="69"/>
      <c r="L397" s="69"/>
      <c r="M397" s="69"/>
      <c r="N397" s="69"/>
      <c r="O397" s="69"/>
      <c r="P397" s="69"/>
      <c r="Q397" s="69"/>
    </row>
    <row r="398" spans="2:17">
      <c r="B398" s="69"/>
      <c r="C398" s="69"/>
      <c r="D398" s="69"/>
      <c r="E398" s="69"/>
      <c r="F398" s="69"/>
      <c r="G398" s="69"/>
      <c r="H398" s="69"/>
      <c r="I398" s="69"/>
      <c r="J398" s="69"/>
      <c r="K398" s="69"/>
      <c r="L398" s="69"/>
      <c r="M398" s="69"/>
      <c r="N398" s="69"/>
      <c r="O398" s="69"/>
      <c r="P398" s="69"/>
      <c r="Q398" s="69"/>
    </row>
    <row r="399" spans="2:17">
      <c r="B399" s="69"/>
      <c r="C399" s="69"/>
      <c r="D399" s="69"/>
      <c r="E399" s="69"/>
      <c r="F399" s="69"/>
      <c r="G399" s="69"/>
      <c r="H399" s="69"/>
      <c r="I399" s="69"/>
      <c r="J399" s="69"/>
      <c r="K399" s="69"/>
      <c r="L399" s="69"/>
      <c r="M399" s="69"/>
      <c r="N399" s="69"/>
      <c r="O399" s="69"/>
      <c r="P399" s="69"/>
      <c r="Q399" s="69"/>
    </row>
    <row r="400" spans="2:17">
      <c r="B400" s="69"/>
      <c r="C400" s="69"/>
      <c r="D400" s="69"/>
      <c r="E400" s="69"/>
      <c r="F400" s="69"/>
      <c r="G400" s="69"/>
      <c r="H400" s="69"/>
      <c r="I400" s="69"/>
      <c r="J400" s="69"/>
      <c r="K400" s="69"/>
      <c r="L400" s="69"/>
      <c r="M400" s="69"/>
      <c r="N400" s="69"/>
      <c r="O400" s="69"/>
      <c r="P400" s="69"/>
      <c r="Q400" s="69"/>
    </row>
    <row r="401" spans="2:17">
      <c r="B401" s="69"/>
      <c r="C401" s="69"/>
      <c r="D401" s="69"/>
      <c r="E401" s="69"/>
      <c r="F401" s="69"/>
      <c r="G401" s="69"/>
      <c r="H401" s="69"/>
      <c r="I401" s="69"/>
      <c r="J401" s="69"/>
      <c r="K401" s="69"/>
      <c r="L401" s="69"/>
      <c r="M401" s="69"/>
      <c r="N401" s="69"/>
      <c r="O401" s="69"/>
      <c r="P401" s="69"/>
      <c r="Q401" s="69"/>
    </row>
    <row r="402" spans="2:17">
      <c r="B402" s="69"/>
      <c r="C402" s="69"/>
      <c r="D402" s="69"/>
      <c r="E402" s="69"/>
      <c r="F402" s="69"/>
      <c r="G402" s="69"/>
      <c r="H402" s="69"/>
      <c r="I402" s="69"/>
      <c r="J402" s="69"/>
      <c r="K402" s="69"/>
      <c r="L402" s="69"/>
      <c r="M402" s="69"/>
      <c r="N402" s="69"/>
      <c r="O402" s="69"/>
      <c r="P402" s="69"/>
      <c r="Q402" s="69"/>
    </row>
    <row r="403" spans="2:17">
      <c r="B403" s="69"/>
      <c r="C403" s="69"/>
      <c r="D403" s="69"/>
      <c r="E403" s="69"/>
      <c r="F403" s="69"/>
      <c r="G403" s="69"/>
      <c r="H403" s="69"/>
      <c r="I403" s="69"/>
      <c r="J403" s="69"/>
      <c r="K403" s="69"/>
      <c r="L403" s="69"/>
      <c r="M403" s="69"/>
      <c r="N403" s="69"/>
      <c r="O403" s="69"/>
      <c r="P403" s="69"/>
      <c r="Q403" s="69"/>
    </row>
    <row r="404" spans="2:17">
      <c r="B404" s="69"/>
      <c r="C404" s="69"/>
      <c r="D404" s="69"/>
      <c r="E404" s="69"/>
      <c r="F404" s="69"/>
      <c r="G404" s="69"/>
      <c r="H404" s="69"/>
      <c r="I404" s="69"/>
      <c r="J404" s="69"/>
      <c r="K404" s="69"/>
      <c r="L404" s="69"/>
      <c r="M404" s="69"/>
      <c r="N404" s="69"/>
      <c r="O404" s="69"/>
      <c r="P404" s="69"/>
      <c r="Q404" s="69"/>
    </row>
    <row r="405" spans="2:17">
      <c r="B405" s="69"/>
      <c r="C405" s="69"/>
      <c r="D405" s="69"/>
      <c r="E405" s="69"/>
      <c r="F405" s="69"/>
      <c r="G405" s="69"/>
      <c r="H405" s="69"/>
      <c r="I405" s="69"/>
      <c r="J405" s="69"/>
      <c r="K405" s="69"/>
      <c r="L405" s="69"/>
      <c r="M405" s="69"/>
      <c r="N405" s="69"/>
      <c r="O405" s="69"/>
      <c r="P405" s="69"/>
      <c r="Q405" s="69"/>
    </row>
    <row r="406" spans="2:17">
      <c r="B406" s="69"/>
      <c r="C406" s="69"/>
      <c r="D406" s="69"/>
      <c r="E406" s="69"/>
      <c r="F406" s="69"/>
      <c r="G406" s="69"/>
      <c r="H406" s="69"/>
      <c r="I406" s="69"/>
      <c r="J406" s="69"/>
      <c r="K406" s="69"/>
      <c r="L406" s="69"/>
      <c r="M406" s="69"/>
      <c r="N406" s="69"/>
      <c r="O406" s="69"/>
      <c r="P406" s="69"/>
      <c r="Q406" s="69"/>
    </row>
    <row r="407" spans="2:17">
      <c r="B407" s="69"/>
      <c r="C407" s="69"/>
      <c r="D407" s="69"/>
      <c r="E407" s="69"/>
      <c r="F407" s="69"/>
      <c r="G407" s="69"/>
      <c r="H407" s="69"/>
      <c r="I407" s="69"/>
      <c r="J407" s="69"/>
      <c r="K407" s="69"/>
      <c r="L407" s="69"/>
      <c r="M407" s="69"/>
      <c r="N407" s="69"/>
      <c r="O407" s="69"/>
      <c r="P407" s="69"/>
      <c r="Q407" s="69"/>
    </row>
    <row r="408" spans="2:17">
      <c r="B408" s="69"/>
      <c r="C408" s="69"/>
      <c r="D408" s="69"/>
      <c r="E408" s="69"/>
      <c r="F408" s="69"/>
      <c r="G408" s="69"/>
      <c r="H408" s="69"/>
      <c r="I408" s="69"/>
      <c r="J408" s="69"/>
      <c r="K408" s="69"/>
      <c r="L408" s="69"/>
      <c r="M408" s="69"/>
      <c r="N408" s="69"/>
      <c r="O408" s="69"/>
      <c r="P408" s="69"/>
      <c r="Q408" s="69"/>
    </row>
    <row r="409" spans="2:17">
      <c r="B409" s="69"/>
      <c r="C409" s="69"/>
      <c r="D409" s="69"/>
      <c r="E409" s="69"/>
      <c r="F409" s="69"/>
      <c r="G409" s="69"/>
      <c r="H409" s="69"/>
      <c r="I409" s="69"/>
      <c r="J409" s="69"/>
      <c r="K409" s="69"/>
      <c r="L409" s="69"/>
      <c r="M409" s="69"/>
      <c r="N409" s="69"/>
      <c r="O409" s="69"/>
      <c r="P409" s="69"/>
      <c r="Q409" s="69"/>
    </row>
    <row r="410" spans="2:17">
      <c r="B410" s="69"/>
      <c r="C410" s="69"/>
      <c r="D410" s="69"/>
      <c r="E410" s="69"/>
      <c r="F410" s="69"/>
      <c r="G410" s="69"/>
      <c r="H410" s="69"/>
      <c r="I410" s="69"/>
      <c r="J410" s="69"/>
      <c r="K410" s="69"/>
      <c r="L410" s="69"/>
      <c r="M410" s="69"/>
      <c r="N410" s="69"/>
      <c r="O410" s="69"/>
      <c r="P410" s="69"/>
      <c r="Q410" s="69"/>
    </row>
    <row r="411" spans="2:17">
      <c r="B411" s="69"/>
      <c r="C411" s="69"/>
      <c r="D411" s="69"/>
      <c r="E411" s="69"/>
      <c r="F411" s="69"/>
      <c r="G411" s="69"/>
      <c r="H411" s="69"/>
      <c r="I411" s="69"/>
      <c r="J411" s="69"/>
      <c r="K411" s="69"/>
      <c r="L411" s="69"/>
      <c r="M411" s="69"/>
      <c r="N411" s="69"/>
      <c r="O411" s="69"/>
      <c r="P411" s="69"/>
      <c r="Q411" s="69"/>
    </row>
    <row r="412" spans="2:17">
      <c r="B412" s="69"/>
      <c r="C412" s="69"/>
      <c r="D412" s="69"/>
      <c r="E412" s="69"/>
      <c r="F412" s="69"/>
      <c r="G412" s="69"/>
      <c r="H412" s="69"/>
      <c r="I412" s="69"/>
      <c r="J412" s="69"/>
      <c r="K412" s="69"/>
      <c r="L412" s="69"/>
      <c r="M412" s="69"/>
      <c r="N412" s="69"/>
      <c r="O412" s="69"/>
      <c r="P412" s="69"/>
      <c r="Q412" s="69"/>
    </row>
    <row r="413" spans="2:17">
      <c r="B413" s="69"/>
      <c r="C413" s="69"/>
      <c r="D413" s="69"/>
      <c r="E413" s="69"/>
      <c r="F413" s="69"/>
      <c r="G413" s="69"/>
      <c r="H413" s="69"/>
      <c r="I413" s="69"/>
      <c r="J413" s="69"/>
      <c r="K413" s="69"/>
      <c r="L413" s="69"/>
      <c r="M413" s="69"/>
      <c r="N413" s="69"/>
      <c r="O413" s="69"/>
      <c r="P413" s="69"/>
      <c r="Q413" s="69"/>
    </row>
    <row r="414" spans="2:17">
      <c r="B414" s="69"/>
      <c r="C414" s="69"/>
      <c r="D414" s="69"/>
      <c r="E414" s="69"/>
      <c r="F414" s="69"/>
      <c r="G414" s="69"/>
      <c r="H414" s="69"/>
      <c r="I414" s="69"/>
      <c r="J414" s="69"/>
      <c r="K414" s="69"/>
      <c r="L414" s="69"/>
      <c r="M414" s="69"/>
      <c r="N414" s="69"/>
      <c r="O414" s="69"/>
      <c r="P414" s="69"/>
      <c r="Q414" s="69"/>
    </row>
    <row r="415" spans="2:17">
      <c r="B415" s="69"/>
      <c r="C415" s="69"/>
      <c r="D415" s="69"/>
      <c r="E415" s="69"/>
      <c r="F415" s="69"/>
      <c r="G415" s="69"/>
      <c r="H415" s="69"/>
      <c r="I415" s="69"/>
      <c r="J415" s="69"/>
      <c r="K415" s="69"/>
      <c r="L415" s="69"/>
      <c r="M415" s="69"/>
      <c r="N415" s="69"/>
      <c r="O415" s="69"/>
      <c r="P415" s="69"/>
      <c r="Q415" s="69"/>
    </row>
    <row r="416" spans="2:17">
      <c r="B416" s="69"/>
      <c r="C416" s="69"/>
      <c r="D416" s="69"/>
      <c r="E416" s="69"/>
      <c r="F416" s="69"/>
      <c r="G416" s="69"/>
      <c r="H416" s="69"/>
      <c r="I416" s="69"/>
      <c r="J416" s="69"/>
      <c r="K416" s="69"/>
      <c r="L416" s="69"/>
      <c r="M416" s="69"/>
      <c r="N416" s="69"/>
      <c r="O416" s="69"/>
      <c r="P416" s="69"/>
      <c r="Q416" s="69"/>
    </row>
    <row r="417" spans="2:17">
      <c r="B417" s="69"/>
      <c r="C417" s="69"/>
      <c r="D417" s="69"/>
      <c r="E417" s="69"/>
      <c r="F417" s="69"/>
      <c r="G417" s="69"/>
      <c r="H417" s="69"/>
      <c r="I417" s="69"/>
      <c r="J417" s="69"/>
      <c r="K417" s="69"/>
      <c r="L417" s="69"/>
      <c r="M417" s="69"/>
      <c r="N417" s="69"/>
      <c r="O417" s="69"/>
      <c r="P417" s="69"/>
      <c r="Q417" s="69"/>
    </row>
    <row r="418" spans="2:17">
      <c r="B418" s="69"/>
      <c r="C418" s="69"/>
      <c r="D418" s="69"/>
      <c r="E418" s="69"/>
      <c r="F418" s="69"/>
      <c r="G418" s="69"/>
      <c r="H418" s="69"/>
      <c r="I418" s="69"/>
      <c r="J418" s="69"/>
      <c r="K418" s="69"/>
      <c r="L418" s="69"/>
      <c r="M418" s="69"/>
      <c r="N418" s="69"/>
      <c r="O418" s="69"/>
      <c r="P418" s="69"/>
      <c r="Q418" s="69"/>
    </row>
    <row r="419" spans="2:17">
      <c r="B419" s="69"/>
      <c r="C419" s="69"/>
      <c r="D419" s="69"/>
      <c r="E419" s="69"/>
      <c r="F419" s="69"/>
      <c r="G419" s="69"/>
      <c r="H419" s="69"/>
      <c r="I419" s="69"/>
      <c r="J419" s="69"/>
      <c r="K419" s="69"/>
      <c r="L419" s="69"/>
      <c r="M419" s="69"/>
      <c r="N419" s="69"/>
      <c r="O419" s="69"/>
      <c r="P419" s="69"/>
      <c r="Q419" s="69"/>
    </row>
    <row r="420" spans="2:17">
      <c r="B420" s="69"/>
      <c r="C420" s="69"/>
      <c r="D420" s="69"/>
      <c r="E420" s="69"/>
      <c r="F420" s="69"/>
      <c r="G420" s="69"/>
      <c r="H420" s="69"/>
      <c r="I420" s="69"/>
      <c r="J420" s="69"/>
      <c r="K420" s="69"/>
      <c r="L420" s="69"/>
      <c r="M420" s="69"/>
      <c r="N420" s="69"/>
      <c r="O420" s="69"/>
      <c r="P420" s="69"/>
      <c r="Q420" s="69"/>
    </row>
    <row r="421" spans="2:17">
      <c r="B421" s="69"/>
      <c r="C421" s="69"/>
      <c r="D421" s="69"/>
      <c r="E421" s="69"/>
      <c r="F421" s="69"/>
      <c r="G421" s="69"/>
      <c r="H421" s="69"/>
      <c r="I421" s="69"/>
      <c r="J421" s="69"/>
      <c r="K421" s="69"/>
      <c r="L421" s="69"/>
      <c r="M421" s="69"/>
      <c r="N421" s="69"/>
      <c r="O421" s="69"/>
      <c r="P421" s="69"/>
      <c r="Q421" s="69"/>
    </row>
    <row r="422" spans="2:17">
      <c r="B422" s="69"/>
      <c r="C422" s="69"/>
      <c r="D422" s="69"/>
      <c r="E422" s="69"/>
      <c r="F422" s="69"/>
      <c r="G422" s="69"/>
      <c r="H422" s="69"/>
      <c r="I422" s="69"/>
      <c r="J422" s="69"/>
      <c r="K422" s="69"/>
      <c r="L422" s="69"/>
      <c r="M422" s="69"/>
      <c r="N422" s="69"/>
      <c r="O422" s="69"/>
      <c r="P422" s="69"/>
      <c r="Q422" s="69"/>
    </row>
    <row r="423" spans="2:17">
      <c r="B423" s="69"/>
      <c r="C423" s="69"/>
      <c r="D423" s="69"/>
      <c r="E423" s="69"/>
      <c r="F423" s="69"/>
      <c r="G423" s="69"/>
      <c r="H423" s="69"/>
      <c r="I423" s="69"/>
      <c r="J423" s="69"/>
      <c r="K423" s="69"/>
      <c r="L423" s="69"/>
      <c r="M423" s="69"/>
      <c r="N423" s="69"/>
      <c r="O423" s="69"/>
      <c r="P423" s="69"/>
      <c r="Q423" s="69"/>
    </row>
    <row r="424" spans="2:17">
      <c r="B424" s="69"/>
      <c r="C424" s="69"/>
      <c r="D424" s="69"/>
      <c r="E424" s="69"/>
      <c r="F424" s="69"/>
      <c r="G424" s="69"/>
      <c r="H424" s="69"/>
      <c r="I424" s="69"/>
      <c r="J424" s="69"/>
      <c r="K424" s="69"/>
      <c r="L424" s="69"/>
      <c r="M424" s="69"/>
      <c r="N424" s="69"/>
      <c r="O424" s="69"/>
      <c r="P424" s="69"/>
      <c r="Q424" s="69"/>
    </row>
    <row r="425" spans="2:17">
      <c r="B425" s="69"/>
      <c r="C425" s="69"/>
      <c r="D425" s="69"/>
      <c r="E425" s="69"/>
      <c r="F425" s="69"/>
      <c r="G425" s="69"/>
      <c r="H425" s="69"/>
      <c r="I425" s="69"/>
      <c r="J425" s="69"/>
      <c r="K425" s="69"/>
      <c r="L425" s="69"/>
      <c r="M425" s="69"/>
      <c r="N425" s="69"/>
      <c r="O425" s="69"/>
      <c r="P425" s="69"/>
      <c r="Q425" s="69"/>
    </row>
    <row r="426" spans="2:17">
      <c r="B426" s="69"/>
      <c r="C426" s="69"/>
      <c r="D426" s="69"/>
      <c r="E426" s="69"/>
      <c r="F426" s="69"/>
      <c r="G426" s="69"/>
      <c r="H426" s="69"/>
      <c r="I426" s="69"/>
      <c r="J426" s="69"/>
      <c r="K426" s="69"/>
      <c r="L426" s="69"/>
      <c r="M426" s="69"/>
      <c r="N426" s="69"/>
      <c r="O426" s="69"/>
      <c r="P426" s="69"/>
      <c r="Q426" s="69"/>
    </row>
    <row r="427" spans="2:17">
      <c r="B427" s="69"/>
      <c r="C427" s="69"/>
      <c r="D427" s="69"/>
      <c r="E427" s="69"/>
      <c r="F427" s="69"/>
      <c r="G427" s="69"/>
      <c r="H427" s="69"/>
      <c r="I427" s="69"/>
      <c r="J427" s="69"/>
      <c r="K427" s="69"/>
      <c r="L427" s="69"/>
      <c r="M427" s="69"/>
      <c r="N427" s="69"/>
      <c r="O427" s="69"/>
      <c r="P427" s="69"/>
      <c r="Q427" s="69"/>
    </row>
    <row r="428" spans="2:17">
      <c r="B428" s="69"/>
      <c r="C428" s="69"/>
      <c r="D428" s="69"/>
      <c r="E428" s="69"/>
      <c r="F428" s="69"/>
      <c r="G428" s="69"/>
      <c r="H428" s="69"/>
      <c r="I428" s="69"/>
      <c r="J428" s="69"/>
      <c r="K428" s="69"/>
      <c r="L428" s="69"/>
      <c r="M428" s="69"/>
      <c r="N428" s="69"/>
      <c r="O428" s="69"/>
      <c r="P428" s="69"/>
      <c r="Q428" s="69"/>
    </row>
    <row r="429" spans="2:17">
      <c r="B429" s="69"/>
      <c r="C429" s="69"/>
      <c r="D429" s="69"/>
      <c r="E429" s="69"/>
      <c r="F429" s="69"/>
      <c r="G429" s="69"/>
      <c r="H429" s="69"/>
      <c r="I429" s="69"/>
      <c r="J429" s="69"/>
      <c r="K429" s="69"/>
      <c r="L429" s="69"/>
      <c r="M429" s="69"/>
      <c r="N429" s="69"/>
      <c r="O429" s="69"/>
      <c r="P429" s="69"/>
      <c r="Q429" s="69"/>
    </row>
    <row r="430" spans="2:17">
      <c r="B430" s="69"/>
      <c r="C430" s="69"/>
      <c r="D430" s="69"/>
      <c r="E430" s="69"/>
      <c r="F430" s="69"/>
      <c r="G430" s="69"/>
      <c r="H430" s="69"/>
      <c r="I430" s="69"/>
      <c r="J430" s="69"/>
      <c r="K430" s="69"/>
      <c r="L430" s="69"/>
      <c r="M430" s="69"/>
      <c r="N430" s="69"/>
      <c r="O430" s="69"/>
      <c r="P430" s="69"/>
      <c r="Q430" s="69"/>
    </row>
    <row r="431" spans="2:17">
      <c r="B431" s="69"/>
      <c r="C431" s="69"/>
      <c r="D431" s="69"/>
      <c r="E431" s="69"/>
      <c r="F431" s="69"/>
      <c r="G431" s="69"/>
      <c r="H431" s="69"/>
      <c r="I431" s="69"/>
      <c r="J431" s="69"/>
      <c r="K431" s="69"/>
      <c r="L431" s="69"/>
      <c r="M431" s="69"/>
      <c r="N431" s="69"/>
      <c r="O431" s="69"/>
      <c r="P431" s="69"/>
      <c r="Q431" s="69"/>
    </row>
    <row r="432" spans="2:17">
      <c r="B432" s="69"/>
      <c r="C432" s="69"/>
      <c r="D432" s="69"/>
      <c r="E432" s="69"/>
      <c r="F432" s="69"/>
      <c r="G432" s="69"/>
      <c r="H432" s="69"/>
      <c r="I432" s="69"/>
      <c r="J432" s="69"/>
      <c r="K432" s="69"/>
      <c r="L432" s="69"/>
      <c r="M432" s="69"/>
      <c r="N432" s="69"/>
      <c r="O432" s="69"/>
      <c r="P432" s="69"/>
      <c r="Q432" s="69"/>
    </row>
    <row r="433" spans="2:17">
      <c r="B433" s="69"/>
      <c r="C433" s="69"/>
      <c r="D433" s="69"/>
      <c r="E433" s="69"/>
      <c r="F433" s="69"/>
      <c r="G433" s="69"/>
      <c r="H433" s="69"/>
      <c r="I433" s="69"/>
      <c r="J433" s="69"/>
      <c r="K433" s="69"/>
      <c r="L433" s="69"/>
      <c r="M433" s="69"/>
      <c r="N433" s="69"/>
      <c r="O433" s="69"/>
      <c r="P433" s="69"/>
      <c r="Q433" s="69"/>
    </row>
    <row r="434" spans="2:17">
      <c r="B434" s="69"/>
      <c r="C434" s="69"/>
      <c r="D434" s="69"/>
      <c r="E434" s="69"/>
      <c r="F434" s="69"/>
      <c r="G434" s="69"/>
      <c r="H434" s="69"/>
      <c r="I434" s="69"/>
      <c r="J434" s="69"/>
      <c r="K434" s="69"/>
      <c r="L434" s="69"/>
      <c r="M434" s="69"/>
      <c r="N434" s="69"/>
      <c r="O434" s="69"/>
      <c r="P434" s="69"/>
      <c r="Q434" s="69"/>
    </row>
    <row r="435" spans="2:17">
      <c r="B435" s="69"/>
      <c r="C435" s="69"/>
      <c r="D435" s="69"/>
      <c r="E435" s="69"/>
      <c r="F435" s="69"/>
      <c r="G435" s="69"/>
      <c r="H435" s="69"/>
      <c r="I435" s="69"/>
      <c r="J435" s="69"/>
      <c r="K435" s="69"/>
      <c r="L435" s="69"/>
      <c r="M435" s="69"/>
      <c r="N435" s="69"/>
      <c r="O435" s="69"/>
      <c r="P435" s="69"/>
      <c r="Q435" s="69"/>
    </row>
    <row r="436" spans="2:17">
      <c r="B436" s="69"/>
      <c r="C436" s="69"/>
      <c r="D436" s="69"/>
      <c r="E436" s="69"/>
      <c r="F436" s="69"/>
      <c r="G436" s="69"/>
      <c r="H436" s="69"/>
      <c r="I436" s="69"/>
      <c r="J436" s="69"/>
      <c r="K436" s="69"/>
      <c r="L436" s="69"/>
      <c r="M436" s="69"/>
      <c r="N436" s="69"/>
      <c r="O436" s="69"/>
      <c r="P436" s="69"/>
      <c r="Q436" s="69"/>
    </row>
    <row r="437" spans="2:17">
      <c r="B437" s="69"/>
      <c r="C437" s="69"/>
      <c r="D437" s="69"/>
      <c r="E437" s="69"/>
      <c r="F437" s="69"/>
      <c r="G437" s="69"/>
      <c r="H437" s="69"/>
      <c r="I437" s="69"/>
      <c r="J437" s="69"/>
      <c r="K437" s="69"/>
      <c r="L437" s="69"/>
      <c r="M437" s="69"/>
      <c r="N437" s="69"/>
      <c r="O437" s="69"/>
      <c r="P437" s="69"/>
      <c r="Q437" s="69"/>
    </row>
    <row r="438" spans="2:17">
      <c r="B438" s="69"/>
      <c r="C438" s="69"/>
      <c r="D438" s="69"/>
      <c r="E438" s="69"/>
      <c r="F438" s="69"/>
      <c r="G438" s="69"/>
      <c r="H438" s="69"/>
      <c r="I438" s="69"/>
      <c r="J438" s="69"/>
      <c r="K438" s="69"/>
      <c r="L438" s="69"/>
      <c r="M438" s="69"/>
      <c r="N438" s="69"/>
      <c r="O438" s="69"/>
      <c r="P438" s="69"/>
      <c r="Q438" s="69"/>
    </row>
    <row r="439" spans="2:17">
      <c r="B439" s="69"/>
      <c r="C439" s="69"/>
      <c r="D439" s="69"/>
      <c r="E439" s="69"/>
      <c r="F439" s="69"/>
      <c r="G439" s="69"/>
      <c r="H439" s="69"/>
      <c r="I439" s="69"/>
      <c r="J439" s="69"/>
      <c r="K439" s="69"/>
      <c r="L439" s="69"/>
      <c r="M439" s="69"/>
      <c r="N439" s="69"/>
      <c r="O439" s="69"/>
      <c r="P439" s="69"/>
      <c r="Q439" s="69"/>
    </row>
    <row r="440" spans="2:17">
      <c r="B440" s="69"/>
      <c r="C440" s="69"/>
      <c r="D440" s="69"/>
      <c r="E440" s="69"/>
      <c r="F440" s="69"/>
      <c r="G440" s="69"/>
      <c r="H440" s="69"/>
      <c r="I440" s="69"/>
      <c r="J440" s="69"/>
      <c r="K440" s="69"/>
      <c r="L440" s="69"/>
      <c r="M440" s="69"/>
      <c r="N440" s="69"/>
      <c r="O440" s="69"/>
      <c r="P440" s="69"/>
      <c r="Q440" s="69"/>
    </row>
    <row r="441" spans="2:17">
      <c r="B441" s="69"/>
      <c r="C441" s="69"/>
      <c r="D441" s="69"/>
      <c r="E441" s="69"/>
      <c r="F441" s="69"/>
      <c r="G441" s="69"/>
      <c r="H441" s="69"/>
      <c r="I441" s="69"/>
      <c r="J441" s="69"/>
      <c r="K441" s="69"/>
      <c r="L441" s="69"/>
      <c r="M441" s="69"/>
      <c r="N441" s="69"/>
      <c r="O441" s="69"/>
      <c r="P441" s="69"/>
      <c r="Q441" s="69"/>
    </row>
    <row r="442" spans="2:17">
      <c r="B442" s="69"/>
      <c r="C442" s="69"/>
      <c r="D442" s="69"/>
      <c r="E442" s="69"/>
      <c r="F442" s="69"/>
      <c r="G442" s="69"/>
      <c r="H442" s="69"/>
      <c r="I442" s="69"/>
      <c r="J442" s="69"/>
      <c r="K442" s="69"/>
      <c r="L442" s="69"/>
      <c r="M442" s="69"/>
      <c r="N442" s="69"/>
      <c r="O442" s="69"/>
      <c r="P442" s="69"/>
      <c r="Q442" s="69"/>
    </row>
    <row r="443" spans="2:17">
      <c r="B443" s="69"/>
      <c r="C443" s="69"/>
      <c r="D443" s="69"/>
      <c r="E443" s="69"/>
      <c r="F443" s="69"/>
      <c r="G443" s="69"/>
      <c r="H443" s="69"/>
      <c r="I443" s="69"/>
      <c r="J443" s="69"/>
      <c r="K443" s="69"/>
      <c r="L443" s="69"/>
      <c r="M443" s="69"/>
      <c r="N443" s="69"/>
      <c r="O443" s="69"/>
      <c r="P443" s="69"/>
      <c r="Q443" s="69"/>
    </row>
    <row r="444" spans="2:17">
      <c r="B444" s="69"/>
      <c r="C444" s="69"/>
      <c r="D444" s="69"/>
      <c r="E444" s="69"/>
      <c r="F444" s="69"/>
      <c r="G444" s="69"/>
      <c r="H444" s="69"/>
      <c r="I444" s="69"/>
      <c r="J444" s="69"/>
      <c r="K444" s="69"/>
      <c r="L444" s="69"/>
      <c r="M444" s="69"/>
      <c r="N444" s="69"/>
      <c r="O444" s="69"/>
      <c r="P444" s="69"/>
      <c r="Q444" s="69"/>
    </row>
    <row r="445" spans="2:17">
      <c r="B445" s="69"/>
      <c r="C445" s="69"/>
      <c r="D445" s="69"/>
      <c r="E445" s="69"/>
      <c r="F445" s="69"/>
      <c r="G445" s="69"/>
      <c r="H445" s="69"/>
      <c r="I445" s="69"/>
      <c r="J445" s="69"/>
      <c r="K445" s="69"/>
      <c r="L445" s="69"/>
      <c r="M445" s="69"/>
      <c r="N445" s="69"/>
      <c r="O445" s="69"/>
      <c r="P445" s="69"/>
      <c r="Q445" s="69"/>
    </row>
    <row r="446" spans="2:17">
      <c r="B446" s="69"/>
      <c r="C446" s="69"/>
      <c r="D446" s="69"/>
      <c r="E446" s="69"/>
      <c r="F446" s="69"/>
      <c r="G446" s="69"/>
      <c r="H446" s="69"/>
      <c r="I446" s="69"/>
      <c r="J446" s="69"/>
      <c r="K446" s="69"/>
      <c r="L446" s="69"/>
      <c r="M446" s="69"/>
      <c r="N446" s="69"/>
      <c r="O446" s="69"/>
      <c r="P446" s="69"/>
      <c r="Q446" s="69"/>
    </row>
    <row r="447" spans="2:17">
      <c r="B447" s="69"/>
      <c r="C447" s="69"/>
      <c r="D447" s="69"/>
      <c r="E447" s="69"/>
      <c r="F447" s="69"/>
      <c r="G447" s="69"/>
      <c r="H447" s="69"/>
      <c r="I447" s="69"/>
      <c r="J447" s="69"/>
      <c r="K447" s="69"/>
      <c r="L447" s="69"/>
      <c r="M447" s="69"/>
      <c r="N447" s="69"/>
      <c r="O447" s="69"/>
      <c r="P447" s="69"/>
      <c r="Q447" s="69"/>
    </row>
    <row r="448" spans="2:17">
      <c r="B448" s="69"/>
      <c r="C448" s="69"/>
      <c r="D448" s="69"/>
      <c r="E448" s="69"/>
      <c r="F448" s="69"/>
      <c r="G448" s="69"/>
      <c r="H448" s="69"/>
      <c r="I448" s="69"/>
      <c r="J448" s="69"/>
      <c r="K448" s="69"/>
      <c r="L448" s="69"/>
      <c r="M448" s="69"/>
      <c r="N448" s="69"/>
      <c r="O448" s="69"/>
      <c r="P448" s="69"/>
      <c r="Q448" s="69"/>
    </row>
    <row r="449" spans="2:17">
      <c r="B449" s="69"/>
      <c r="C449" s="69"/>
      <c r="D449" s="69"/>
      <c r="E449" s="69"/>
      <c r="F449" s="69"/>
      <c r="G449" s="69"/>
      <c r="H449" s="69"/>
      <c r="I449" s="69"/>
      <c r="J449" s="69"/>
      <c r="K449" s="69"/>
      <c r="L449" s="69"/>
      <c r="M449" s="69"/>
      <c r="N449" s="69"/>
      <c r="O449" s="69"/>
      <c r="P449" s="69"/>
      <c r="Q449" s="69"/>
    </row>
    <row r="450" spans="2:17">
      <c r="B450" s="69"/>
      <c r="C450" s="69"/>
      <c r="D450" s="69"/>
      <c r="E450" s="69"/>
      <c r="F450" s="69"/>
      <c r="G450" s="69"/>
      <c r="H450" s="69"/>
      <c r="I450" s="69"/>
      <c r="J450" s="69"/>
      <c r="K450" s="69"/>
      <c r="L450" s="69"/>
      <c r="M450" s="69"/>
      <c r="N450" s="69"/>
      <c r="O450" s="69"/>
      <c r="P450" s="69"/>
      <c r="Q450" s="69"/>
    </row>
    <row r="451" spans="2:17">
      <c r="B451" s="69"/>
      <c r="C451" s="69"/>
      <c r="D451" s="69"/>
      <c r="E451" s="69"/>
      <c r="F451" s="69"/>
      <c r="G451" s="69"/>
      <c r="H451" s="69"/>
      <c r="I451" s="69"/>
      <c r="J451" s="69"/>
      <c r="K451" s="69"/>
      <c r="L451" s="69"/>
      <c r="M451" s="69"/>
      <c r="N451" s="69"/>
      <c r="O451" s="69"/>
      <c r="P451" s="69"/>
      <c r="Q451" s="69"/>
    </row>
    <row r="452" spans="2:17">
      <c r="B452" s="69"/>
      <c r="C452" s="69"/>
      <c r="D452" s="69"/>
      <c r="E452" s="69"/>
      <c r="F452" s="69"/>
      <c r="G452" s="69"/>
      <c r="H452" s="69"/>
      <c r="I452" s="69"/>
      <c r="J452" s="69"/>
      <c r="K452" s="69"/>
      <c r="L452" s="69"/>
      <c r="M452" s="69"/>
      <c r="N452" s="69"/>
      <c r="O452" s="69"/>
      <c r="P452" s="69"/>
      <c r="Q452" s="69"/>
    </row>
    <row r="453" spans="2:17">
      <c r="B453" s="69"/>
      <c r="C453" s="69"/>
      <c r="D453" s="69"/>
      <c r="E453" s="69"/>
      <c r="F453" s="69"/>
      <c r="G453" s="69"/>
      <c r="H453" s="69"/>
      <c r="I453" s="69"/>
      <c r="J453" s="69"/>
      <c r="K453" s="69"/>
      <c r="L453" s="69"/>
      <c r="M453" s="69"/>
      <c r="N453" s="69"/>
      <c r="O453" s="69"/>
      <c r="P453" s="69"/>
      <c r="Q453" s="69"/>
    </row>
    <row r="454" spans="2:17">
      <c r="B454" s="69"/>
      <c r="C454" s="69"/>
      <c r="D454" s="69"/>
      <c r="E454" s="69"/>
      <c r="F454" s="69"/>
      <c r="G454" s="69"/>
      <c r="H454" s="69"/>
      <c r="I454" s="69"/>
      <c r="J454" s="69"/>
      <c r="K454" s="69"/>
      <c r="L454" s="69"/>
      <c r="M454" s="69"/>
      <c r="N454" s="69"/>
      <c r="O454" s="69"/>
      <c r="P454" s="69"/>
      <c r="Q454" s="69"/>
    </row>
    <row r="455" spans="2:17">
      <c r="B455" s="69"/>
      <c r="C455" s="69"/>
      <c r="D455" s="69"/>
      <c r="E455" s="69"/>
      <c r="F455" s="69"/>
      <c r="G455" s="69"/>
      <c r="H455" s="69"/>
      <c r="I455" s="69"/>
      <c r="J455" s="69"/>
      <c r="K455" s="69"/>
      <c r="L455" s="69"/>
      <c r="M455" s="69"/>
      <c r="N455" s="69"/>
      <c r="O455" s="69"/>
      <c r="P455" s="69"/>
      <c r="Q455" s="69"/>
    </row>
    <row r="456" spans="2:17">
      <c r="B456" s="69"/>
      <c r="C456" s="69"/>
      <c r="D456" s="69"/>
      <c r="E456" s="69"/>
      <c r="F456" s="69"/>
      <c r="G456" s="69"/>
      <c r="H456" s="69"/>
      <c r="I456" s="69"/>
      <c r="J456" s="69"/>
      <c r="K456" s="69"/>
      <c r="L456" s="69"/>
      <c r="M456" s="69"/>
      <c r="N456" s="69"/>
      <c r="O456" s="69"/>
      <c r="P456" s="69"/>
      <c r="Q456" s="69"/>
    </row>
    <row r="457" spans="2:17">
      <c r="B457" s="69"/>
      <c r="C457" s="69"/>
      <c r="D457" s="69"/>
      <c r="E457" s="69"/>
      <c r="F457" s="69"/>
      <c r="G457" s="69"/>
      <c r="H457" s="69"/>
      <c r="I457" s="69"/>
      <c r="J457" s="69"/>
      <c r="K457" s="69"/>
      <c r="L457" s="69"/>
      <c r="M457" s="69"/>
      <c r="N457" s="69"/>
      <c r="O457" s="69"/>
      <c r="P457" s="69"/>
      <c r="Q457" s="69"/>
    </row>
    <row r="458" spans="2:17">
      <c r="B458" s="69"/>
      <c r="C458" s="69"/>
      <c r="D458" s="69"/>
      <c r="E458" s="69"/>
      <c r="F458" s="69"/>
      <c r="G458" s="69"/>
      <c r="H458" s="69"/>
      <c r="I458" s="69"/>
      <c r="J458" s="69"/>
      <c r="K458" s="69"/>
      <c r="L458" s="69"/>
      <c r="M458" s="69"/>
      <c r="N458" s="69"/>
      <c r="O458" s="69"/>
      <c r="P458" s="69"/>
      <c r="Q458" s="69"/>
    </row>
    <row r="459" spans="2:17">
      <c r="B459" s="69"/>
      <c r="C459" s="69"/>
      <c r="D459" s="69"/>
      <c r="E459" s="69"/>
      <c r="F459" s="69"/>
      <c r="G459" s="69"/>
      <c r="H459" s="69"/>
      <c r="I459" s="69"/>
      <c r="J459" s="69"/>
      <c r="K459" s="69"/>
      <c r="L459" s="69"/>
      <c r="M459" s="69"/>
      <c r="N459" s="69"/>
      <c r="O459" s="69"/>
      <c r="P459" s="69"/>
      <c r="Q459" s="69"/>
    </row>
    <row r="460" spans="2:17">
      <c r="B460" s="69"/>
      <c r="C460" s="69"/>
      <c r="D460" s="69"/>
      <c r="E460" s="69"/>
      <c r="F460" s="69"/>
      <c r="G460" s="69"/>
      <c r="H460" s="69"/>
      <c r="I460" s="69"/>
      <c r="J460" s="69"/>
      <c r="K460" s="69"/>
      <c r="L460" s="69"/>
      <c r="M460" s="69"/>
      <c r="N460" s="69"/>
      <c r="O460" s="69"/>
      <c r="P460" s="69"/>
      <c r="Q460" s="69"/>
    </row>
    <row r="461" spans="2:17">
      <c r="B461" s="69"/>
      <c r="C461" s="69"/>
      <c r="D461" s="69"/>
      <c r="E461" s="69"/>
      <c r="F461" s="69"/>
      <c r="G461" s="69"/>
      <c r="H461" s="69"/>
      <c r="I461" s="69"/>
      <c r="J461" s="69"/>
      <c r="K461" s="69"/>
      <c r="L461" s="69"/>
      <c r="M461" s="69"/>
      <c r="N461" s="69"/>
      <c r="O461" s="69"/>
      <c r="P461" s="69"/>
      <c r="Q461" s="69"/>
    </row>
    <row r="462" spans="2:17">
      <c r="B462" s="69"/>
      <c r="C462" s="69"/>
      <c r="D462" s="69"/>
      <c r="E462" s="69"/>
      <c r="F462" s="69"/>
      <c r="G462" s="69"/>
      <c r="H462" s="69"/>
      <c r="I462" s="69"/>
      <c r="J462" s="69"/>
      <c r="K462" s="69"/>
      <c r="L462" s="69"/>
      <c r="M462" s="69"/>
      <c r="N462" s="69"/>
      <c r="O462" s="69"/>
      <c r="P462" s="69"/>
      <c r="Q462" s="69"/>
    </row>
    <row r="463" spans="2:17">
      <c r="B463" s="69"/>
      <c r="C463" s="69"/>
      <c r="D463" s="69"/>
      <c r="E463" s="69"/>
      <c r="F463" s="69"/>
      <c r="G463" s="69"/>
      <c r="H463" s="69"/>
      <c r="I463" s="69"/>
      <c r="J463" s="69"/>
      <c r="K463" s="69"/>
      <c r="L463" s="69"/>
      <c r="M463" s="69"/>
      <c r="N463" s="69"/>
      <c r="O463" s="69"/>
      <c r="P463" s="69"/>
      <c r="Q463" s="69"/>
    </row>
    <row r="464" spans="2:17">
      <c r="B464" s="69"/>
      <c r="C464" s="69"/>
      <c r="D464" s="69"/>
      <c r="E464" s="69"/>
      <c r="F464" s="69"/>
      <c r="G464" s="69"/>
      <c r="H464" s="69"/>
      <c r="I464" s="69"/>
      <c r="J464" s="69"/>
      <c r="K464" s="69"/>
      <c r="L464" s="69"/>
      <c r="M464" s="69"/>
      <c r="N464" s="69"/>
      <c r="O464" s="69"/>
      <c r="P464" s="69"/>
      <c r="Q464" s="69"/>
    </row>
    <row r="465" spans="2:17">
      <c r="B465" s="69"/>
      <c r="C465" s="69"/>
      <c r="D465" s="69"/>
      <c r="E465" s="69"/>
      <c r="F465" s="69"/>
      <c r="G465" s="69"/>
      <c r="H465" s="69"/>
      <c r="I465" s="69"/>
      <c r="J465" s="69"/>
      <c r="K465" s="69"/>
      <c r="L465" s="69"/>
      <c r="M465" s="69"/>
      <c r="N465" s="69"/>
      <c r="O465" s="69"/>
      <c r="P465" s="69"/>
      <c r="Q465" s="69"/>
    </row>
    <row r="466" spans="2:17">
      <c r="B466" s="69"/>
      <c r="C466" s="69"/>
      <c r="D466" s="69"/>
      <c r="E466" s="69"/>
      <c r="F466" s="69"/>
      <c r="G466" s="69"/>
      <c r="H466" s="69"/>
      <c r="I466" s="69"/>
      <c r="J466" s="69"/>
      <c r="K466" s="69"/>
      <c r="L466" s="69"/>
      <c r="M466" s="69"/>
      <c r="N466" s="69"/>
      <c r="O466" s="69"/>
      <c r="P466" s="69"/>
      <c r="Q466" s="69"/>
    </row>
    <row r="467" spans="2:17">
      <c r="B467" s="69"/>
      <c r="C467" s="69"/>
      <c r="D467" s="69"/>
      <c r="E467" s="69"/>
      <c r="F467" s="69"/>
      <c r="G467" s="69"/>
      <c r="H467" s="69"/>
      <c r="I467" s="69"/>
      <c r="J467" s="69"/>
      <c r="K467" s="69"/>
      <c r="L467" s="69"/>
      <c r="M467" s="69"/>
      <c r="N467" s="69"/>
      <c r="O467" s="69"/>
      <c r="P467" s="69"/>
      <c r="Q467" s="69"/>
    </row>
    <row r="468" spans="2:17">
      <c r="B468" s="69"/>
      <c r="C468" s="69"/>
      <c r="D468" s="69"/>
      <c r="E468" s="69"/>
      <c r="F468" s="69"/>
      <c r="G468" s="69"/>
      <c r="H468" s="69"/>
      <c r="I468" s="69"/>
      <c r="J468" s="69"/>
      <c r="K468" s="69"/>
      <c r="L468" s="69"/>
      <c r="M468" s="69"/>
      <c r="N468" s="69"/>
      <c r="O468" s="69"/>
      <c r="P468" s="69"/>
      <c r="Q468" s="69"/>
    </row>
    <row r="469" spans="2:17">
      <c r="B469" s="69"/>
      <c r="C469" s="69"/>
      <c r="D469" s="69"/>
      <c r="E469" s="69"/>
      <c r="F469" s="69"/>
      <c r="G469" s="69"/>
      <c r="H469" s="69"/>
      <c r="I469" s="69"/>
      <c r="J469" s="69"/>
      <c r="K469" s="69"/>
      <c r="L469" s="69"/>
      <c r="M469" s="69"/>
      <c r="N469" s="69"/>
      <c r="O469" s="69"/>
      <c r="P469" s="69"/>
      <c r="Q469" s="69"/>
    </row>
    <row r="470" spans="2:17">
      <c r="B470" s="69"/>
      <c r="C470" s="69"/>
      <c r="D470" s="69"/>
      <c r="E470" s="69"/>
      <c r="F470" s="69"/>
      <c r="G470" s="69"/>
      <c r="H470" s="69"/>
      <c r="I470" s="69"/>
      <c r="J470" s="69"/>
      <c r="K470" s="69"/>
      <c r="L470" s="69"/>
      <c r="M470" s="69"/>
      <c r="N470" s="69"/>
      <c r="O470" s="69"/>
      <c r="P470" s="69"/>
      <c r="Q470" s="69"/>
    </row>
    <row r="471" spans="2:17">
      <c r="B471" s="69"/>
      <c r="C471" s="69"/>
      <c r="D471" s="69"/>
      <c r="E471" s="69"/>
      <c r="F471" s="69"/>
      <c r="G471" s="69"/>
      <c r="H471" s="69"/>
      <c r="I471" s="69"/>
      <c r="J471" s="69"/>
      <c r="K471" s="69"/>
      <c r="L471" s="69"/>
      <c r="M471" s="69"/>
      <c r="N471" s="69"/>
      <c r="O471" s="69"/>
      <c r="P471" s="69"/>
      <c r="Q471" s="69"/>
    </row>
    <row r="472" spans="2:17">
      <c r="B472" s="69"/>
      <c r="C472" s="69"/>
      <c r="D472" s="69"/>
      <c r="E472" s="69"/>
      <c r="F472" s="69"/>
      <c r="G472" s="69"/>
      <c r="H472" s="69"/>
      <c r="I472" s="69"/>
      <c r="J472" s="69"/>
      <c r="K472" s="69"/>
      <c r="L472" s="69"/>
      <c r="M472" s="69"/>
      <c r="N472" s="69"/>
      <c r="O472" s="69"/>
      <c r="P472" s="69"/>
      <c r="Q472" s="69"/>
    </row>
    <row r="473" spans="2:17">
      <c r="B473" s="69"/>
      <c r="C473" s="69"/>
      <c r="D473" s="69"/>
      <c r="E473" s="69"/>
      <c r="F473" s="69"/>
      <c r="G473" s="69"/>
      <c r="H473" s="69"/>
      <c r="I473" s="69"/>
      <c r="J473" s="69"/>
      <c r="K473" s="69"/>
      <c r="L473" s="69"/>
      <c r="M473" s="69"/>
      <c r="N473" s="69"/>
      <c r="O473" s="69"/>
      <c r="P473" s="69"/>
      <c r="Q473" s="69"/>
    </row>
    <row r="474" spans="2:17">
      <c r="B474" s="69"/>
      <c r="C474" s="69"/>
      <c r="D474" s="69"/>
      <c r="E474" s="69"/>
      <c r="F474" s="69"/>
      <c r="G474" s="69"/>
      <c r="H474" s="69"/>
      <c r="I474" s="69"/>
      <c r="J474" s="69"/>
      <c r="K474" s="69"/>
      <c r="L474" s="69"/>
      <c r="M474" s="69"/>
      <c r="N474" s="69"/>
      <c r="O474" s="69"/>
      <c r="P474" s="69"/>
      <c r="Q474" s="69"/>
    </row>
    <row r="475" spans="2:17">
      <c r="B475" s="69"/>
      <c r="C475" s="69"/>
      <c r="D475" s="69"/>
      <c r="E475" s="69"/>
      <c r="F475" s="69"/>
      <c r="G475" s="69"/>
      <c r="H475" s="69"/>
      <c r="I475" s="69"/>
      <c r="J475" s="69"/>
      <c r="K475" s="69"/>
      <c r="L475" s="69"/>
      <c r="M475" s="69"/>
      <c r="N475" s="69"/>
      <c r="O475" s="69"/>
      <c r="P475" s="69"/>
      <c r="Q475" s="69"/>
    </row>
    <row r="476" spans="2:17">
      <c r="B476" s="69"/>
      <c r="C476" s="69"/>
      <c r="D476" s="69"/>
      <c r="E476" s="69"/>
      <c r="F476" s="69"/>
      <c r="G476" s="69"/>
      <c r="H476" s="69"/>
      <c r="I476" s="69"/>
      <c r="J476" s="69"/>
      <c r="K476" s="69"/>
      <c r="L476" s="69"/>
      <c r="M476" s="69"/>
      <c r="N476" s="69"/>
      <c r="O476" s="69"/>
      <c r="P476" s="69"/>
      <c r="Q476" s="69"/>
    </row>
    <row r="477" spans="2:17">
      <c r="B477" s="69"/>
      <c r="C477" s="69"/>
      <c r="D477" s="69"/>
      <c r="E477" s="69"/>
      <c r="F477" s="69"/>
      <c r="G477" s="69"/>
      <c r="H477" s="69"/>
      <c r="I477" s="69"/>
      <c r="J477" s="69"/>
      <c r="K477" s="69"/>
      <c r="L477" s="69"/>
      <c r="M477" s="69"/>
      <c r="N477" s="69"/>
      <c r="O477" s="69"/>
      <c r="P477" s="69"/>
      <c r="Q477" s="69"/>
    </row>
    <row r="478" spans="2:17">
      <c r="B478" s="69"/>
      <c r="C478" s="69"/>
      <c r="D478" s="69"/>
      <c r="E478" s="69"/>
      <c r="F478" s="69"/>
      <c r="G478" s="69"/>
      <c r="H478" s="69"/>
      <c r="I478" s="69"/>
      <c r="J478" s="69"/>
      <c r="K478" s="69"/>
      <c r="L478" s="69"/>
      <c r="M478" s="69"/>
      <c r="N478" s="69"/>
      <c r="O478" s="69"/>
      <c r="P478" s="69"/>
      <c r="Q478" s="69"/>
    </row>
    <row r="479" spans="2:17">
      <c r="B479" s="69"/>
      <c r="C479" s="69"/>
      <c r="D479" s="69"/>
      <c r="E479" s="69"/>
      <c r="F479" s="69"/>
      <c r="G479" s="69"/>
      <c r="H479" s="69"/>
      <c r="I479" s="69"/>
      <c r="J479" s="69"/>
      <c r="K479" s="69"/>
      <c r="L479" s="69"/>
      <c r="M479" s="69"/>
      <c r="N479" s="69"/>
      <c r="O479" s="69"/>
      <c r="P479" s="69"/>
      <c r="Q479" s="69"/>
    </row>
    <row r="480" spans="2:17">
      <c r="B480" s="69"/>
      <c r="C480" s="69"/>
      <c r="D480" s="69"/>
      <c r="E480" s="69"/>
      <c r="F480" s="69"/>
      <c r="G480" s="69"/>
      <c r="H480" s="69"/>
      <c r="I480" s="69"/>
      <c r="J480" s="69"/>
      <c r="K480" s="69"/>
      <c r="L480" s="69"/>
      <c r="M480" s="69"/>
      <c r="N480" s="69"/>
      <c r="O480" s="69"/>
      <c r="P480" s="69"/>
      <c r="Q480" s="69"/>
    </row>
    <row r="481" spans="2:17">
      <c r="B481" s="69"/>
      <c r="C481" s="69"/>
      <c r="D481" s="69"/>
      <c r="E481" s="69"/>
      <c r="F481" s="69"/>
      <c r="G481" s="69"/>
      <c r="H481" s="69"/>
      <c r="I481" s="69"/>
      <c r="J481" s="69"/>
      <c r="K481" s="69"/>
      <c r="L481" s="69"/>
      <c r="M481" s="69"/>
      <c r="N481" s="69"/>
      <c r="O481" s="69"/>
      <c r="P481" s="69"/>
      <c r="Q481" s="69"/>
    </row>
    <row r="482" spans="2:17">
      <c r="B482" s="69"/>
      <c r="C482" s="69"/>
      <c r="D482" s="69"/>
      <c r="E482" s="69"/>
      <c r="F482" s="69"/>
      <c r="G482" s="69"/>
      <c r="H482" s="69"/>
      <c r="I482" s="69"/>
      <c r="J482" s="69"/>
      <c r="K482" s="69"/>
      <c r="L482" s="69"/>
      <c r="M482" s="69"/>
      <c r="N482" s="69"/>
      <c r="O482" s="69"/>
      <c r="P482" s="69"/>
      <c r="Q482" s="69"/>
    </row>
    <row r="483" spans="2:17">
      <c r="B483" s="69"/>
      <c r="C483" s="69"/>
      <c r="D483" s="69"/>
      <c r="E483" s="69"/>
      <c r="F483" s="69"/>
      <c r="G483" s="69"/>
      <c r="H483" s="69"/>
      <c r="I483" s="69"/>
      <c r="J483" s="69"/>
      <c r="K483" s="69"/>
      <c r="L483" s="69"/>
      <c r="M483" s="69"/>
      <c r="N483" s="69"/>
      <c r="O483" s="69"/>
      <c r="P483" s="69"/>
      <c r="Q483" s="69"/>
    </row>
    <row r="484" spans="2:17">
      <c r="B484" s="69"/>
      <c r="C484" s="69"/>
      <c r="D484" s="69"/>
      <c r="E484" s="69"/>
      <c r="F484" s="69"/>
      <c r="G484" s="69"/>
      <c r="H484" s="69"/>
      <c r="I484" s="69"/>
      <c r="J484" s="69"/>
      <c r="K484" s="69"/>
      <c r="L484" s="69"/>
      <c r="M484" s="69"/>
      <c r="N484" s="69"/>
      <c r="O484" s="69"/>
      <c r="P484" s="69"/>
      <c r="Q484" s="69"/>
    </row>
    <row r="485" spans="2:17">
      <c r="B485" s="69"/>
      <c r="C485" s="69"/>
      <c r="D485" s="69"/>
      <c r="E485" s="69"/>
      <c r="F485" s="69"/>
      <c r="G485" s="69"/>
      <c r="H485" s="69"/>
      <c r="I485" s="69"/>
      <c r="J485" s="69"/>
      <c r="K485" s="69"/>
      <c r="L485" s="69"/>
      <c r="M485" s="69"/>
      <c r="N485" s="69"/>
      <c r="O485" s="69"/>
      <c r="P485" s="69"/>
      <c r="Q485" s="69"/>
    </row>
    <row r="486" spans="2:17">
      <c r="B486" s="69"/>
      <c r="C486" s="69"/>
      <c r="D486" s="69"/>
      <c r="E486" s="69"/>
      <c r="F486" s="69"/>
      <c r="G486" s="69"/>
      <c r="H486" s="69"/>
      <c r="I486" s="69"/>
      <c r="J486" s="69"/>
      <c r="K486" s="69"/>
      <c r="L486" s="69"/>
      <c r="M486" s="69"/>
      <c r="N486" s="69"/>
      <c r="O486" s="69"/>
      <c r="P486" s="69"/>
      <c r="Q486" s="69"/>
    </row>
    <row r="487" spans="2:17">
      <c r="B487" s="69"/>
      <c r="C487" s="69"/>
      <c r="D487" s="69"/>
      <c r="E487" s="69"/>
      <c r="F487" s="69"/>
      <c r="G487" s="69"/>
      <c r="H487" s="69"/>
      <c r="I487" s="69"/>
      <c r="J487" s="69"/>
      <c r="K487" s="69"/>
      <c r="L487" s="69"/>
      <c r="M487" s="69"/>
      <c r="N487" s="69"/>
      <c r="O487" s="69"/>
      <c r="P487" s="69"/>
      <c r="Q487" s="69"/>
    </row>
    <row r="488" spans="2:17">
      <c r="B488" s="69"/>
      <c r="C488" s="69"/>
      <c r="D488" s="69"/>
      <c r="E488" s="69"/>
      <c r="F488" s="69"/>
      <c r="G488" s="69"/>
      <c r="H488" s="69"/>
      <c r="I488" s="69"/>
      <c r="J488" s="69"/>
      <c r="K488" s="69"/>
      <c r="L488" s="69"/>
      <c r="M488" s="69"/>
      <c r="N488" s="69"/>
      <c r="O488" s="69"/>
      <c r="P488" s="69"/>
      <c r="Q488" s="69"/>
    </row>
    <row r="489" spans="2:17">
      <c r="B489" s="69"/>
      <c r="C489" s="69"/>
      <c r="D489" s="69"/>
      <c r="E489" s="69"/>
      <c r="F489" s="69"/>
      <c r="G489" s="69"/>
      <c r="H489" s="69"/>
      <c r="I489" s="69"/>
      <c r="J489" s="69"/>
      <c r="K489" s="69"/>
      <c r="L489" s="69"/>
      <c r="M489" s="69"/>
      <c r="N489" s="69"/>
      <c r="O489" s="69"/>
      <c r="P489" s="69"/>
      <c r="Q489" s="69"/>
    </row>
    <row r="490" spans="2:17">
      <c r="B490" s="69"/>
      <c r="C490" s="69"/>
      <c r="D490" s="69"/>
      <c r="E490" s="69"/>
      <c r="F490" s="69"/>
      <c r="G490" s="69"/>
      <c r="H490" s="69"/>
      <c r="I490" s="69"/>
      <c r="J490" s="69"/>
      <c r="K490" s="69"/>
      <c r="L490" s="69"/>
      <c r="M490" s="69"/>
      <c r="N490" s="69"/>
      <c r="O490" s="69"/>
      <c r="P490" s="69"/>
      <c r="Q490" s="69"/>
    </row>
    <row r="491" spans="2:17">
      <c r="B491" s="69"/>
      <c r="C491" s="69"/>
      <c r="D491" s="69"/>
      <c r="E491" s="69"/>
      <c r="F491" s="69"/>
      <c r="G491" s="69"/>
      <c r="H491" s="69"/>
      <c r="I491" s="69"/>
      <c r="J491" s="69"/>
      <c r="K491" s="69"/>
      <c r="L491" s="69"/>
      <c r="M491" s="69"/>
      <c r="N491" s="69"/>
      <c r="O491" s="69"/>
      <c r="P491" s="69"/>
      <c r="Q491" s="69"/>
    </row>
    <row r="492" spans="2:17">
      <c r="B492" s="69"/>
      <c r="C492" s="69"/>
      <c r="D492" s="69"/>
      <c r="E492" s="69"/>
      <c r="F492" s="69"/>
      <c r="G492" s="69"/>
      <c r="H492" s="69"/>
      <c r="I492" s="69"/>
      <c r="J492" s="69"/>
      <c r="K492" s="69"/>
      <c r="L492" s="69"/>
      <c r="M492" s="69"/>
      <c r="N492" s="69"/>
      <c r="O492" s="69"/>
      <c r="P492" s="69"/>
      <c r="Q492" s="69"/>
    </row>
    <row r="493" spans="2:17">
      <c r="B493" s="69"/>
      <c r="C493" s="69"/>
      <c r="D493" s="69"/>
      <c r="E493" s="69"/>
      <c r="F493" s="69"/>
      <c r="G493" s="69"/>
      <c r="H493" s="69"/>
      <c r="I493" s="69"/>
      <c r="J493" s="69"/>
      <c r="K493" s="69"/>
      <c r="L493" s="69"/>
      <c r="M493" s="69"/>
      <c r="N493" s="69"/>
      <c r="O493" s="69"/>
      <c r="P493" s="69"/>
      <c r="Q493" s="69"/>
    </row>
    <row r="494" spans="2:17">
      <c r="B494" s="69"/>
      <c r="C494" s="69"/>
      <c r="D494" s="69"/>
      <c r="E494" s="69"/>
      <c r="F494" s="69"/>
      <c r="G494" s="69"/>
      <c r="H494" s="69"/>
      <c r="I494" s="69"/>
      <c r="J494" s="69"/>
      <c r="K494" s="69"/>
      <c r="L494" s="69"/>
      <c r="M494" s="69"/>
      <c r="N494" s="69"/>
      <c r="O494" s="69"/>
      <c r="P494" s="69"/>
      <c r="Q494" s="69"/>
    </row>
    <row r="495" spans="2:17">
      <c r="B495" s="69"/>
      <c r="C495" s="69"/>
      <c r="D495" s="69"/>
      <c r="E495" s="69"/>
      <c r="F495" s="69"/>
      <c r="G495" s="69"/>
      <c r="H495" s="69"/>
      <c r="I495" s="69"/>
      <c r="J495" s="69"/>
      <c r="K495" s="69"/>
      <c r="L495" s="69"/>
      <c r="M495" s="69"/>
      <c r="N495" s="69"/>
      <c r="O495" s="69"/>
      <c r="P495" s="69"/>
      <c r="Q495" s="69"/>
    </row>
    <row r="496" spans="2:17">
      <c r="B496" s="69"/>
      <c r="C496" s="69"/>
      <c r="D496" s="69"/>
      <c r="E496" s="69"/>
      <c r="F496" s="69"/>
      <c r="G496" s="69"/>
      <c r="H496" s="69"/>
      <c r="I496" s="69"/>
      <c r="J496" s="69"/>
      <c r="K496" s="69"/>
      <c r="L496" s="69"/>
      <c r="M496" s="69"/>
      <c r="N496" s="69"/>
      <c r="O496" s="69"/>
      <c r="P496" s="69"/>
      <c r="Q496" s="69"/>
    </row>
    <row r="497" spans="2:17">
      <c r="B497" s="69"/>
      <c r="C497" s="69"/>
      <c r="D497" s="69"/>
      <c r="E497" s="69"/>
      <c r="F497" s="69"/>
      <c r="G497" s="69"/>
      <c r="H497" s="69"/>
      <c r="I497" s="69"/>
      <c r="J497" s="69"/>
      <c r="K497" s="69"/>
      <c r="L497" s="69"/>
      <c r="M497" s="69"/>
      <c r="N497" s="69"/>
      <c r="O497" s="69"/>
      <c r="P497" s="69"/>
      <c r="Q497" s="69"/>
    </row>
    <row r="498" spans="2:17">
      <c r="B498" s="69"/>
      <c r="C498" s="69"/>
      <c r="D498" s="69"/>
      <c r="E498" s="69"/>
      <c r="F498" s="69"/>
      <c r="G498" s="69"/>
      <c r="H498" s="69"/>
      <c r="I498" s="69"/>
      <c r="J498" s="69"/>
      <c r="K498" s="69"/>
      <c r="L498" s="69"/>
      <c r="M498" s="69"/>
      <c r="N498" s="69"/>
      <c r="O498" s="69"/>
      <c r="P498" s="69"/>
      <c r="Q498" s="69"/>
    </row>
    <row r="499" spans="2:17">
      <c r="B499" s="69"/>
      <c r="C499" s="69"/>
      <c r="D499" s="69"/>
      <c r="E499" s="69"/>
      <c r="F499" s="69"/>
      <c r="G499" s="69"/>
      <c r="H499" s="69"/>
      <c r="I499" s="69"/>
      <c r="J499" s="69"/>
      <c r="K499" s="69"/>
      <c r="L499" s="69"/>
      <c r="M499" s="69"/>
      <c r="N499" s="69"/>
      <c r="O499" s="69"/>
      <c r="P499" s="69"/>
      <c r="Q499" s="69"/>
    </row>
    <row r="500" spans="2:17">
      <c r="B500" s="69"/>
      <c r="C500" s="69"/>
      <c r="D500" s="69"/>
      <c r="E500" s="69"/>
      <c r="F500" s="69"/>
      <c r="G500" s="69"/>
      <c r="H500" s="69"/>
      <c r="I500" s="69"/>
      <c r="J500" s="69"/>
      <c r="K500" s="69"/>
      <c r="L500" s="69"/>
      <c r="M500" s="69"/>
      <c r="N500" s="69"/>
      <c r="O500" s="69"/>
      <c r="P500" s="69"/>
      <c r="Q500" s="69"/>
    </row>
    <row r="501" spans="2:17">
      <c r="B501" s="69"/>
      <c r="C501" s="69"/>
      <c r="D501" s="69"/>
      <c r="E501" s="69"/>
      <c r="F501" s="69"/>
      <c r="G501" s="69"/>
      <c r="H501" s="69"/>
      <c r="I501" s="69"/>
      <c r="J501" s="69"/>
      <c r="K501" s="69"/>
      <c r="L501" s="69"/>
      <c r="M501" s="69"/>
      <c r="N501" s="69"/>
      <c r="O501" s="69"/>
      <c r="P501" s="69"/>
      <c r="Q501" s="69"/>
    </row>
    <row r="502" spans="2:17">
      <c r="B502" s="69"/>
      <c r="C502" s="69"/>
      <c r="D502" s="69"/>
      <c r="E502" s="69"/>
      <c r="F502" s="69"/>
      <c r="G502" s="69"/>
      <c r="H502" s="69"/>
      <c r="I502" s="69"/>
      <c r="J502" s="69"/>
      <c r="K502" s="69"/>
      <c r="L502" s="69"/>
      <c r="M502" s="69"/>
      <c r="N502" s="69"/>
      <c r="O502" s="69"/>
      <c r="P502" s="69"/>
      <c r="Q502" s="69"/>
    </row>
    <row r="503" spans="2:17">
      <c r="B503" s="69"/>
      <c r="C503" s="69"/>
      <c r="D503" s="69"/>
      <c r="E503" s="69"/>
      <c r="F503" s="69"/>
      <c r="G503" s="69"/>
      <c r="H503" s="69"/>
      <c r="I503" s="69"/>
      <c r="J503" s="69"/>
      <c r="K503" s="69"/>
      <c r="L503" s="69"/>
      <c r="M503" s="69"/>
      <c r="N503" s="69"/>
      <c r="O503" s="69"/>
      <c r="P503" s="69"/>
      <c r="Q503" s="69"/>
    </row>
    <row r="504" spans="2:17">
      <c r="B504" s="69"/>
      <c r="C504" s="69"/>
      <c r="D504" s="69"/>
      <c r="E504" s="69"/>
      <c r="F504" s="69"/>
      <c r="G504" s="69"/>
      <c r="H504" s="69"/>
      <c r="I504" s="69"/>
      <c r="J504" s="69"/>
      <c r="K504" s="69"/>
      <c r="L504" s="69"/>
      <c r="M504" s="69"/>
      <c r="N504" s="69"/>
      <c r="O504" s="69"/>
      <c r="P504" s="69"/>
      <c r="Q504" s="69"/>
    </row>
    <row r="505" spans="2:17">
      <c r="B505" s="69"/>
      <c r="C505" s="69"/>
      <c r="D505" s="69"/>
      <c r="E505" s="69"/>
      <c r="F505" s="69"/>
      <c r="G505" s="69"/>
      <c r="H505" s="69"/>
      <c r="I505" s="69"/>
      <c r="J505" s="69"/>
      <c r="K505" s="69"/>
      <c r="L505" s="69"/>
      <c r="M505" s="69"/>
      <c r="N505" s="69"/>
      <c r="O505" s="69"/>
      <c r="P505" s="69"/>
      <c r="Q505" s="69"/>
    </row>
    <row r="506" spans="2:17">
      <c r="B506" s="69"/>
      <c r="C506" s="69"/>
      <c r="D506" s="69"/>
      <c r="E506" s="69"/>
      <c r="F506" s="69"/>
      <c r="G506" s="69"/>
      <c r="H506" s="69"/>
      <c r="I506" s="69"/>
      <c r="J506" s="69"/>
      <c r="K506" s="69"/>
      <c r="L506" s="69"/>
      <c r="M506" s="69"/>
      <c r="N506" s="69"/>
      <c r="O506" s="69"/>
      <c r="P506" s="69"/>
      <c r="Q506" s="69"/>
    </row>
    <row r="507" spans="2:17">
      <c r="B507" s="69"/>
      <c r="C507" s="69"/>
      <c r="D507" s="69"/>
      <c r="E507" s="69"/>
      <c r="F507" s="69"/>
      <c r="G507" s="69"/>
      <c r="H507" s="69"/>
      <c r="I507" s="69"/>
      <c r="J507" s="69"/>
      <c r="K507" s="69"/>
      <c r="L507" s="69"/>
      <c r="M507" s="69"/>
      <c r="N507" s="69"/>
      <c r="O507" s="69"/>
      <c r="P507" s="69"/>
      <c r="Q507" s="69"/>
    </row>
    <row r="508" spans="2:17">
      <c r="B508" s="69"/>
      <c r="C508" s="69"/>
      <c r="D508" s="69"/>
      <c r="E508" s="69"/>
      <c r="F508" s="69"/>
      <c r="G508" s="69"/>
      <c r="H508" s="69"/>
      <c r="I508" s="69"/>
      <c r="J508" s="69"/>
      <c r="K508" s="69"/>
      <c r="L508" s="69"/>
      <c r="M508" s="69"/>
      <c r="N508" s="69"/>
      <c r="O508" s="69"/>
      <c r="P508" s="69"/>
      <c r="Q508" s="69"/>
    </row>
    <row r="509" spans="2:17">
      <c r="B509" s="69"/>
      <c r="C509" s="69"/>
      <c r="D509" s="69"/>
      <c r="E509" s="69"/>
      <c r="F509" s="69"/>
      <c r="G509" s="69"/>
      <c r="H509" s="69"/>
      <c r="I509" s="69"/>
      <c r="J509" s="69"/>
      <c r="K509" s="69"/>
      <c r="L509" s="69"/>
      <c r="M509" s="69"/>
      <c r="N509" s="69"/>
      <c r="O509" s="69"/>
      <c r="P509" s="69"/>
      <c r="Q509" s="69"/>
    </row>
    <row r="510" spans="2:17">
      <c r="B510" s="69"/>
      <c r="C510" s="69"/>
      <c r="D510" s="69"/>
      <c r="E510" s="69"/>
      <c r="F510" s="69"/>
      <c r="G510" s="69"/>
      <c r="H510" s="69"/>
      <c r="I510" s="69"/>
      <c r="J510" s="69"/>
      <c r="K510" s="69"/>
      <c r="L510" s="69"/>
      <c r="M510" s="69"/>
      <c r="N510" s="69"/>
      <c r="O510" s="69"/>
      <c r="P510" s="69"/>
      <c r="Q510" s="69"/>
    </row>
    <row r="511" spans="2:17">
      <c r="B511" s="69"/>
      <c r="C511" s="69"/>
      <c r="D511" s="69"/>
      <c r="E511" s="69"/>
      <c r="F511" s="69"/>
      <c r="G511" s="69"/>
      <c r="H511" s="69"/>
      <c r="I511" s="69"/>
      <c r="J511" s="69"/>
      <c r="K511" s="69"/>
      <c r="L511" s="69"/>
      <c r="M511" s="69"/>
      <c r="N511" s="69"/>
      <c r="O511" s="69"/>
      <c r="P511" s="69"/>
      <c r="Q511" s="69"/>
    </row>
    <row r="512" spans="2:17">
      <c r="B512" s="69"/>
      <c r="C512" s="69"/>
      <c r="D512" s="69"/>
      <c r="E512" s="69"/>
      <c r="F512" s="69"/>
      <c r="G512" s="69"/>
      <c r="H512" s="69"/>
      <c r="I512" s="69"/>
      <c r="J512" s="69"/>
      <c r="K512" s="69"/>
      <c r="L512" s="69"/>
      <c r="M512" s="69"/>
      <c r="N512" s="69"/>
      <c r="O512" s="69"/>
      <c r="P512" s="69"/>
      <c r="Q512" s="69"/>
    </row>
    <row r="513" spans="2:17">
      <c r="B513" s="69"/>
      <c r="C513" s="69"/>
      <c r="D513" s="69"/>
      <c r="E513" s="69"/>
      <c r="F513" s="69"/>
      <c r="G513" s="69"/>
      <c r="H513" s="69"/>
      <c r="I513" s="69"/>
      <c r="J513" s="69"/>
      <c r="K513" s="69"/>
      <c r="L513" s="69"/>
      <c r="M513" s="69"/>
      <c r="N513" s="69"/>
      <c r="O513" s="69"/>
      <c r="P513" s="69"/>
      <c r="Q513" s="69"/>
    </row>
    <row r="514" spans="2:17">
      <c r="B514" s="69"/>
      <c r="C514" s="69"/>
      <c r="D514" s="69"/>
      <c r="E514" s="69"/>
      <c r="F514" s="69"/>
      <c r="G514" s="69"/>
      <c r="H514" s="69"/>
      <c r="I514" s="69"/>
      <c r="J514" s="69"/>
      <c r="K514" s="69"/>
      <c r="L514" s="69"/>
      <c r="M514" s="69"/>
      <c r="N514" s="69"/>
      <c r="O514" s="69"/>
      <c r="P514" s="69"/>
      <c r="Q514" s="69"/>
    </row>
    <row r="515" spans="2:17">
      <c r="B515" s="69"/>
      <c r="C515" s="69"/>
      <c r="D515" s="69"/>
      <c r="E515" s="69"/>
      <c r="F515" s="69"/>
      <c r="G515" s="69"/>
      <c r="H515" s="69"/>
      <c r="I515" s="69"/>
      <c r="J515" s="69"/>
      <c r="K515" s="69"/>
      <c r="L515" s="69"/>
      <c r="M515" s="69"/>
      <c r="N515" s="69"/>
      <c r="O515" s="69"/>
      <c r="P515" s="69"/>
      <c r="Q515" s="69"/>
    </row>
    <row r="516" spans="2:17">
      <c r="B516" s="69"/>
      <c r="C516" s="69"/>
      <c r="D516" s="69"/>
      <c r="E516" s="69"/>
      <c r="F516" s="69"/>
      <c r="G516" s="69"/>
      <c r="H516" s="69"/>
      <c r="I516" s="69"/>
      <c r="J516" s="69"/>
      <c r="K516" s="69"/>
      <c r="L516" s="69"/>
      <c r="M516" s="69"/>
      <c r="N516" s="69"/>
      <c r="O516" s="69"/>
      <c r="P516" s="69"/>
      <c r="Q516" s="69"/>
    </row>
    <row r="517" spans="2:17">
      <c r="B517" s="69"/>
      <c r="C517" s="69"/>
      <c r="D517" s="69"/>
      <c r="E517" s="69"/>
      <c r="F517" s="69"/>
      <c r="G517" s="69"/>
      <c r="H517" s="69"/>
      <c r="I517" s="69"/>
      <c r="J517" s="69"/>
      <c r="K517" s="69"/>
      <c r="L517" s="69"/>
      <c r="M517" s="69"/>
      <c r="N517" s="69"/>
      <c r="O517" s="69"/>
      <c r="P517" s="69"/>
      <c r="Q517" s="69"/>
    </row>
    <row r="518" spans="2:17">
      <c r="B518" s="69"/>
      <c r="C518" s="69"/>
      <c r="D518" s="69"/>
      <c r="E518" s="69"/>
      <c r="F518" s="69"/>
      <c r="G518" s="69"/>
      <c r="H518" s="69"/>
      <c r="I518" s="69"/>
      <c r="J518" s="69"/>
      <c r="K518" s="69"/>
      <c r="L518" s="69"/>
      <c r="M518" s="69"/>
      <c r="N518" s="69"/>
      <c r="O518" s="69"/>
      <c r="P518" s="69"/>
      <c r="Q518" s="69"/>
    </row>
    <row r="519" spans="2:17">
      <c r="B519" s="69"/>
      <c r="C519" s="69"/>
      <c r="D519" s="69"/>
      <c r="E519" s="69"/>
      <c r="F519" s="69"/>
      <c r="G519" s="69"/>
      <c r="H519" s="69"/>
      <c r="I519" s="69"/>
      <c r="J519" s="69"/>
      <c r="K519" s="69"/>
      <c r="L519" s="69"/>
      <c r="M519" s="69"/>
      <c r="N519" s="69"/>
      <c r="O519" s="69"/>
      <c r="P519" s="69"/>
      <c r="Q519" s="69"/>
    </row>
    <row r="520" spans="2:17">
      <c r="B520" s="69"/>
      <c r="C520" s="69"/>
      <c r="D520" s="69"/>
      <c r="E520" s="69"/>
      <c r="F520" s="69"/>
      <c r="G520" s="69"/>
      <c r="H520" s="69"/>
      <c r="I520" s="69"/>
      <c r="J520" s="69"/>
      <c r="K520" s="69"/>
      <c r="L520" s="69"/>
      <c r="M520" s="69"/>
      <c r="N520" s="69"/>
      <c r="O520" s="69"/>
      <c r="P520" s="69"/>
      <c r="Q520" s="69"/>
    </row>
    <row r="521" spans="2:17">
      <c r="B521" s="69"/>
      <c r="C521" s="69"/>
      <c r="D521" s="69"/>
      <c r="E521" s="69"/>
      <c r="F521" s="69"/>
      <c r="G521" s="69"/>
      <c r="H521" s="69"/>
      <c r="I521" s="69"/>
      <c r="J521" s="69"/>
      <c r="K521" s="69"/>
      <c r="L521" s="69"/>
      <c r="M521" s="69"/>
      <c r="N521" s="69"/>
      <c r="O521" s="69"/>
      <c r="P521" s="69"/>
      <c r="Q521" s="69"/>
    </row>
    <row r="522" spans="2:17">
      <c r="B522" s="69"/>
      <c r="C522" s="69"/>
      <c r="D522" s="69"/>
      <c r="E522" s="69"/>
      <c r="F522" s="69"/>
      <c r="G522" s="69"/>
      <c r="H522" s="69"/>
      <c r="I522" s="69"/>
      <c r="J522" s="69"/>
      <c r="K522" s="69"/>
      <c r="L522" s="69"/>
      <c r="M522" s="69"/>
      <c r="N522" s="69"/>
      <c r="O522" s="69"/>
      <c r="P522" s="69"/>
      <c r="Q522" s="69"/>
    </row>
    <row r="523" spans="2:17">
      <c r="B523" s="69"/>
      <c r="C523" s="69"/>
      <c r="D523" s="69"/>
      <c r="E523" s="69"/>
      <c r="F523" s="69"/>
      <c r="G523" s="69"/>
      <c r="H523" s="69"/>
      <c r="I523" s="69"/>
      <c r="J523" s="69"/>
      <c r="K523" s="69"/>
      <c r="L523" s="69"/>
      <c r="M523" s="69"/>
      <c r="N523" s="69"/>
      <c r="O523" s="69"/>
      <c r="P523" s="69"/>
      <c r="Q523" s="69"/>
    </row>
    <row r="524" spans="2:17">
      <c r="B524" s="69"/>
      <c r="C524" s="69"/>
      <c r="D524" s="69"/>
      <c r="E524" s="69"/>
      <c r="F524" s="69"/>
      <c r="G524" s="69"/>
      <c r="H524" s="69"/>
      <c r="I524" s="69"/>
      <c r="J524" s="69"/>
      <c r="K524" s="69"/>
      <c r="L524" s="69"/>
      <c r="M524" s="69"/>
      <c r="N524" s="69"/>
      <c r="O524" s="69"/>
      <c r="P524" s="69"/>
      <c r="Q524" s="69"/>
    </row>
    <row r="525" spans="2:17">
      <c r="B525" s="69"/>
      <c r="C525" s="69"/>
      <c r="D525" s="69"/>
      <c r="E525" s="69"/>
      <c r="F525" s="69"/>
      <c r="G525" s="69"/>
      <c r="H525" s="69"/>
      <c r="I525" s="69"/>
      <c r="J525" s="69"/>
      <c r="K525" s="69"/>
      <c r="L525" s="69"/>
      <c r="M525" s="69"/>
      <c r="N525" s="69"/>
      <c r="O525" s="69"/>
      <c r="P525" s="69"/>
      <c r="Q525" s="69"/>
    </row>
    <row r="526" spans="2:17">
      <c r="B526" s="69"/>
      <c r="C526" s="69"/>
      <c r="D526" s="69"/>
      <c r="E526" s="69"/>
      <c r="F526" s="69"/>
      <c r="G526" s="69"/>
      <c r="H526" s="69"/>
      <c r="I526" s="69"/>
      <c r="J526" s="69"/>
      <c r="K526" s="69"/>
      <c r="L526" s="69"/>
      <c r="M526" s="69"/>
      <c r="N526" s="69"/>
      <c r="O526" s="69"/>
      <c r="P526" s="69"/>
      <c r="Q526" s="69"/>
    </row>
    <row r="527" spans="2:17">
      <c r="B527" s="69"/>
      <c r="C527" s="69"/>
      <c r="D527" s="69"/>
      <c r="E527" s="69"/>
      <c r="F527" s="69"/>
      <c r="G527" s="69"/>
      <c r="H527" s="69"/>
      <c r="I527" s="69"/>
      <c r="J527" s="69"/>
      <c r="K527" s="69"/>
      <c r="L527" s="69"/>
      <c r="M527" s="69"/>
      <c r="N527" s="69"/>
      <c r="O527" s="69"/>
      <c r="P527" s="69"/>
      <c r="Q527" s="69"/>
    </row>
    <row r="528" spans="2:17">
      <c r="B528" s="69"/>
      <c r="C528" s="69"/>
      <c r="D528" s="69"/>
      <c r="E528" s="69"/>
      <c r="F528" s="69"/>
      <c r="G528" s="69"/>
      <c r="H528" s="69"/>
      <c r="I528" s="69"/>
      <c r="J528" s="69"/>
      <c r="K528" s="69"/>
      <c r="L528" s="69"/>
      <c r="M528" s="69"/>
      <c r="N528" s="69"/>
      <c r="O528" s="69"/>
      <c r="P528" s="69"/>
      <c r="Q528" s="69"/>
    </row>
    <row r="529" spans="2:17">
      <c r="B529" s="69"/>
      <c r="C529" s="69"/>
      <c r="D529" s="69"/>
      <c r="E529" s="69"/>
      <c r="F529" s="69"/>
      <c r="G529" s="69"/>
      <c r="H529" s="69"/>
      <c r="I529" s="69"/>
      <c r="J529" s="69"/>
      <c r="K529" s="69"/>
      <c r="L529" s="69"/>
      <c r="M529" s="69"/>
      <c r="N529" s="69"/>
      <c r="O529" s="69"/>
      <c r="P529" s="69"/>
      <c r="Q529" s="69"/>
    </row>
    <row r="530" spans="2:17">
      <c r="B530" s="69"/>
      <c r="C530" s="69"/>
      <c r="D530" s="69"/>
      <c r="E530" s="69"/>
      <c r="F530" s="69"/>
      <c r="G530" s="69"/>
      <c r="H530" s="69"/>
      <c r="I530" s="69"/>
      <c r="J530" s="69"/>
      <c r="K530" s="69"/>
      <c r="L530" s="69"/>
      <c r="M530" s="69"/>
      <c r="N530" s="69"/>
      <c r="O530" s="69"/>
      <c r="P530" s="69"/>
      <c r="Q530" s="69"/>
    </row>
    <row r="531" spans="2:17">
      <c r="B531" s="69"/>
      <c r="C531" s="69"/>
      <c r="D531" s="69"/>
      <c r="E531" s="69"/>
      <c r="F531" s="69"/>
      <c r="G531" s="69"/>
      <c r="H531" s="69"/>
      <c r="I531" s="69"/>
      <c r="J531" s="69"/>
      <c r="K531" s="69"/>
      <c r="L531" s="69"/>
      <c r="M531" s="69"/>
      <c r="N531" s="69"/>
      <c r="O531" s="69"/>
      <c r="P531" s="69"/>
      <c r="Q531" s="69"/>
    </row>
    <row r="532" spans="2:17">
      <c r="B532" s="69"/>
      <c r="C532" s="69"/>
      <c r="D532" s="69"/>
      <c r="E532" s="69"/>
      <c r="F532" s="69"/>
      <c r="G532" s="69"/>
      <c r="H532" s="69"/>
      <c r="I532" s="69"/>
      <c r="J532" s="69"/>
      <c r="K532" s="69"/>
      <c r="L532" s="69"/>
      <c r="M532" s="69"/>
      <c r="N532" s="69"/>
      <c r="O532" s="69"/>
      <c r="P532" s="69"/>
      <c r="Q532" s="69"/>
    </row>
    <row r="533" spans="2:17">
      <c r="B533" s="69"/>
      <c r="C533" s="69"/>
      <c r="D533" s="69"/>
      <c r="E533" s="69"/>
      <c r="F533" s="69"/>
      <c r="G533" s="69"/>
      <c r="H533" s="69"/>
      <c r="I533" s="69"/>
      <c r="J533" s="69"/>
      <c r="K533" s="69"/>
      <c r="L533" s="69"/>
      <c r="M533" s="69"/>
      <c r="N533" s="69"/>
      <c r="O533" s="69"/>
      <c r="P533" s="69"/>
      <c r="Q533" s="69"/>
    </row>
    <row r="534" spans="2:17">
      <c r="B534" s="69"/>
      <c r="C534" s="69"/>
      <c r="D534" s="69"/>
      <c r="E534" s="69"/>
      <c r="F534" s="69"/>
      <c r="G534" s="69"/>
      <c r="H534" s="69"/>
      <c r="I534" s="69"/>
      <c r="J534" s="69"/>
      <c r="K534" s="69"/>
      <c r="L534" s="69"/>
      <c r="M534" s="69"/>
      <c r="N534" s="69"/>
      <c r="O534" s="69"/>
      <c r="P534" s="69"/>
      <c r="Q534" s="69"/>
    </row>
    <row r="535" spans="2:17">
      <c r="B535" s="69"/>
      <c r="C535" s="69"/>
      <c r="D535" s="69"/>
      <c r="E535" s="69"/>
      <c r="F535" s="69"/>
      <c r="G535" s="69"/>
      <c r="H535" s="69"/>
      <c r="I535" s="69"/>
      <c r="J535" s="69"/>
      <c r="K535" s="69"/>
      <c r="L535" s="69"/>
      <c r="M535" s="69"/>
      <c r="N535" s="69"/>
      <c r="O535" s="69"/>
      <c r="P535" s="69"/>
      <c r="Q535" s="69"/>
    </row>
    <row r="536" spans="2:17">
      <c r="B536" s="69"/>
      <c r="C536" s="69"/>
      <c r="D536" s="69"/>
      <c r="E536" s="69"/>
      <c r="F536" s="69"/>
      <c r="G536" s="69"/>
      <c r="H536" s="69"/>
      <c r="I536" s="69"/>
      <c r="J536" s="69"/>
      <c r="K536" s="69"/>
      <c r="L536" s="69"/>
      <c r="M536" s="69"/>
      <c r="N536" s="69"/>
      <c r="O536" s="69"/>
      <c r="P536" s="69"/>
      <c r="Q536" s="69"/>
    </row>
    <row r="537" spans="2:17">
      <c r="B537" s="69"/>
      <c r="C537" s="69"/>
      <c r="D537" s="69"/>
      <c r="E537" s="69"/>
      <c r="F537" s="69"/>
      <c r="G537" s="69"/>
      <c r="H537" s="69"/>
      <c r="I537" s="69"/>
      <c r="J537" s="69"/>
      <c r="K537" s="69"/>
      <c r="L537" s="69"/>
      <c r="M537" s="69"/>
      <c r="N537" s="69"/>
      <c r="O537" s="69"/>
      <c r="P537" s="69"/>
      <c r="Q537" s="69"/>
    </row>
    <row r="538" spans="2:17">
      <c r="B538" s="69"/>
      <c r="C538" s="69"/>
      <c r="D538" s="69"/>
      <c r="E538" s="69"/>
      <c r="F538" s="69"/>
      <c r="G538" s="69"/>
      <c r="H538" s="69"/>
      <c r="I538" s="69"/>
      <c r="J538" s="69"/>
      <c r="K538" s="69"/>
      <c r="L538" s="69"/>
      <c r="M538" s="69"/>
      <c r="N538" s="69"/>
      <c r="O538" s="69"/>
      <c r="P538" s="69"/>
      <c r="Q538" s="69"/>
    </row>
    <row r="539" spans="2:17">
      <c r="B539" s="69"/>
      <c r="C539" s="69"/>
      <c r="D539" s="69"/>
      <c r="E539" s="69"/>
      <c r="F539" s="69"/>
      <c r="G539" s="69"/>
      <c r="H539" s="69"/>
      <c r="I539" s="69"/>
      <c r="J539" s="69"/>
      <c r="K539" s="69"/>
      <c r="L539" s="69"/>
      <c r="M539" s="69"/>
      <c r="N539" s="69"/>
      <c r="O539" s="69"/>
      <c r="P539" s="69"/>
      <c r="Q539" s="69"/>
    </row>
    <row r="540" spans="2:17">
      <c r="B540" s="69"/>
      <c r="C540" s="69"/>
      <c r="D540" s="69"/>
      <c r="E540" s="69"/>
      <c r="F540" s="69"/>
      <c r="G540" s="69"/>
      <c r="H540" s="69"/>
      <c r="I540" s="69"/>
      <c r="J540" s="69"/>
      <c r="K540" s="69"/>
      <c r="L540" s="69"/>
      <c r="M540" s="69"/>
      <c r="N540" s="69"/>
      <c r="O540" s="69"/>
      <c r="P540" s="69"/>
      <c r="Q540" s="69"/>
    </row>
    <row r="541" spans="2:17">
      <c r="B541" s="69"/>
      <c r="C541" s="69"/>
      <c r="D541" s="69"/>
      <c r="E541" s="69"/>
      <c r="F541" s="69"/>
      <c r="G541" s="69"/>
      <c r="H541" s="69"/>
      <c r="I541" s="69"/>
      <c r="J541" s="69"/>
      <c r="K541" s="69"/>
      <c r="L541" s="69"/>
      <c r="M541" s="69"/>
      <c r="N541" s="69"/>
      <c r="O541" s="69"/>
      <c r="P541" s="69"/>
      <c r="Q541" s="69"/>
    </row>
    <row r="542" spans="2:17">
      <c r="B542" s="69"/>
      <c r="C542" s="69"/>
      <c r="D542" s="69"/>
      <c r="E542" s="69"/>
      <c r="F542" s="69"/>
      <c r="G542" s="69"/>
      <c r="H542" s="69"/>
      <c r="I542" s="69"/>
      <c r="J542" s="69"/>
      <c r="K542" s="69"/>
      <c r="L542" s="69"/>
      <c r="M542" s="69"/>
      <c r="N542" s="69"/>
      <c r="O542" s="69"/>
      <c r="P542" s="69"/>
      <c r="Q542" s="69"/>
    </row>
    <row r="543" spans="2:17">
      <c r="B543" s="69"/>
      <c r="C543" s="69"/>
      <c r="D543" s="69"/>
      <c r="E543" s="69"/>
      <c r="F543" s="69"/>
      <c r="G543" s="69"/>
      <c r="H543" s="69"/>
      <c r="I543" s="69"/>
      <c r="J543" s="69"/>
      <c r="K543" s="69"/>
      <c r="L543" s="69"/>
      <c r="M543" s="69"/>
      <c r="N543" s="69"/>
      <c r="O543" s="69"/>
      <c r="P543" s="69"/>
      <c r="Q543" s="69"/>
    </row>
    <row r="544" spans="2:17">
      <c r="B544" s="69"/>
      <c r="C544" s="69"/>
      <c r="D544" s="69"/>
      <c r="E544" s="69"/>
      <c r="F544" s="69"/>
      <c r="G544" s="69"/>
      <c r="H544" s="69"/>
      <c r="I544" s="69"/>
      <c r="J544" s="69"/>
      <c r="K544" s="69"/>
      <c r="L544" s="69"/>
      <c r="M544" s="69"/>
      <c r="N544" s="69"/>
      <c r="O544" s="69"/>
      <c r="P544" s="69"/>
      <c r="Q544" s="69"/>
    </row>
    <row r="545" spans="2:17">
      <c r="B545" s="69"/>
      <c r="C545" s="69"/>
      <c r="D545" s="69"/>
      <c r="E545" s="69"/>
      <c r="F545" s="69"/>
      <c r="G545" s="69"/>
      <c r="H545" s="69"/>
      <c r="I545" s="69"/>
      <c r="J545" s="69"/>
      <c r="K545" s="69"/>
      <c r="L545" s="69"/>
      <c r="M545" s="69"/>
      <c r="N545" s="69"/>
      <c r="O545" s="69"/>
      <c r="P545" s="69"/>
      <c r="Q545" s="69"/>
    </row>
    <row r="546" spans="2:17">
      <c r="B546" s="69"/>
      <c r="C546" s="69"/>
      <c r="D546" s="69"/>
      <c r="E546" s="69"/>
      <c r="F546" s="69"/>
      <c r="G546" s="69"/>
      <c r="H546" s="69"/>
      <c r="I546" s="69"/>
      <c r="J546" s="69"/>
      <c r="K546" s="69"/>
      <c r="L546" s="69"/>
      <c r="M546" s="69"/>
      <c r="N546" s="69"/>
      <c r="O546" s="69"/>
      <c r="P546" s="69"/>
      <c r="Q546" s="69"/>
    </row>
    <row r="547" spans="2:17">
      <c r="B547" s="69"/>
      <c r="C547" s="69"/>
      <c r="D547" s="69"/>
      <c r="E547" s="69"/>
      <c r="F547" s="69"/>
      <c r="G547" s="69"/>
      <c r="H547" s="69"/>
      <c r="I547" s="69"/>
      <c r="J547" s="69"/>
      <c r="K547" s="69"/>
      <c r="L547" s="69"/>
      <c r="M547" s="69"/>
      <c r="N547" s="69"/>
      <c r="O547" s="69"/>
      <c r="P547" s="69"/>
      <c r="Q547" s="69"/>
    </row>
    <row r="548" spans="2:17">
      <c r="B548" s="69"/>
      <c r="C548" s="69"/>
      <c r="D548" s="69"/>
      <c r="E548" s="69"/>
      <c r="F548" s="69"/>
      <c r="G548" s="69"/>
      <c r="H548" s="69"/>
      <c r="I548" s="69"/>
      <c r="J548" s="69"/>
      <c r="K548" s="69"/>
      <c r="L548" s="69"/>
      <c r="M548" s="69"/>
      <c r="N548" s="69"/>
      <c r="O548" s="69"/>
      <c r="P548" s="69"/>
      <c r="Q548" s="69"/>
    </row>
    <row r="549" spans="2:17">
      <c r="B549" s="69"/>
      <c r="C549" s="69"/>
      <c r="D549" s="69"/>
      <c r="E549" s="69"/>
      <c r="F549" s="69"/>
      <c r="G549" s="69"/>
      <c r="H549" s="69"/>
      <c r="I549" s="69"/>
      <c r="J549" s="69"/>
      <c r="K549" s="69"/>
      <c r="L549" s="69"/>
      <c r="M549" s="69"/>
      <c r="N549" s="69"/>
      <c r="O549" s="69"/>
      <c r="P549" s="69"/>
      <c r="Q549" s="69"/>
    </row>
    <row r="550" spans="2:17">
      <c r="B550" s="69"/>
      <c r="C550" s="69"/>
      <c r="D550" s="69"/>
      <c r="E550" s="69"/>
      <c r="F550" s="69"/>
      <c r="G550" s="69"/>
      <c r="H550" s="69"/>
      <c r="I550" s="69"/>
      <c r="J550" s="69"/>
      <c r="K550" s="69"/>
      <c r="L550" s="69"/>
      <c r="M550" s="69"/>
      <c r="N550" s="69"/>
      <c r="O550" s="69"/>
      <c r="P550" s="69"/>
      <c r="Q550" s="69"/>
    </row>
    <row r="551" spans="2:17">
      <c r="B551" s="69"/>
      <c r="C551" s="69"/>
      <c r="D551" s="69"/>
      <c r="E551" s="69"/>
      <c r="F551" s="69"/>
      <c r="G551" s="69"/>
      <c r="H551" s="69"/>
      <c r="I551" s="69"/>
      <c r="J551" s="69"/>
      <c r="K551" s="69"/>
      <c r="L551" s="69"/>
      <c r="M551" s="69"/>
      <c r="N551" s="69"/>
      <c r="O551" s="69"/>
      <c r="P551" s="69"/>
      <c r="Q551" s="69"/>
    </row>
    <row r="552" spans="2:17">
      <c r="B552" s="69"/>
      <c r="C552" s="69"/>
      <c r="D552" s="69"/>
      <c r="E552" s="69"/>
      <c r="F552" s="69"/>
      <c r="G552" s="69"/>
      <c r="H552" s="69"/>
      <c r="I552" s="69"/>
      <c r="J552" s="69"/>
      <c r="K552" s="69"/>
      <c r="L552" s="69"/>
      <c r="M552" s="69"/>
      <c r="N552" s="69"/>
      <c r="O552" s="69"/>
      <c r="P552" s="69"/>
      <c r="Q552" s="69"/>
    </row>
    <row r="553" spans="2:17">
      <c r="B553" s="69"/>
      <c r="C553" s="69"/>
      <c r="D553" s="69"/>
      <c r="E553" s="69"/>
      <c r="F553" s="69"/>
      <c r="G553" s="69"/>
      <c r="H553" s="69"/>
      <c r="I553" s="69"/>
      <c r="J553" s="69"/>
      <c r="K553" s="69"/>
      <c r="L553" s="69"/>
      <c r="M553" s="69"/>
      <c r="N553" s="69"/>
      <c r="O553" s="69"/>
      <c r="P553" s="69"/>
      <c r="Q553" s="69"/>
    </row>
    <row r="554" spans="2:17">
      <c r="B554" s="69"/>
      <c r="C554" s="69"/>
      <c r="D554" s="69"/>
      <c r="E554" s="69"/>
      <c r="F554" s="69"/>
      <c r="G554" s="69"/>
      <c r="H554" s="69"/>
      <c r="I554" s="69"/>
      <c r="J554" s="69"/>
      <c r="K554" s="69"/>
      <c r="L554" s="69"/>
      <c r="M554" s="69"/>
      <c r="N554" s="69"/>
      <c r="O554" s="69"/>
      <c r="P554" s="69"/>
      <c r="Q554" s="69"/>
    </row>
    <row r="555" spans="2:17">
      <c r="B555" s="69"/>
      <c r="C555" s="69"/>
      <c r="D555" s="69"/>
      <c r="E555" s="69"/>
      <c r="F555" s="69"/>
      <c r="G555" s="69"/>
      <c r="H555" s="69"/>
      <c r="I555" s="69"/>
      <c r="J555" s="69"/>
      <c r="K555" s="69"/>
      <c r="L555" s="69"/>
      <c r="M555" s="69"/>
      <c r="N555" s="69"/>
      <c r="O555" s="69"/>
      <c r="P555" s="69"/>
      <c r="Q555" s="69"/>
    </row>
    <row r="556" spans="2:17">
      <c r="B556" s="69"/>
      <c r="C556" s="69"/>
      <c r="D556" s="69"/>
      <c r="E556" s="69"/>
      <c r="F556" s="69"/>
      <c r="G556" s="69"/>
      <c r="H556" s="69"/>
      <c r="I556" s="69"/>
      <c r="J556" s="69"/>
      <c r="K556" s="69"/>
      <c r="L556" s="69"/>
      <c r="M556" s="69"/>
      <c r="N556" s="69"/>
      <c r="O556" s="69"/>
      <c r="P556" s="69"/>
      <c r="Q556" s="69"/>
    </row>
    <row r="557" spans="2:17">
      <c r="B557" s="69"/>
      <c r="C557" s="69"/>
      <c r="D557" s="69"/>
      <c r="E557" s="69"/>
      <c r="F557" s="69"/>
      <c r="G557" s="69"/>
      <c r="H557" s="69"/>
      <c r="I557" s="69"/>
      <c r="J557" s="69"/>
      <c r="K557" s="69"/>
      <c r="L557" s="69"/>
      <c r="M557" s="69"/>
      <c r="N557" s="69"/>
      <c r="O557" s="69"/>
      <c r="P557" s="69"/>
      <c r="Q557" s="69"/>
    </row>
    <row r="558" spans="2:17">
      <c r="B558" s="69"/>
      <c r="C558" s="69"/>
      <c r="D558" s="69"/>
      <c r="E558" s="69"/>
      <c r="F558" s="69"/>
      <c r="G558" s="69"/>
      <c r="H558" s="69"/>
      <c r="I558" s="69"/>
      <c r="J558" s="69"/>
      <c r="K558" s="69"/>
      <c r="L558" s="69"/>
      <c r="M558" s="69"/>
      <c r="N558" s="69"/>
      <c r="O558" s="69"/>
      <c r="P558" s="69"/>
      <c r="Q558" s="69"/>
    </row>
    <row r="559" spans="2:17">
      <c r="B559" s="69"/>
      <c r="C559" s="69"/>
      <c r="D559" s="69"/>
      <c r="E559" s="69"/>
      <c r="F559" s="69"/>
      <c r="G559" s="69"/>
      <c r="H559" s="69"/>
      <c r="I559" s="69"/>
      <c r="J559" s="69"/>
      <c r="K559" s="69"/>
      <c r="L559" s="69"/>
      <c r="M559" s="69"/>
      <c r="N559" s="69"/>
      <c r="O559" s="69"/>
      <c r="P559" s="69"/>
      <c r="Q559" s="69"/>
    </row>
    <row r="560" spans="2:17">
      <c r="B560" s="69"/>
      <c r="C560" s="69"/>
      <c r="D560" s="69"/>
      <c r="E560" s="69"/>
      <c r="F560" s="69"/>
      <c r="G560" s="69"/>
      <c r="H560" s="69"/>
      <c r="I560" s="69"/>
      <c r="J560" s="69"/>
      <c r="K560" s="69"/>
      <c r="L560" s="69"/>
      <c r="M560" s="69"/>
      <c r="N560" s="69"/>
      <c r="O560" s="69"/>
      <c r="P560" s="69"/>
      <c r="Q560" s="69"/>
    </row>
    <row r="561" spans="2:17">
      <c r="B561" s="69"/>
      <c r="C561" s="69"/>
      <c r="D561" s="69"/>
      <c r="E561" s="69"/>
      <c r="F561" s="69"/>
      <c r="G561" s="69"/>
      <c r="H561" s="69"/>
      <c r="I561" s="69"/>
      <c r="J561" s="69"/>
      <c r="K561" s="69"/>
      <c r="L561" s="69"/>
      <c r="M561" s="69"/>
      <c r="N561" s="69"/>
      <c r="O561" s="69"/>
      <c r="P561" s="69"/>
      <c r="Q561" s="69"/>
    </row>
    <row r="562" spans="2:17">
      <c r="B562" s="69"/>
      <c r="C562" s="69"/>
      <c r="D562" s="69"/>
      <c r="E562" s="69"/>
      <c r="F562" s="69"/>
      <c r="G562" s="69"/>
      <c r="H562" s="69"/>
      <c r="I562" s="69"/>
      <c r="J562" s="69"/>
      <c r="K562" s="69"/>
      <c r="L562" s="69"/>
      <c r="M562" s="69"/>
      <c r="N562" s="69"/>
      <c r="O562" s="69"/>
      <c r="P562" s="69"/>
      <c r="Q562" s="69"/>
    </row>
    <row r="563" spans="2:17">
      <c r="B563" s="69"/>
      <c r="C563" s="69"/>
      <c r="D563" s="69"/>
      <c r="E563" s="69"/>
      <c r="F563" s="69"/>
      <c r="G563" s="69"/>
      <c r="H563" s="69"/>
      <c r="I563" s="69"/>
      <c r="J563" s="69"/>
      <c r="K563" s="69"/>
      <c r="L563" s="69"/>
      <c r="M563" s="69"/>
      <c r="N563" s="69"/>
      <c r="O563" s="69"/>
      <c r="P563" s="69"/>
      <c r="Q563" s="69"/>
    </row>
    <row r="564" spans="2:17">
      <c r="B564" s="69"/>
      <c r="C564" s="69"/>
      <c r="D564" s="69"/>
      <c r="E564" s="69"/>
      <c r="F564" s="69"/>
      <c r="G564" s="69"/>
      <c r="H564" s="69"/>
      <c r="I564" s="69"/>
      <c r="J564" s="69"/>
      <c r="K564" s="69"/>
      <c r="L564" s="69"/>
      <c r="M564" s="69"/>
      <c r="N564" s="69"/>
      <c r="O564" s="69"/>
      <c r="P564" s="69"/>
      <c r="Q564" s="69"/>
    </row>
    <row r="565" spans="2:17">
      <c r="B565" s="69"/>
      <c r="C565" s="69"/>
      <c r="D565" s="69"/>
      <c r="E565" s="69"/>
      <c r="F565" s="69"/>
      <c r="G565" s="69"/>
      <c r="H565" s="69"/>
      <c r="I565" s="69"/>
      <c r="J565" s="69"/>
      <c r="K565" s="69"/>
      <c r="L565" s="69"/>
      <c r="M565" s="69"/>
      <c r="N565" s="69"/>
      <c r="O565" s="69"/>
      <c r="P565" s="69"/>
      <c r="Q565" s="69"/>
    </row>
    <row r="566" spans="2:17">
      <c r="B566" s="69"/>
      <c r="C566" s="69"/>
      <c r="D566" s="69"/>
      <c r="E566" s="69"/>
      <c r="F566" s="69"/>
      <c r="G566" s="69"/>
      <c r="H566" s="69"/>
      <c r="I566" s="69"/>
      <c r="J566" s="69"/>
      <c r="K566" s="69"/>
      <c r="L566" s="69"/>
      <c r="M566" s="69"/>
      <c r="N566" s="69"/>
      <c r="O566" s="69"/>
      <c r="P566" s="69"/>
      <c r="Q566" s="69"/>
    </row>
    <row r="567" spans="2:17">
      <c r="B567" s="69"/>
      <c r="C567" s="69"/>
      <c r="D567" s="69"/>
      <c r="E567" s="69"/>
      <c r="F567" s="69"/>
      <c r="G567" s="69"/>
      <c r="H567" s="69"/>
      <c r="I567" s="69"/>
      <c r="J567" s="69"/>
      <c r="K567" s="69"/>
      <c r="L567" s="69"/>
      <c r="M567" s="69"/>
      <c r="N567" s="69"/>
      <c r="O567" s="69"/>
      <c r="P567" s="69"/>
      <c r="Q567" s="69"/>
    </row>
    <row r="568" spans="2:17">
      <c r="B568" s="69"/>
      <c r="C568" s="69"/>
      <c r="D568" s="69"/>
      <c r="E568" s="69"/>
      <c r="F568" s="69"/>
      <c r="G568" s="69"/>
      <c r="H568" s="69"/>
      <c r="I568" s="69"/>
      <c r="J568" s="69"/>
      <c r="K568" s="69"/>
      <c r="L568" s="69"/>
      <c r="M568" s="69"/>
      <c r="N568" s="69"/>
      <c r="O568" s="69"/>
      <c r="P568" s="69"/>
      <c r="Q568" s="69"/>
    </row>
    <row r="569" spans="2:17">
      <c r="B569" s="69"/>
      <c r="C569" s="69"/>
      <c r="D569" s="69"/>
      <c r="E569" s="69"/>
      <c r="F569" s="69"/>
      <c r="G569" s="69"/>
      <c r="H569" s="69"/>
      <c r="I569" s="69"/>
      <c r="J569" s="69"/>
      <c r="K569" s="69"/>
      <c r="L569" s="69"/>
      <c r="M569" s="69"/>
      <c r="N569" s="69"/>
      <c r="O569" s="69"/>
      <c r="P569" s="69"/>
      <c r="Q569" s="69"/>
    </row>
    <row r="570" spans="2:17">
      <c r="B570" s="69"/>
      <c r="C570" s="69"/>
      <c r="D570" s="69"/>
      <c r="E570" s="69"/>
      <c r="F570" s="69"/>
      <c r="G570" s="69"/>
      <c r="H570" s="69"/>
      <c r="I570" s="69"/>
      <c r="J570" s="69"/>
      <c r="K570" s="69"/>
      <c r="L570" s="69"/>
      <c r="M570" s="69"/>
      <c r="N570" s="69"/>
      <c r="O570" s="69"/>
      <c r="P570" s="69"/>
      <c r="Q570" s="69"/>
    </row>
    <row r="571" spans="2:17">
      <c r="B571" s="69"/>
      <c r="C571" s="69"/>
      <c r="D571" s="69"/>
      <c r="E571" s="69"/>
      <c r="F571" s="69"/>
      <c r="G571" s="69"/>
      <c r="H571" s="69"/>
      <c r="I571" s="69"/>
      <c r="J571" s="69"/>
      <c r="K571" s="69"/>
      <c r="L571" s="69"/>
      <c r="M571" s="69"/>
      <c r="N571" s="69"/>
      <c r="O571" s="69"/>
      <c r="P571" s="69"/>
      <c r="Q571" s="69"/>
    </row>
    <row r="572" spans="2:17">
      <c r="B572" s="69"/>
      <c r="C572" s="69"/>
      <c r="D572" s="69"/>
      <c r="E572" s="69"/>
      <c r="F572" s="69"/>
      <c r="G572" s="69"/>
      <c r="H572" s="69"/>
      <c r="I572" s="69"/>
      <c r="J572" s="69"/>
      <c r="K572" s="69"/>
      <c r="L572" s="69"/>
      <c r="M572" s="69"/>
      <c r="N572" s="69"/>
      <c r="O572" s="69"/>
      <c r="P572" s="69"/>
      <c r="Q572" s="69"/>
    </row>
    <row r="573" spans="2:17">
      <c r="B573" s="69"/>
      <c r="C573" s="69"/>
      <c r="D573" s="69"/>
      <c r="E573" s="69"/>
      <c r="F573" s="69"/>
      <c r="G573" s="69"/>
      <c r="H573" s="69"/>
      <c r="I573" s="69"/>
      <c r="J573" s="69"/>
      <c r="K573" s="69"/>
      <c r="L573" s="69"/>
      <c r="M573" s="69"/>
      <c r="N573" s="69"/>
      <c r="O573" s="69"/>
      <c r="P573" s="69"/>
      <c r="Q573" s="69"/>
    </row>
    <row r="574" spans="2:17">
      <c r="B574" s="69"/>
      <c r="C574" s="69"/>
      <c r="D574" s="69"/>
      <c r="E574" s="69"/>
      <c r="F574" s="69"/>
      <c r="G574" s="69"/>
      <c r="H574" s="69"/>
      <c r="I574" s="69"/>
      <c r="J574" s="69"/>
      <c r="K574" s="69"/>
      <c r="L574" s="69"/>
      <c r="M574" s="69"/>
      <c r="N574" s="69"/>
      <c r="O574" s="69"/>
      <c r="P574" s="69"/>
      <c r="Q574" s="69"/>
    </row>
    <row r="575" spans="2:17">
      <c r="B575" s="69"/>
      <c r="C575" s="69"/>
      <c r="D575" s="69"/>
      <c r="E575" s="69"/>
      <c r="F575" s="69"/>
      <c r="G575" s="69"/>
      <c r="H575" s="69"/>
      <c r="I575" s="69"/>
      <c r="J575" s="69"/>
      <c r="K575" s="69"/>
      <c r="L575" s="69"/>
      <c r="M575" s="69"/>
      <c r="N575" s="69"/>
      <c r="O575" s="69"/>
      <c r="P575" s="69"/>
      <c r="Q575" s="69"/>
    </row>
    <row r="576" spans="2:17">
      <c r="B576" s="69"/>
      <c r="C576" s="69"/>
      <c r="D576" s="69"/>
      <c r="E576" s="69"/>
      <c r="F576" s="69"/>
      <c r="G576" s="69"/>
      <c r="H576" s="69"/>
      <c r="I576" s="69"/>
      <c r="J576" s="69"/>
      <c r="K576" s="69"/>
      <c r="L576" s="69"/>
      <c r="M576" s="69"/>
      <c r="N576" s="69"/>
      <c r="O576" s="69"/>
      <c r="P576" s="69"/>
      <c r="Q576" s="69"/>
    </row>
    <row r="577" spans="2:17">
      <c r="B577" s="69"/>
      <c r="C577" s="69"/>
      <c r="D577" s="69"/>
      <c r="E577" s="69"/>
      <c r="F577" s="69"/>
      <c r="G577" s="69"/>
      <c r="H577" s="69"/>
      <c r="I577" s="69"/>
      <c r="J577" s="69"/>
      <c r="K577" s="69"/>
      <c r="L577" s="69"/>
      <c r="M577" s="69"/>
      <c r="N577" s="69"/>
      <c r="O577" s="69"/>
      <c r="P577" s="69"/>
      <c r="Q577" s="69"/>
    </row>
    <row r="578" spans="2:17">
      <c r="B578" s="69"/>
      <c r="C578" s="69"/>
      <c r="D578" s="69"/>
      <c r="E578" s="69"/>
      <c r="F578" s="69"/>
      <c r="G578" s="69"/>
      <c r="H578" s="69"/>
      <c r="I578" s="69"/>
      <c r="J578" s="69"/>
      <c r="K578" s="69"/>
      <c r="L578" s="69"/>
      <c r="M578" s="69"/>
      <c r="N578" s="69"/>
      <c r="O578" s="69"/>
      <c r="P578" s="69"/>
      <c r="Q578" s="69"/>
    </row>
    <row r="579" spans="2:17">
      <c r="B579" s="69"/>
      <c r="C579" s="69"/>
      <c r="D579" s="69"/>
      <c r="E579" s="69"/>
      <c r="F579" s="69"/>
      <c r="G579" s="69"/>
      <c r="H579" s="69"/>
      <c r="I579" s="69"/>
      <c r="J579" s="69"/>
      <c r="K579" s="69"/>
      <c r="L579" s="69"/>
      <c r="M579" s="69"/>
      <c r="N579" s="69"/>
      <c r="O579" s="69"/>
      <c r="P579" s="69"/>
      <c r="Q579" s="69"/>
    </row>
    <row r="580" spans="2:17">
      <c r="B580" s="69"/>
      <c r="C580" s="69"/>
      <c r="D580" s="69"/>
      <c r="E580" s="69"/>
      <c r="F580" s="69"/>
      <c r="G580" s="69"/>
      <c r="H580" s="69"/>
      <c r="I580" s="69"/>
      <c r="J580" s="69"/>
      <c r="K580" s="69"/>
      <c r="L580" s="69"/>
      <c r="M580" s="69"/>
      <c r="N580" s="69"/>
      <c r="O580" s="69"/>
      <c r="P580" s="69"/>
      <c r="Q580" s="69"/>
    </row>
    <row r="581" spans="2:17">
      <c r="B581" s="69"/>
      <c r="C581" s="69"/>
      <c r="D581" s="69"/>
      <c r="E581" s="69"/>
      <c r="F581" s="69"/>
      <c r="G581" s="69"/>
      <c r="H581" s="69"/>
      <c r="I581" s="69"/>
      <c r="J581" s="69"/>
      <c r="K581" s="69"/>
      <c r="L581" s="69"/>
      <c r="M581" s="69"/>
      <c r="N581" s="69"/>
      <c r="O581" s="69"/>
      <c r="P581" s="69"/>
      <c r="Q581" s="69"/>
    </row>
    <row r="582" spans="2:17">
      <c r="B582" s="69"/>
      <c r="C582" s="69"/>
      <c r="D582" s="69"/>
      <c r="E582" s="69"/>
      <c r="F582" s="69"/>
      <c r="G582" s="69"/>
      <c r="H582" s="69"/>
      <c r="I582" s="69"/>
      <c r="J582" s="69"/>
      <c r="K582" s="69"/>
      <c r="L582" s="69"/>
      <c r="M582" s="69"/>
      <c r="N582" s="69"/>
      <c r="O582" s="69"/>
      <c r="P582" s="69"/>
      <c r="Q582" s="69"/>
    </row>
    <row r="583" spans="2:17">
      <c r="B583" s="69"/>
      <c r="C583" s="69"/>
      <c r="D583" s="69"/>
      <c r="E583" s="69"/>
      <c r="F583" s="69"/>
      <c r="G583" s="69"/>
      <c r="H583" s="69"/>
      <c r="I583" s="69"/>
      <c r="J583" s="69"/>
      <c r="K583" s="69"/>
      <c r="L583" s="69"/>
      <c r="M583" s="69"/>
      <c r="N583" s="69"/>
      <c r="O583" s="69"/>
      <c r="P583" s="69"/>
      <c r="Q583" s="69"/>
    </row>
    <row r="584" spans="2:17">
      <c r="B584" s="69"/>
      <c r="C584" s="69"/>
      <c r="D584" s="69"/>
      <c r="E584" s="69"/>
      <c r="F584" s="69"/>
      <c r="G584" s="69"/>
      <c r="H584" s="69"/>
      <c r="I584" s="69"/>
      <c r="J584" s="69"/>
      <c r="K584" s="69"/>
      <c r="L584" s="69"/>
      <c r="M584" s="69"/>
      <c r="N584" s="69"/>
      <c r="O584" s="69"/>
      <c r="P584" s="69"/>
      <c r="Q584" s="69"/>
    </row>
    <row r="585" spans="2:17">
      <c r="B585" s="69"/>
      <c r="C585" s="69"/>
      <c r="D585" s="69"/>
      <c r="E585" s="69"/>
      <c r="F585" s="69"/>
      <c r="G585" s="69"/>
      <c r="H585" s="69"/>
      <c r="I585" s="69"/>
      <c r="J585" s="69"/>
      <c r="K585" s="69"/>
      <c r="L585" s="69"/>
      <c r="M585" s="69"/>
      <c r="N585" s="69"/>
      <c r="O585" s="69"/>
      <c r="P585" s="69"/>
      <c r="Q585" s="69"/>
    </row>
    <row r="586" spans="2:17">
      <c r="B586" s="69"/>
      <c r="C586" s="69"/>
      <c r="D586" s="69"/>
      <c r="E586" s="69"/>
      <c r="F586" s="69"/>
      <c r="G586" s="69"/>
      <c r="H586" s="69"/>
      <c r="I586" s="69"/>
      <c r="J586" s="69"/>
      <c r="K586" s="69"/>
      <c r="L586" s="69"/>
      <c r="M586" s="69"/>
      <c r="N586" s="69"/>
      <c r="O586" s="69"/>
      <c r="P586" s="69"/>
      <c r="Q586" s="69"/>
    </row>
    <row r="587" spans="2:17">
      <c r="B587" s="69"/>
      <c r="C587" s="69"/>
      <c r="D587" s="69"/>
      <c r="E587" s="69"/>
      <c r="F587" s="69"/>
      <c r="G587" s="69"/>
      <c r="H587" s="69"/>
      <c r="I587" s="69"/>
      <c r="J587" s="69"/>
      <c r="K587" s="69"/>
      <c r="L587" s="69"/>
      <c r="M587" s="69"/>
      <c r="N587" s="69"/>
      <c r="O587" s="69"/>
      <c r="P587" s="69"/>
      <c r="Q587" s="69"/>
    </row>
    <row r="588" spans="2:17">
      <c r="B588" s="69"/>
      <c r="C588" s="69"/>
      <c r="D588" s="69"/>
      <c r="E588" s="69"/>
      <c r="F588" s="69"/>
      <c r="G588" s="69"/>
      <c r="H588" s="69"/>
      <c r="I588" s="69"/>
      <c r="J588" s="69"/>
      <c r="K588" s="69"/>
      <c r="L588" s="69"/>
      <c r="M588" s="69"/>
      <c r="N588" s="69"/>
      <c r="O588" s="69"/>
      <c r="P588" s="69"/>
      <c r="Q588" s="69"/>
    </row>
    <row r="589" spans="2:17">
      <c r="B589" s="69"/>
      <c r="C589" s="69"/>
      <c r="D589" s="69"/>
      <c r="E589" s="69"/>
      <c r="F589" s="69"/>
      <c r="G589" s="69"/>
      <c r="H589" s="69"/>
      <c r="I589" s="69"/>
      <c r="J589" s="69"/>
      <c r="K589" s="69"/>
      <c r="L589" s="69"/>
      <c r="M589" s="69"/>
      <c r="N589" s="69"/>
      <c r="O589" s="69"/>
      <c r="P589" s="69"/>
      <c r="Q589" s="69"/>
    </row>
    <row r="590" spans="2:17">
      <c r="B590" s="69"/>
      <c r="C590" s="69"/>
      <c r="D590" s="69"/>
      <c r="E590" s="69"/>
      <c r="F590" s="69"/>
      <c r="G590" s="69"/>
      <c r="H590" s="69"/>
      <c r="I590" s="69"/>
      <c r="J590" s="69"/>
      <c r="K590" s="69"/>
      <c r="L590" s="69"/>
      <c r="M590" s="69"/>
      <c r="N590" s="69"/>
      <c r="O590" s="69"/>
      <c r="P590" s="69"/>
      <c r="Q590" s="69"/>
    </row>
    <row r="591" spans="2:17">
      <c r="B591" s="69"/>
      <c r="C591" s="69"/>
      <c r="D591" s="69"/>
      <c r="E591" s="69"/>
      <c r="F591" s="69"/>
      <c r="G591" s="69"/>
      <c r="H591" s="69"/>
      <c r="I591" s="69"/>
      <c r="J591" s="69"/>
      <c r="K591" s="69"/>
      <c r="L591" s="69"/>
      <c r="M591" s="69"/>
      <c r="N591" s="69"/>
      <c r="O591" s="69"/>
      <c r="P591" s="69"/>
      <c r="Q591" s="69"/>
    </row>
    <row r="592" spans="2:17">
      <c r="B592" s="69"/>
      <c r="C592" s="69"/>
      <c r="D592" s="69"/>
      <c r="E592" s="69"/>
      <c r="F592" s="69"/>
      <c r="G592" s="69"/>
      <c r="H592" s="69"/>
      <c r="I592" s="69"/>
      <c r="J592" s="69"/>
      <c r="K592" s="69"/>
      <c r="L592" s="69"/>
      <c r="M592" s="69"/>
      <c r="N592" s="69"/>
      <c r="O592" s="69"/>
      <c r="P592" s="69"/>
      <c r="Q592" s="69"/>
    </row>
    <row r="593" spans="2:17">
      <c r="B593" s="69"/>
      <c r="C593" s="69"/>
      <c r="D593" s="69"/>
      <c r="E593" s="69"/>
      <c r="F593" s="69"/>
      <c r="G593" s="69"/>
      <c r="H593" s="69"/>
      <c r="I593" s="69"/>
      <c r="J593" s="69"/>
      <c r="K593" s="69"/>
      <c r="L593" s="69"/>
      <c r="M593" s="69"/>
      <c r="N593" s="69"/>
      <c r="O593" s="69"/>
      <c r="P593" s="69"/>
      <c r="Q593" s="69"/>
    </row>
    <row r="594" spans="2:17">
      <c r="B594" s="69"/>
      <c r="C594" s="69"/>
      <c r="D594" s="69"/>
      <c r="E594" s="69"/>
      <c r="F594" s="69"/>
      <c r="G594" s="69"/>
      <c r="H594" s="69"/>
      <c r="I594" s="69"/>
      <c r="J594" s="69"/>
      <c r="K594" s="69"/>
      <c r="L594" s="69"/>
      <c r="M594" s="69"/>
      <c r="N594" s="69"/>
      <c r="O594" s="69"/>
      <c r="P594" s="69"/>
      <c r="Q594" s="69"/>
    </row>
    <row r="595" spans="2:17">
      <c r="B595" s="69"/>
      <c r="C595" s="69"/>
      <c r="D595" s="69"/>
      <c r="E595" s="69"/>
      <c r="F595" s="69"/>
      <c r="G595" s="69"/>
      <c r="H595" s="69"/>
      <c r="I595" s="69"/>
      <c r="J595" s="69"/>
      <c r="K595" s="69"/>
      <c r="L595" s="69"/>
      <c r="M595" s="69"/>
      <c r="N595" s="69"/>
      <c r="O595" s="69"/>
      <c r="P595" s="69"/>
      <c r="Q595" s="69"/>
    </row>
    <row r="596" spans="2:17">
      <c r="B596" s="69"/>
      <c r="C596" s="69"/>
      <c r="D596" s="69"/>
      <c r="E596" s="69"/>
      <c r="F596" s="69"/>
      <c r="G596" s="69"/>
      <c r="H596" s="69"/>
      <c r="I596" s="69"/>
      <c r="J596" s="69"/>
      <c r="K596" s="69"/>
      <c r="L596" s="69"/>
      <c r="M596" s="69"/>
      <c r="N596" s="69"/>
      <c r="O596" s="69"/>
      <c r="P596" s="69"/>
      <c r="Q596" s="69"/>
    </row>
    <row r="597" spans="2:17">
      <c r="B597" s="69"/>
      <c r="C597" s="69"/>
      <c r="D597" s="69"/>
      <c r="E597" s="69"/>
      <c r="F597" s="69"/>
      <c r="G597" s="69"/>
      <c r="H597" s="69"/>
      <c r="I597" s="69"/>
      <c r="J597" s="69"/>
      <c r="K597" s="69"/>
      <c r="L597" s="69"/>
      <c r="M597" s="69"/>
      <c r="N597" s="69"/>
      <c r="O597" s="69"/>
      <c r="P597" s="69"/>
      <c r="Q597" s="69"/>
    </row>
    <row r="598" spans="2:17">
      <c r="B598" s="69"/>
      <c r="C598" s="69"/>
      <c r="D598" s="69"/>
      <c r="E598" s="69"/>
      <c r="F598" s="69"/>
      <c r="G598" s="69"/>
      <c r="H598" s="69"/>
      <c r="I598" s="69"/>
      <c r="J598" s="69"/>
      <c r="K598" s="69"/>
      <c r="L598" s="69"/>
      <c r="M598" s="69"/>
      <c r="N598" s="69"/>
      <c r="O598" s="69"/>
      <c r="P598" s="69"/>
      <c r="Q598" s="69"/>
    </row>
    <row r="599" spans="2:17">
      <c r="B599" s="69"/>
      <c r="C599" s="69"/>
      <c r="D599" s="69"/>
      <c r="E599" s="69"/>
      <c r="F599" s="69"/>
      <c r="G599" s="69"/>
      <c r="H599" s="69"/>
      <c r="I599" s="69"/>
      <c r="J599" s="69"/>
      <c r="K599" s="69"/>
      <c r="L599" s="69"/>
      <c r="M599" s="69"/>
      <c r="N599" s="69"/>
      <c r="O599" s="69"/>
      <c r="P599" s="69"/>
      <c r="Q599" s="69"/>
    </row>
    <row r="600" spans="2:17">
      <c r="B600" s="69"/>
      <c r="C600" s="69"/>
      <c r="D600" s="69"/>
      <c r="E600" s="69"/>
      <c r="F600" s="69"/>
      <c r="G600" s="69"/>
      <c r="H600" s="69"/>
      <c r="I600" s="69"/>
      <c r="J600" s="69"/>
      <c r="K600" s="69"/>
      <c r="L600" s="69"/>
      <c r="M600" s="69"/>
      <c r="N600" s="69"/>
      <c r="O600" s="69"/>
      <c r="P600" s="69"/>
      <c r="Q600" s="69"/>
    </row>
    <row r="601" spans="2:17">
      <c r="B601" s="69"/>
      <c r="C601" s="69"/>
      <c r="D601" s="69"/>
      <c r="E601" s="69"/>
      <c r="F601" s="69"/>
      <c r="G601" s="69"/>
      <c r="H601" s="69"/>
      <c r="I601" s="69"/>
      <c r="J601" s="69"/>
      <c r="K601" s="69"/>
      <c r="L601" s="69"/>
      <c r="M601" s="69"/>
      <c r="N601" s="69"/>
      <c r="O601" s="69"/>
      <c r="P601" s="69"/>
      <c r="Q601" s="69"/>
    </row>
    <row r="602" spans="2:17">
      <c r="B602" s="69"/>
      <c r="C602" s="69"/>
      <c r="D602" s="69"/>
      <c r="E602" s="69"/>
      <c r="F602" s="69"/>
      <c r="G602" s="69"/>
      <c r="H602" s="69"/>
      <c r="I602" s="69"/>
      <c r="J602" s="69"/>
      <c r="K602" s="69"/>
      <c r="L602" s="69"/>
      <c r="M602" s="69"/>
      <c r="N602" s="69"/>
      <c r="O602" s="69"/>
      <c r="P602" s="69"/>
      <c r="Q602" s="69"/>
    </row>
    <row r="603" spans="2:17">
      <c r="B603" s="69"/>
      <c r="C603" s="69"/>
      <c r="D603" s="69"/>
      <c r="E603" s="69"/>
      <c r="F603" s="69"/>
      <c r="G603" s="69"/>
      <c r="H603" s="69"/>
      <c r="I603" s="69"/>
      <c r="J603" s="69"/>
      <c r="K603" s="69"/>
      <c r="L603" s="69"/>
      <c r="M603" s="69"/>
      <c r="N603" s="69"/>
      <c r="O603" s="69"/>
      <c r="P603" s="69"/>
      <c r="Q603" s="69"/>
    </row>
    <row r="604" spans="2:17">
      <c r="B604" s="69"/>
      <c r="C604" s="69"/>
      <c r="D604" s="69"/>
      <c r="E604" s="69"/>
      <c r="F604" s="69"/>
      <c r="G604" s="69"/>
      <c r="H604" s="69"/>
      <c r="I604" s="69"/>
      <c r="J604" s="69"/>
      <c r="K604" s="69"/>
      <c r="L604" s="69"/>
      <c r="M604" s="69"/>
      <c r="N604" s="69"/>
      <c r="O604" s="69"/>
      <c r="P604" s="69"/>
      <c r="Q604" s="69"/>
    </row>
    <row r="605" spans="2:17">
      <c r="B605" s="69"/>
      <c r="C605" s="69"/>
      <c r="D605" s="69"/>
      <c r="E605" s="69"/>
      <c r="F605" s="69"/>
      <c r="G605" s="69"/>
      <c r="H605" s="69"/>
      <c r="I605" s="69"/>
      <c r="J605" s="69"/>
      <c r="K605" s="69"/>
      <c r="L605" s="69"/>
      <c r="M605" s="69"/>
      <c r="N605" s="69"/>
      <c r="O605" s="69"/>
      <c r="P605" s="69"/>
      <c r="Q605" s="69"/>
    </row>
    <row r="606" spans="2:17">
      <c r="B606" s="69"/>
      <c r="C606" s="69"/>
      <c r="D606" s="69"/>
      <c r="E606" s="69"/>
      <c r="F606" s="69"/>
      <c r="G606" s="69"/>
      <c r="H606" s="69"/>
      <c r="I606" s="69"/>
      <c r="J606" s="69"/>
      <c r="K606" s="69"/>
      <c r="L606" s="69"/>
      <c r="M606" s="69"/>
      <c r="N606" s="69"/>
      <c r="O606" s="69"/>
      <c r="P606" s="69"/>
      <c r="Q606" s="69"/>
    </row>
    <row r="607" spans="2:17">
      <c r="B607" s="69"/>
      <c r="C607" s="69"/>
      <c r="D607" s="69"/>
      <c r="E607" s="69"/>
      <c r="F607" s="69"/>
      <c r="G607" s="69"/>
      <c r="H607" s="69"/>
      <c r="I607" s="69"/>
      <c r="J607" s="69"/>
      <c r="K607" s="69"/>
      <c r="L607" s="69"/>
      <c r="M607" s="69"/>
      <c r="N607" s="69"/>
      <c r="O607" s="69"/>
      <c r="P607" s="69"/>
      <c r="Q607" s="69"/>
    </row>
    <row r="608" spans="2:17">
      <c r="B608" s="69"/>
      <c r="C608" s="69"/>
      <c r="D608" s="69"/>
      <c r="E608" s="69"/>
      <c r="F608" s="69"/>
      <c r="G608" s="69"/>
      <c r="H608" s="69"/>
      <c r="I608" s="69"/>
      <c r="J608" s="69"/>
      <c r="K608" s="69"/>
      <c r="L608" s="69"/>
      <c r="M608" s="69"/>
      <c r="N608" s="69"/>
      <c r="O608" s="69"/>
      <c r="P608" s="69"/>
      <c r="Q608" s="69"/>
    </row>
    <row r="609" spans="2:17">
      <c r="B609" s="69"/>
      <c r="C609" s="69"/>
      <c r="D609" s="69"/>
      <c r="E609" s="69"/>
      <c r="F609" s="69"/>
      <c r="G609" s="69"/>
      <c r="H609" s="69"/>
      <c r="I609" s="69"/>
      <c r="J609" s="69"/>
      <c r="K609" s="69"/>
      <c r="L609" s="69"/>
      <c r="M609" s="69"/>
      <c r="N609" s="69"/>
      <c r="O609" s="69"/>
      <c r="P609" s="69"/>
      <c r="Q609" s="69"/>
    </row>
    <row r="610" spans="2:17">
      <c r="B610" s="69"/>
      <c r="C610" s="69"/>
      <c r="D610" s="69"/>
      <c r="E610" s="69"/>
      <c r="F610" s="69"/>
      <c r="G610" s="69"/>
      <c r="H610" s="69"/>
      <c r="I610" s="69"/>
      <c r="J610" s="69"/>
      <c r="K610" s="69"/>
      <c r="L610" s="69"/>
      <c r="M610" s="69"/>
      <c r="N610" s="69"/>
      <c r="O610" s="69"/>
      <c r="P610" s="69"/>
      <c r="Q610" s="69"/>
    </row>
    <row r="611" spans="2:17">
      <c r="B611" s="69"/>
      <c r="C611" s="69"/>
      <c r="D611" s="69"/>
      <c r="E611" s="69"/>
      <c r="F611" s="69"/>
      <c r="G611" s="69"/>
      <c r="H611" s="69"/>
      <c r="I611" s="69"/>
      <c r="J611" s="69"/>
      <c r="K611" s="69"/>
      <c r="L611" s="69"/>
      <c r="M611" s="69"/>
      <c r="N611" s="69"/>
      <c r="O611" s="69"/>
      <c r="P611" s="69"/>
      <c r="Q611" s="69"/>
    </row>
    <row r="612" spans="2:17">
      <c r="B612" s="69"/>
      <c r="C612" s="69"/>
      <c r="D612" s="69"/>
      <c r="E612" s="69"/>
      <c r="F612" s="69"/>
      <c r="G612" s="69"/>
      <c r="H612" s="69"/>
      <c r="I612" s="69"/>
      <c r="J612" s="69"/>
      <c r="K612" s="69"/>
      <c r="L612" s="69"/>
      <c r="M612" s="69"/>
      <c r="N612" s="69"/>
      <c r="O612" s="69"/>
      <c r="P612" s="69"/>
      <c r="Q612" s="69"/>
    </row>
    <row r="613" spans="2:17">
      <c r="B613" s="69"/>
      <c r="C613" s="69"/>
      <c r="D613" s="69"/>
      <c r="E613" s="69"/>
      <c r="F613" s="69"/>
      <c r="G613" s="69"/>
      <c r="H613" s="69"/>
      <c r="I613" s="69"/>
      <c r="J613" s="69"/>
      <c r="K613" s="69"/>
      <c r="L613" s="69"/>
      <c r="M613" s="69"/>
      <c r="N613" s="69"/>
      <c r="O613" s="69"/>
      <c r="P613" s="69"/>
      <c r="Q613" s="69"/>
    </row>
    <row r="614" spans="2:17">
      <c r="B614" s="69"/>
      <c r="C614" s="69"/>
      <c r="D614" s="69"/>
      <c r="E614" s="69"/>
      <c r="F614" s="69"/>
      <c r="G614" s="69"/>
      <c r="H614" s="69"/>
      <c r="I614" s="69"/>
      <c r="J614" s="69"/>
      <c r="K614" s="69"/>
      <c r="L614" s="69"/>
      <c r="M614" s="69"/>
      <c r="N614" s="69"/>
      <c r="O614" s="69"/>
      <c r="P614" s="69"/>
      <c r="Q614" s="69"/>
    </row>
    <row r="615" spans="2:17">
      <c r="B615" s="69"/>
      <c r="C615" s="69"/>
      <c r="D615" s="69"/>
      <c r="E615" s="69"/>
      <c r="F615" s="69"/>
      <c r="G615" s="69"/>
      <c r="H615" s="69"/>
      <c r="I615" s="69"/>
      <c r="J615" s="69"/>
      <c r="K615" s="69"/>
      <c r="L615" s="69"/>
      <c r="M615" s="69"/>
      <c r="N615" s="69"/>
      <c r="O615" s="69"/>
      <c r="P615" s="69"/>
      <c r="Q615" s="69"/>
    </row>
    <row r="616" spans="2:17">
      <c r="B616" s="69"/>
      <c r="C616" s="69"/>
      <c r="D616" s="69"/>
      <c r="E616" s="69"/>
      <c r="F616" s="69"/>
      <c r="G616" s="69"/>
      <c r="H616" s="69"/>
      <c r="I616" s="69"/>
      <c r="J616" s="69"/>
      <c r="K616" s="69"/>
      <c r="L616" s="69"/>
      <c r="M616" s="69"/>
      <c r="N616" s="69"/>
      <c r="O616" s="69"/>
      <c r="P616" s="69"/>
      <c r="Q616" s="69"/>
    </row>
    <row r="617" spans="2:17">
      <c r="B617" s="69"/>
      <c r="C617" s="69"/>
      <c r="D617" s="69"/>
      <c r="E617" s="69"/>
      <c r="F617" s="69"/>
      <c r="G617" s="69"/>
      <c r="H617" s="69"/>
      <c r="I617" s="69"/>
      <c r="J617" s="69"/>
      <c r="K617" s="69"/>
      <c r="L617" s="69"/>
      <c r="M617" s="69"/>
      <c r="N617" s="69"/>
      <c r="O617" s="69"/>
      <c r="P617" s="69"/>
      <c r="Q617" s="69"/>
    </row>
    <row r="618" spans="2:17">
      <c r="B618" s="69"/>
      <c r="C618" s="69"/>
      <c r="D618" s="69"/>
      <c r="E618" s="69"/>
      <c r="F618" s="69"/>
      <c r="G618" s="69"/>
      <c r="H618" s="69"/>
      <c r="I618" s="69"/>
      <c r="J618" s="69"/>
      <c r="K618" s="69"/>
      <c r="L618" s="69"/>
      <c r="M618" s="69"/>
      <c r="N618" s="69"/>
      <c r="O618" s="69"/>
      <c r="P618" s="69"/>
      <c r="Q618" s="69"/>
    </row>
    <row r="619" spans="2:17">
      <c r="B619" s="69"/>
      <c r="C619" s="69"/>
      <c r="D619" s="69"/>
      <c r="E619" s="69"/>
      <c r="F619" s="69"/>
      <c r="G619" s="69"/>
      <c r="H619" s="69"/>
      <c r="I619" s="69"/>
      <c r="J619" s="69"/>
      <c r="K619" s="69"/>
      <c r="L619" s="69"/>
      <c r="M619" s="69"/>
      <c r="N619" s="69"/>
      <c r="O619" s="69"/>
      <c r="P619" s="69"/>
      <c r="Q619" s="69"/>
    </row>
    <row r="620" spans="2:17">
      <c r="B620" s="69"/>
      <c r="C620" s="69"/>
      <c r="D620" s="69"/>
      <c r="E620" s="69"/>
      <c r="F620" s="69"/>
      <c r="G620" s="69"/>
      <c r="H620" s="69"/>
      <c r="I620" s="69"/>
      <c r="J620" s="69"/>
      <c r="K620" s="69"/>
      <c r="L620" s="69"/>
      <c r="M620" s="69"/>
      <c r="N620" s="69"/>
      <c r="O620" s="69"/>
      <c r="P620" s="69"/>
      <c r="Q620" s="69"/>
    </row>
    <row r="621" spans="2:17">
      <c r="B621" s="69"/>
      <c r="C621" s="69"/>
      <c r="D621" s="69"/>
      <c r="E621" s="69"/>
      <c r="F621" s="69"/>
      <c r="G621" s="69"/>
      <c r="H621" s="69"/>
      <c r="I621" s="69"/>
      <c r="J621" s="69"/>
      <c r="K621" s="69"/>
      <c r="L621" s="69"/>
      <c r="M621" s="69"/>
      <c r="N621" s="69"/>
      <c r="O621" s="69"/>
      <c r="P621" s="69"/>
      <c r="Q621" s="69"/>
    </row>
    <row r="622" spans="2:17">
      <c r="B622" s="69"/>
      <c r="C622" s="69"/>
      <c r="D622" s="69"/>
      <c r="E622" s="69"/>
      <c r="F622" s="69"/>
      <c r="G622" s="69"/>
      <c r="H622" s="69"/>
      <c r="I622" s="69"/>
      <c r="J622" s="69"/>
      <c r="K622" s="69"/>
      <c r="L622" s="69"/>
      <c r="M622" s="69"/>
      <c r="N622" s="69"/>
      <c r="O622" s="69"/>
      <c r="P622" s="69"/>
      <c r="Q622" s="69"/>
    </row>
    <row r="623" spans="2:17">
      <c r="B623" s="69"/>
      <c r="C623" s="69"/>
      <c r="D623" s="69"/>
      <c r="E623" s="69"/>
      <c r="F623" s="69"/>
      <c r="G623" s="69"/>
      <c r="H623" s="69"/>
      <c r="I623" s="69"/>
      <c r="J623" s="69"/>
      <c r="K623" s="69"/>
      <c r="L623" s="69"/>
      <c r="M623" s="69"/>
      <c r="N623" s="69"/>
      <c r="O623" s="69"/>
      <c r="P623" s="69"/>
      <c r="Q623" s="69"/>
    </row>
    <row r="624" spans="2:17">
      <c r="B624" s="69"/>
      <c r="C624" s="69"/>
      <c r="D624" s="69"/>
      <c r="E624" s="69"/>
      <c r="F624" s="69"/>
      <c r="G624" s="69"/>
      <c r="H624" s="69"/>
      <c r="I624" s="69"/>
      <c r="J624" s="69"/>
      <c r="K624" s="69"/>
      <c r="L624" s="69"/>
      <c r="M624" s="69"/>
      <c r="N624" s="69"/>
      <c r="O624" s="69"/>
      <c r="P624" s="69"/>
      <c r="Q624" s="69"/>
    </row>
    <row r="625" spans="2:17">
      <c r="B625" s="69"/>
      <c r="C625" s="69"/>
      <c r="D625" s="69"/>
      <c r="E625" s="69"/>
      <c r="F625" s="69"/>
      <c r="G625" s="69"/>
      <c r="H625" s="69"/>
      <c r="I625" s="69"/>
      <c r="J625" s="69"/>
      <c r="K625" s="69"/>
      <c r="L625" s="69"/>
      <c r="M625" s="69"/>
      <c r="N625" s="69"/>
      <c r="O625" s="69"/>
      <c r="P625" s="69"/>
      <c r="Q625" s="69"/>
    </row>
    <row r="626" spans="2:17">
      <c r="B626" s="69"/>
      <c r="C626" s="69"/>
      <c r="D626" s="69"/>
      <c r="E626" s="69"/>
      <c r="F626" s="69"/>
      <c r="G626" s="69"/>
      <c r="H626" s="69"/>
      <c r="I626" s="69"/>
      <c r="J626" s="69"/>
      <c r="K626" s="69"/>
      <c r="L626" s="69"/>
      <c r="M626" s="69"/>
      <c r="N626" s="69"/>
      <c r="O626" s="69"/>
      <c r="P626" s="69"/>
      <c r="Q626" s="69"/>
    </row>
    <row r="627" spans="2:17">
      <c r="B627" s="69"/>
      <c r="C627" s="69"/>
      <c r="D627" s="69"/>
      <c r="E627" s="69"/>
      <c r="F627" s="69"/>
      <c r="G627" s="69"/>
      <c r="H627" s="69"/>
      <c r="I627" s="69"/>
      <c r="J627" s="69"/>
      <c r="K627" s="69"/>
      <c r="L627" s="69"/>
      <c r="M627" s="69"/>
      <c r="N627" s="69"/>
      <c r="O627" s="69"/>
      <c r="P627" s="69"/>
      <c r="Q627" s="69"/>
    </row>
    <row r="628" spans="2:17">
      <c r="B628" s="69"/>
      <c r="C628" s="69"/>
      <c r="D628" s="69"/>
      <c r="E628" s="69"/>
      <c r="F628" s="69"/>
      <c r="G628" s="69"/>
      <c r="H628" s="69"/>
      <c r="I628" s="69"/>
      <c r="J628" s="69"/>
      <c r="K628" s="69"/>
      <c r="L628" s="69"/>
      <c r="M628" s="69"/>
      <c r="N628" s="69"/>
      <c r="O628" s="69"/>
      <c r="P628" s="69"/>
      <c r="Q628" s="69"/>
    </row>
    <row r="629" spans="2:17">
      <c r="B629" s="69"/>
      <c r="C629" s="69"/>
      <c r="D629" s="69"/>
      <c r="E629" s="69"/>
      <c r="F629" s="69"/>
      <c r="G629" s="69"/>
      <c r="H629" s="69"/>
      <c r="I629" s="69"/>
      <c r="J629" s="69"/>
      <c r="K629" s="69"/>
      <c r="L629" s="69"/>
      <c r="M629" s="69"/>
      <c r="N629" s="69"/>
      <c r="O629" s="69"/>
      <c r="P629" s="69"/>
      <c r="Q629" s="69"/>
    </row>
    <row r="630" spans="2:17">
      <c r="B630" s="69"/>
      <c r="C630" s="69"/>
      <c r="D630" s="69"/>
      <c r="E630" s="69"/>
      <c r="F630" s="69"/>
      <c r="G630" s="69"/>
      <c r="H630" s="69"/>
      <c r="I630" s="69"/>
      <c r="J630" s="69"/>
      <c r="K630" s="69"/>
      <c r="L630" s="69"/>
      <c r="M630" s="69"/>
      <c r="N630" s="69"/>
      <c r="O630" s="69"/>
      <c r="P630" s="69"/>
      <c r="Q630" s="69"/>
    </row>
    <row r="631" spans="2:17">
      <c r="B631" s="69"/>
      <c r="C631" s="69"/>
      <c r="D631" s="69"/>
      <c r="E631" s="69"/>
      <c r="F631" s="69"/>
      <c r="G631" s="69"/>
      <c r="H631" s="69"/>
      <c r="I631" s="69"/>
      <c r="J631" s="69"/>
      <c r="K631" s="69"/>
      <c r="L631" s="69"/>
      <c r="M631" s="69"/>
      <c r="N631" s="69"/>
      <c r="O631" s="69"/>
      <c r="P631" s="69"/>
      <c r="Q631" s="69"/>
    </row>
    <row r="632" spans="2:17">
      <c r="B632" s="69"/>
      <c r="C632" s="69"/>
      <c r="D632" s="69"/>
      <c r="E632" s="69"/>
      <c r="F632" s="69"/>
      <c r="G632" s="69"/>
      <c r="H632" s="69"/>
      <c r="I632" s="69"/>
      <c r="J632" s="69"/>
      <c r="K632" s="69"/>
      <c r="L632" s="69"/>
      <c r="M632" s="69"/>
      <c r="N632" s="69"/>
      <c r="O632" s="69"/>
      <c r="P632" s="69"/>
      <c r="Q632" s="69"/>
    </row>
    <row r="633" spans="2:17">
      <c r="B633" s="69"/>
      <c r="C633" s="69"/>
      <c r="D633" s="69"/>
      <c r="E633" s="69"/>
      <c r="F633" s="69"/>
      <c r="G633" s="69"/>
      <c r="H633" s="69"/>
      <c r="I633" s="69"/>
      <c r="J633" s="69"/>
      <c r="K633" s="69"/>
      <c r="L633" s="69"/>
      <c r="M633" s="69"/>
      <c r="N633" s="69"/>
      <c r="O633" s="69"/>
      <c r="P633" s="69"/>
      <c r="Q633" s="69"/>
    </row>
    <row r="634" spans="2:17">
      <c r="B634" s="69"/>
      <c r="C634" s="69"/>
      <c r="D634" s="69"/>
      <c r="E634" s="69"/>
      <c r="F634" s="69"/>
      <c r="G634" s="69"/>
      <c r="H634" s="69"/>
      <c r="I634" s="69"/>
      <c r="J634" s="69"/>
      <c r="K634" s="69"/>
      <c r="L634" s="69"/>
      <c r="M634" s="69"/>
      <c r="N634" s="69"/>
      <c r="O634" s="69"/>
      <c r="P634" s="69"/>
      <c r="Q634" s="69"/>
    </row>
    <row r="635" spans="2:17">
      <c r="B635" s="69"/>
      <c r="C635" s="69"/>
      <c r="D635" s="69"/>
      <c r="E635" s="69"/>
      <c r="F635" s="69"/>
      <c r="G635" s="69"/>
      <c r="H635" s="69"/>
      <c r="I635" s="69"/>
      <c r="J635" s="69"/>
      <c r="K635" s="69"/>
      <c r="L635" s="69"/>
      <c r="M635" s="69"/>
      <c r="N635" s="69"/>
      <c r="O635" s="69"/>
      <c r="P635" s="69"/>
      <c r="Q635" s="69"/>
    </row>
    <row r="636" spans="2:17">
      <c r="B636" s="69"/>
      <c r="C636" s="69"/>
      <c r="D636" s="69"/>
      <c r="E636" s="69"/>
      <c r="F636" s="69"/>
      <c r="G636" s="69"/>
      <c r="H636" s="69"/>
      <c r="I636" s="69"/>
      <c r="J636" s="69"/>
      <c r="K636" s="69"/>
      <c r="L636" s="69"/>
      <c r="M636" s="69"/>
      <c r="N636" s="69"/>
      <c r="O636" s="69"/>
      <c r="P636" s="69"/>
      <c r="Q636" s="69"/>
    </row>
    <row r="637" spans="2:17">
      <c r="B637" s="69"/>
      <c r="C637" s="69"/>
      <c r="D637" s="69"/>
      <c r="E637" s="69"/>
      <c r="F637" s="69"/>
      <c r="G637" s="69"/>
      <c r="H637" s="69"/>
      <c r="I637" s="69"/>
      <c r="J637" s="69"/>
      <c r="K637" s="69"/>
      <c r="L637" s="69"/>
      <c r="M637" s="69"/>
      <c r="N637" s="69"/>
      <c r="O637" s="69"/>
      <c r="P637" s="69"/>
      <c r="Q637" s="69"/>
    </row>
    <row r="638" spans="2:17">
      <c r="B638" s="69"/>
      <c r="C638" s="69"/>
      <c r="D638" s="69"/>
      <c r="E638" s="69"/>
      <c r="F638" s="69"/>
      <c r="G638" s="69"/>
      <c r="H638" s="69"/>
      <c r="I638" s="69"/>
      <c r="J638" s="69"/>
      <c r="K638" s="69"/>
      <c r="L638" s="69"/>
      <c r="M638" s="69"/>
      <c r="N638" s="69"/>
      <c r="O638" s="69"/>
      <c r="P638" s="69"/>
      <c r="Q638" s="69"/>
    </row>
    <row r="639" spans="2:17">
      <c r="B639" s="69"/>
      <c r="C639" s="69"/>
      <c r="D639" s="69"/>
      <c r="E639" s="69"/>
      <c r="F639" s="69"/>
      <c r="G639" s="69"/>
      <c r="H639" s="69"/>
      <c r="I639" s="69"/>
      <c r="J639" s="69"/>
      <c r="K639" s="69"/>
      <c r="L639" s="69"/>
      <c r="M639" s="69"/>
      <c r="N639" s="69"/>
      <c r="O639" s="69"/>
      <c r="P639" s="69"/>
      <c r="Q639" s="69"/>
    </row>
    <row r="640" spans="2:17">
      <c r="B640" s="69"/>
      <c r="C640" s="69"/>
      <c r="D640" s="69"/>
      <c r="E640" s="69"/>
      <c r="F640" s="69"/>
      <c r="G640" s="69"/>
      <c r="H640" s="69"/>
      <c r="I640" s="69"/>
      <c r="J640" s="69"/>
      <c r="K640" s="69"/>
      <c r="L640" s="69"/>
      <c r="M640" s="69"/>
      <c r="N640" s="69"/>
      <c r="O640" s="69"/>
      <c r="P640" s="69"/>
      <c r="Q640" s="69"/>
    </row>
    <row r="641" spans="2:17">
      <c r="B641" s="69"/>
      <c r="C641" s="69"/>
      <c r="D641" s="69"/>
      <c r="E641" s="69"/>
      <c r="F641" s="69"/>
      <c r="G641" s="69"/>
      <c r="H641" s="69"/>
      <c r="I641" s="69"/>
      <c r="J641" s="69"/>
      <c r="K641" s="69"/>
      <c r="L641" s="69"/>
      <c r="M641" s="69"/>
      <c r="N641" s="69"/>
      <c r="O641" s="69"/>
      <c r="P641" s="69"/>
      <c r="Q641" s="69"/>
    </row>
    <row r="642" spans="2:17">
      <c r="B642" s="69"/>
      <c r="C642" s="69"/>
      <c r="D642" s="69"/>
      <c r="E642" s="69"/>
      <c r="F642" s="69"/>
      <c r="G642" s="69"/>
      <c r="H642" s="69"/>
      <c r="I642" s="69"/>
      <c r="J642" s="69"/>
      <c r="K642" s="69"/>
      <c r="L642" s="69"/>
      <c r="M642" s="69"/>
      <c r="N642" s="69"/>
      <c r="O642" s="69"/>
      <c r="P642" s="69"/>
      <c r="Q642" s="69"/>
    </row>
    <row r="643" spans="2:17">
      <c r="B643" s="69"/>
      <c r="C643" s="69"/>
      <c r="D643" s="69"/>
      <c r="E643" s="69"/>
      <c r="F643" s="69"/>
      <c r="G643" s="69"/>
      <c r="H643" s="69"/>
      <c r="I643" s="69"/>
      <c r="J643" s="69"/>
      <c r="K643" s="69"/>
      <c r="L643" s="69"/>
      <c r="M643" s="69"/>
      <c r="N643" s="69"/>
      <c r="O643" s="69"/>
      <c r="P643" s="69"/>
      <c r="Q643" s="69"/>
    </row>
    <row r="644" spans="2:17">
      <c r="B644" s="69"/>
      <c r="C644" s="69"/>
      <c r="D644" s="69"/>
      <c r="E644" s="69"/>
      <c r="F644" s="69"/>
      <c r="G644" s="69"/>
      <c r="H644" s="69"/>
      <c r="I644" s="69"/>
      <c r="J644" s="69"/>
      <c r="K644" s="69"/>
      <c r="L644" s="69"/>
      <c r="M644" s="69"/>
      <c r="N644" s="69"/>
      <c r="O644" s="69"/>
      <c r="P644" s="69"/>
      <c r="Q644" s="69"/>
    </row>
    <row r="645" spans="2:17">
      <c r="B645" s="69"/>
      <c r="C645" s="69"/>
      <c r="D645" s="69"/>
      <c r="E645" s="69"/>
      <c r="F645" s="69"/>
      <c r="G645" s="69"/>
      <c r="H645" s="69"/>
      <c r="I645" s="69"/>
      <c r="J645" s="69"/>
      <c r="K645" s="69"/>
      <c r="L645" s="69"/>
      <c r="M645" s="69"/>
      <c r="N645" s="69"/>
      <c r="O645" s="69"/>
      <c r="P645" s="69"/>
      <c r="Q645" s="69"/>
    </row>
    <row r="646" spans="2:17">
      <c r="B646" s="69"/>
      <c r="C646" s="69"/>
      <c r="D646" s="69"/>
      <c r="E646" s="69"/>
      <c r="F646" s="69"/>
      <c r="G646" s="69"/>
      <c r="H646" s="69"/>
      <c r="I646" s="69"/>
      <c r="J646" s="69"/>
      <c r="K646" s="69"/>
      <c r="L646" s="69"/>
      <c r="M646" s="69"/>
      <c r="N646" s="69"/>
      <c r="O646" s="69"/>
      <c r="P646" s="69"/>
      <c r="Q646" s="69"/>
    </row>
    <row r="647" spans="2:17">
      <c r="B647" s="69"/>
      <c r="C647" s="69"/>
      <c r="D647" s="69"/>
      <c r="E647" s="69"/>
      <c r="F647" s="69"/>
      <c r="G647" s="69"/>
      <c r="H647" s="69"/>
      <c r="I647" s="69"/>
      <c r="J647" s="69"/>
      <c r="K647" s="69"/>
      <c r="L647" s="69"/>
      <c r="M647" s="69"/>
      <c r="N647" s="69"/>
      <c r="O647" s="69"/>
      <c r="P647" s="69"/>
      <c r="Q647" s="69"/>
    </row>
    <row r="648" spans="2:17">
      <c r="B648" s="69"/>
      <c r="C648" s="69"/>
      <c r="D648" s="69"/>
      <c r="E648" s="69"/>
      <c r="F648" s="69"/>
      <c r="G648" s="69"/>
      <c r="H648" s="69"/>
      <c r="I648" s="69"/>
      <c r="J648" s="69"/>
      <c r="K648" s="69"/>
      <c r="L648" s="69"/>
      <c r="M648" s="69"/>
      <c r="N648" s="69"/>
      <c r="O648" s="69"/>
      <c r="P648" s="69"/>
      <c r="Q648" s="69"/>
    </row>
  </sheetData>
  <mergeCells count="3">
    <mergeCell ref="A1:Q1"/>
    <mergeCell ref="A7:Q7"/>
    <mergeCell ref="A8:Q8"/>
  </mergeCells>
  <phoneticPr fontId="0" type="noConversion"/>
  <conditionalFormatting sqref="C15:Q43">
    <cfRule type="cellIs" dxfId="7" priority="1" stopIfTrue="1" operator="equal">
      <formula>0</formula>
    </cfRule>
  </conditionalFormatting>
  <pageMargins left="0.27" right="0.27" top="1.25" bottom="1" header="0.5" footer="0.5"/>
  <pageSetup paperSize="9" scale="57" orientation="landscape" r:id="rId1"/>
  <headerFooter alignWithMargins="0"/>
</worksheet>
</file>

<file path=xl/worksheets/sheet15.xml><?xml version="1.0" encoding="utf-8"?>
<worksheet xmlns="http://schemas.openxmlformats.org/spreadsheetml/2006/main" xmlns:r="http://schemas.openxmlformats.org/officeDocument/2006/relationships">
  <sheetPr codeName="Sheet15">
    <pageSetUpPr fitToPage="1"/>
  </sheetPr>
  <dimension ref="A1:BN664"/>
  <sheetViews>
    <sheetView topLeftCell="A10" workbookViewId="0">
      <pane xSplit="3" ySplit="3" topLeftCell="D28" activePane="bottomRight" state="frozen"/>
      <selection activeCell="A6" sqref="A6:H6"/>
      <selection pane="topRight" activeCell="A6" sqref="A6:H6"/>
      <selection pane="bottomLeft" activeCell="A6" sqref="A6:H6"/>
      <selection pane="bottomRight" activeCell="A6" sqref="A6:H6"/>
    </sheetView>
  </sheetViews>
  <sheetFormatPr defaultRowHeight="15"/>
  <cols>
    <col min="1" max="1" width="46.85546875" style="11" customWidth="1"/>
    <col min="2" max="2" width="12.140625" style="11" customWidth="1"/>
    <col min="3" max="3" width="5.7109375" style="68" customWidth="1"/>
    <col min="4" max="6" width="12.140625" style="11" customWidth="1"/>
    <col min="7" max="16384" width="9.140625" style="11"/>
  </cols>
  <sheetData>
    <row r="1" spans="1:66">
      <c r="A1" s="879" t="s">
        <v>196</v>
      </c>
      <c r="B1" s="879"/>
      <c r="C1" s="879"/>
      <c r="D1" s="879"/>
      <c r="E1" s="879"/>
      <c r="F1" s="879"/>
    </row>
    <row r="2" spans="1:66">
      <c r="A2" s="9" t="e">
        <f>#REF!</f>
        <v>#REF!</v>
      </c>
      <c r="B2" s="10"/>
      <c r="C2" s="293"/>
      <c r="D2" s="10"/>
      <c r="F2" s="268" t="s">
        <v>908</v>
      </c>
    </row>
    <row r="3" spans="1:66">
      <c r="A3" s="14" t="s">
        <v>481</v>
      </c>
      <c r="B3" s="10"/>
      <c r="C3" s="293"/>
      <c r="D3" s="10"/>
      <c r="E3" s="12" t="s">
        <v>482</v>
      </c>
      <c r="F3" s="13" t="s">
        <v>204</v>
      </c>
    </row>
    <row r="4" spans="1:66">
      <c r="A4" s="9" t="e">
        <f>#REF!</f>
        <v>#REF!</v>
      </c>
      <c r="B4" s="10"/>
      <c r="C4" s="293"/>
      <c r="D4" s="10"/>
      <c r="E4" s="15" t="e">
        <f>#REF!</f>
        <v>#REF!</v>
      </c>
      <c r="F4" s="15" t="e">
        <f>#REF!</f>
        <v>#REF!</v>
      </c>
    </row>
    <row r="5" spans="1:66" ht="15.75" customHeight="1">
      <c r="A5" s="14" t="s">
        <v>203</v>
      </c>
      <c r="B5" s="14"/>
      <c r="C5" s="14"/>
      <c r="D5" s="10"/>
      <c r="E5" s="10"/>
      <c r="F5" s="10"/>
    </row>
    <row r="6" spans="1:66" ht="19.5" customHeight="1">
      <c r="A6" s="114" t="s">
        <v>909</v>
      </c>
      <c r="B6" s="114"/>
      <c r="C6" s="115"/>
      <c r="D6" s="114"/>
      <c r="E6" s="114"/>
      <c r="F6" s="114"/>
    </row>
    <row r="7" spans="1:66" ht="12.75" customHeight="1">
      <c r="A7" s="842" t="e">
        <f>CONCATENATE("of ",A2)</f>
        <v>#REF!</v>
      </c>
      <c r="B7" s="842"/>
      <c r="C7" s="842"/>
      <c r="D7" s="842"/>
      <c r="E7" s="842"/>
      <c r="F7" s="842"/>
    </row>
    <row r="8" spans="1:66" ht="10.5" customHeight="1">
      <c r="A8" s="842" t="e">
        <f>CONCATENATE("as of ",#REF!)</f>
        <v>#REF!</v>
      </c>
      <c r="B8" s="842"/>
      <c r="C8" s="842"/>
      <c r="D8" s="842"/>
      <c r="E8" s="842"/>
      <c r="F8" s="842"/>
    </row>
    <row r="9" spans="1:66" ht="15" customHeight="1">
      <c r="A9" s="294" t="s">
        <v>910</v>
      </c>
      <c r="B9" s="16"/>
      <c r="C9" s="17"/>
      <c r="D9" s="18"/>
      <c r="E9" s="18"/>
      <c r="F9" s="243" t="s">
        <v>818</v>
      </c>
    </row>
    <row r="10" spans="1:66" s="24" customFormat="1" ht="11.1" customHeight="1">
      <c r="A10" s="244" t="s">
        <v>819</v>
      </c>
      <c r="B10" s="295"/>
      <c r="C10" s="296" t="s">
        <v>485</v>
      </c>
      <c r="D10" s="74" t="s">
        <v>911</v>
      </c>
      <c r="E10" s="21" t="s">
        <v>912</v>
      </c>
      <c r="F10" s="23"/>
    </row>
    <row r="11" spans="1:66" s="24" customFormat="1" ht="11.1" customHeight="1">
      <c r="A11" s="77"/>
      <c r="B11" s="297"/>
      <c r="C11" s="35"/>
      <c r="D11" s="36" t="s">
        <v>913</v>
      </c>
      <c r="E11" s="36" t="s">
        <v>914</v>
      </c>
      <c r="F11" s="37" t="s">
        <v>915</v>
      </c>
    </row>
    <row r="12" spans="1:66" s="24" customFormat="1" ht="11.1" customHeight="1">
      <c r="A12" s="116" t="s">
        <v>212</v>
      </c>
      <c r="B12" s="118"/>
      <c r="C12" s="298" t="s">
        <v>492</v>
      </c>
      <c r="D12" s="39">
        <v>1</v>
      </c>
      <c r="E12" s="39">
        <v>2</v>
      </c>
      <c r="F12" s="40">
        <v>3</v>
      </c>
    </row>
    <row r="13" spans="1:66" s="43" customFormat="1" ht="12" customHeight="1">
      <c r="A13" s="299" t="s">
        <v>916</v>
      </c>
      <c r="B13" s="300"/>
      <c r="C13" s="47">
        <v>2001</v>
      </c>
      <c r="D13" s="111" t="e">
        <f>E13+F13</f>
        <v>#REF!</v>
      </c>
      <c r="E13" s="259" t="e">
        <f>#REF!</f>
        <v>#REF!</v>
      </c>
      <c r="F13" s="232" t="e">
        <f>#REF!</f>
        <v>#REF!</v>
      </c>
    </row>
    <row r="14" spans="1:66" s="43" customFormat="1" ht="12" customHeight="1">
      <c r="A14" s="80" t="s">
        <v>917</v>
      </c>
      <c r="B14" s="301"/>
      <c r="C14" s="42">
        <v>2002</v>
      </c>
      <c r="D14" s="1"/>
      <c r="E14" s="1"/>
      <c r="F14" s="2"/>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row>
    <row r="15" spans="1:66" s="43" customFormat="1" ht="12" customHeight="1">
      <c r="A15" s="81" t="s">
        <v>918</v>
      </c>
      <c r="B15" s="300"/>
      <c r="C15" s="50">
        <v>2003</v>
      </c>
      <c r="D15" s="3" t="e">
        <f>E15+F15</f>
        <v>#REF!</v>
      </c>
      <c r="E15" s="302" t="e">
        <f>#REF!</f>
        <v>#REF!</v>
      </c>
      <c r="F15" s="303" t="e">
        <f>#REF!</f>
        <v>#REF!</v>
      </c>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row>
    <row r="16" spans="1:66" s="43" customFormat="1" ht="12" customHeight="1">
      <c r="A16" s="84" t="s">
        <v>919</v>
      </c>
      <c r="B16" s="304"/>
      <c r="C16" s="47">
        <v>2004</v>
      </c>
      <c r="D16" s="111" t="e">
        <f>E16+F16</f>
        <v>#REF!</v>
      </c>
      <c r="E16" s="259" t="e">
        <f>#REF!</f>
        <v>#REF!</v>
      </c>
      <c r="F16" s="232" t="e">
        <f>#REF!</f>
        <v>#REF!</v>
      </c>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row>
    <row r="17" spans="1:66" s="43" customFormat="1" ht="12" customHeight="1">
      <c r="A17" s="82" t="s">
        <v>920</v>
      </c>
      <c r="B17" s="305"/>
      <c r="C17" s="49">
        <v>2005</v>
      </c>
      <c r="D17" s="111" t="e">
        <f t="shared" ref="D17:D22" si="0">E17+F17</f>
        <v>#REF!</v>
      </c>
      <c r="E17" s="259" t="e">
        <f>#REF!</f>
        <v>#REF!</v>
      </c>
      <c r="F17" s="232" t="e">
        <f>#REF!</f>
        <v>#REF!</v>
      </c>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row>
    <row r="18" spans="1:66" s="43" customFormat="1" ht="12" customHeight="1">
      <c r="A18" s="82" t="s">
        <v>921</v>
      </c>
      <c r="B18" s="305"/>
      <c r="C18" s="49">
        <v>2010</v>
      </c>
      <c r="D18" s="111" t="e">
        <f t="shared" si="0"/>
        <v>#REF!</v>
      </c>
      <c r="E18" s="259" t="e">
        <f>#REF!</f>
        <v>#REF!</v>
      </c>
      <c r="F18" s="232" t="e">
        <f>#REF!</f>
        <v>#REF!</v>
      </c>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row>
    <row r="19" spans="1:66" s="43" customFormat="1" ht="12" customHeight="1">
      <c r="A19" s="83" t="s">
        <v>922</v>
      </c>
      <c r="B19" s="308"/>
      <c r="C19" s="50">
        <v>2011</v>
      </c>
      <c r="D19" s="3" t="e">
        <f>E19+F19</f>
        <v>#REF!</v>
      </c>
      <c r="E19" s="302" t="e">
        <f>#REF!</f>
        <v>#REF!</v>
      </c>
      <c r="F19" s="303" t="e">
        <f>#REF!</f>
        <v>#REF!</v>
      </c>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row>
    <row r="20" spans="1:66" s="43" customFormat="1" ht="12" customHeight="1">
      <c r="A20" s="84" t="s">
        <v>923</v>
      </c>
      <c r="B20" s="304"/>
      <c r="C20" s="47">
        <v>2012</v>
      </c>
      <c r="D20" s="111" t="e">
        <f>E20+F20</f>
        <v>#REF!</v>
      </c>
      <c r="E20" s="259" t="e">
        <f>#REF!</f>
        <v>#REF!</v>
      </c>
      <c r="F20" s="232" t="e">
        <f>#REF!</f>
        <v>#REF!</v>
      </c>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row>
    <row r="21" spans="1:66" s="43" customFormat="1" ht="12" customHeight="1">
      <c r="A21" s="84" t="s">
        <v>924</v>
      </c>
      <c r="B21" s="305"/>
      <c r="C21" s="49">
        <v>2013</v>
      </c>
      <c r="D21" s="111" t="e">
        <f t="shared" si="0"/>
        <v>#REF!</v>
      </c>
      <c r="E21" s="259" t="e">
        <f>#REF!</f>
        <v>#REF!</v>
      </c>
      <c r="F21" s="232" t="e">
        <f>#REF!</f>
        <v>#REF!</v>
      </c>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row>
    <row r="22" spans="1:66" s="43" customFormat="1" ht="12" customHeight="1">
      <c r="A22" s="82" t="s">
        <v>925</v>
      </c>
      <c r="B22" s="305"/>
      <c r="C22" s="49">
        <v>2014</v>
      </c>
      <c r="D22" s="111" t="e">
        <f t="shared" si="0"/>
        <v>#REF!</v>
      </c>
      <c r="E22" s="259" t="e">
        <f>#REF!</f>
        <v>#REF!</v>
      </c>
      <c r="F22" s="232" t="e">
        <f>#REF!</f>
        <v>#REF!</v>
      </c>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row>
    <row r="23" spans="1:66" s="43" customFormat="1" ht="12" customHeight="1">
      <c r="A23" s="80" t="s">
        <v>926</v>
      </c>
      <c r="B23" s="301"/>
      <c r="C23" s="42">
        <v>2020</v>
      </c>
      <c r="D23" s="1"/>
      <c r="E23" s="1"/>
      <c r="F23" s="2"/>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row>
    <row r="24" spans="1:66" s="43" customFormat="1" ht="12" customHeight="1">
      <c r="A24" s="81" t="s">
        <v>927</v>
      </c>
      <c r="B24" s="300"/>
      <c r="C24" s="50">
        <v>2021</v>
      </c>
      <c r="D24" s="3" t="e">
        <f>E24+F24</f>
        <v>#REF!</v>
      </c>
      <c r="E24" s="302" t="e">
        <f>#REF!</f>
        <v>#REF!</v>
      </c>
      <c r="F24" s="303" t="e">
        <f>#REF!</f>
        <v>#REF!</v>
      </c>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row>
    <row r="25" spans="1:66" s="43" customFormat="1" ht="12" customHeight="1">
      <c r="A25" s="84" t="s">
        <v>928</v>
      </c>
      <c r="B25" s="304"/>
      <c r="C25" s="47">
        <v>2022</v>
      </c>
      <c r="D25" s="111" t="e">
        <f t="shared" ref="D25:D44" si="1">E25+F25</f>
        <v>#REF!</v>
      </c>
      <c r="E25" s="259" t="e">
        <f>#REF!</f>
        <v>#REF!</v>
      </c>
      <c r="F25" s="232" t="e">
        <f>#REF!</f>
        <v>#REF!</v>
      </c>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row>
    <row r="26" spans="1:66" s="43" customFormat="1" ht="12" customHeight="1">
      <c r="A26" s="82" t="s">
        <v>920</v>
      </c>
      <c r="B26" s="305"/>
      <c r="C26" s="49">
        <v>2023</v>
      </c>
      <c r="D26" s="111" t="e">
        <f t="shared" si="1"/>
        <v>#REF!</v>
      </c>
      <c r="E26" s="259" t="e">
        <f>#REF!</f>
        <v>#REF!</v>
      </c>
      <c r="F26" s="232" t="e">
        <f>#REF!</f>
        <v>#REF!</v>
      </c>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row>
    <row r="27" spans="1:66" s="43" customFormat="1" ht="12" customHeight="1">
      <c r="A27" s="81" t="s">
        <v>929</v>
      </c>
      <c r="B27" s="300"/>
      <c r="C27" s="50">
        <v>2030</v>
      </c>
      <c r="D27" s="3" t="e">
        <f>E27+F27</f>
        <v>#REF!</v>
      </c>
      <c r="E27" s="302" t="e">
        <f>#REF!</f>
        <v>#REF!</v>
      </c>
      <c r="F27" s="303" t="e">
        <f>#REF!</f>
        <v>#REF!</v>
      </c>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51"/>
      <c r="BJ27" s="51"/>
      <c r="BK27" s="51"/>
      <c r="BL27" s="51"/>
      <c r="BM27" s="51"/>
      <c r="BN27" s="51"/>
    </row>
    <row r="28" spans="1:66" s="43" customFormat="1" ht="12" customHeight="1">
      <c r="A28" s="84" t="s">
        <v>930</v>
      </c>
      <c r="B28" s="304"/>
      <c r="C28" s="47">
        <v>2031</v>
      </c>
      <c r="D28" s="111" t="e">
        <f t="shared" si="1"/>
        <v>#REF!</v>
      </c>
      <c r="E28" s="259" t="e">
        <f>#REF!</f>
        <v>#REF!</v>
      </c>
      <c r="F28" s="232" t="e">
        <f>#REF!</f>
        <v>#REF!</v>
      </c>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row>
    <row r="29" spans="1:66" s="43" customFormat="1" ht="12" customHeight="1">
      <c r="A29" s="82" t="s">
        <v>932</v>
      </c>
      <c r="B29" s="305"/>
      <c r="C29" s="49">
        <v>2032</v>
      </c>
      <c r="D29" s="111" t="e">
        <f t="shared" si="1"/>
        <v>#REF!</v>
      </c>
      <c r="E29" s="259" t="e">
        <f>#REF!</f>
        <v>#REF!</v>
      </c>
      <c r="F29" s="232" t="e">
        <f>#REF!</f>
        <v>#REF!</v>
      </c>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1"/>
      <c r="BM29" s="51"/>
      <c r="BN29" s="51"/>
    </row>
    <row r="30" spans="1:66" s="43" customFormat="1" ht="12" customHeight="1">
      <c r="A30" s="82" t="s">
        <v>933</v>
      </c>
      <c r="B30" s="305"/>
      <c r="C30" s="49">
        <v>2035</v>
      </c>
      <c r="D30" s="111" t="e">
        <f t="shared" si="1"/>
        <v>#REF!</v>
      </c>
      <c r="E30" s="259" t="e">
        <f>#REF!</f>
        <v>#REF!</v>
      </c>
      <c r="F30" s="232" t="e">
        <f>#REF!</f>
        <v>#REF!</v>
      </c>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1"/>
      <c r="BM30" s="51"/>
      <c r="BN30" s="51"/>
    </row>
    <row r="31" spans="1:66" s="43" customFormat="1" ht="12" customHeight="1">
      <c r="A31" s="82" t="s">
        <v>934</v>
      </c>
      <c r="B31" s="305"/>
      <c r="C31" s="49">
        <v>2036</v>
      </c>
      <c r="D31" s="111" t="e">
        <f t="shared" si="1"/>
        <v>#REF!</v>
      </c>
      <c r="E31" s="259" t="e">
        <f>#REF!</f>
        <v>#REF!</v>
      </c>
      <c r="F31" s="232" t="e">
        <f>#REF!</f>
        <v>#REF!</v>
      </c>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row>
    <row r="32" spans="1:66" s="43" customFormat="1" ht="12" customHeight="1">
      <c r="A32" s="82" t="s">
        <v>935</v>
      </c>
      <c r="B32" s="305"/>
      <c r="C32" s="49">
        <v>2037</v>
      </c>
      <c r="D32" s="111" t="e">
        <f t="shared" si="1"/>
        <v>#REF!</v>
      </c>
      <c r="E32" s="259" t="e">
        <f>#REF!</f>
        <v>#REF!</v>
      </c>
      <c r="F32" s="232" t="e">
        <f>#REF!</f>
        <v>#REF!</v>
      </c>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1"/>
      <c r="BM32" s="51"/>
      <c r="BN32" s="51"/>
    </row>
    <row r="33" spans="1:66" s="43" customFormat="1" ht="12" customHeight="1">
      <c r="A33" s="82" t="s">
        <v>936</v>
      </c>
      <c r="B33" s="305"/>
      <c r="C33" s="49">
        <v>2038</v>
      </c>
      <c r="D33" s="111" t="e">
        <f t="shared" si="1"/>
        <v>#REF!</v>
      </c>
      <c r="E33" s="259" t="e">
        <f>#REF!</f>
        <v>#REF!</v>
      </c>
      <c r="F33" s="232" t="e">
        <f>#REF!</f>
        <v>#REF!</v>
      </c>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row>
    <row r="34" spans="1:66" s="43" customFormat="1" ht="12" customHeight="1">
      <c r="A34" s="81" t="s">
        <v>937</v>
      </c>
      <c r="B34" s="300"/>
      <c r="C34" s="50">
        <v>2039</v>
      </c>
      <c r="D34" s="3" t="e">
        <f>E34+F34</f>
        <v>#REF!</v>
      </c>
      <c r="E34" s="302" t="e">
        <f>#REF!</f>
        <v>#REF!</v>
      </c>
      <c r="F34" s="303" t="e">
        <f>#REF!</f>
        <v>#REF!</v>
      </c>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row>
    <row r="35" spans="1:66" s="43" customFormat="1" ht="12" customHeight="1">
      <c r="A35" s="84" t="s">
        <v>938</v>
      </c>
      <c r="B35" s="304"/>
      <c r="C35" s="47">
        <v>2040</v>
      </c>
      <c r="D35" s="111" t="e">
        <f t="shared" si="1"/>
        <v>#REF!</v>
      </c>
      <c r="E35" s="259" t="e">
        <f>#REF!</f>
        <v>#REF!</v>
      </c>
      <c r="F35" s="232" t="e">
        <f>#REF!</f>
        <v>#REF!</v>
      </c>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row>
    <row r="36" spans="1:66" s="43" customFormat="1" ht="12" customHeight="1">
      <c r="A36" s="82" t="s">
        <v>939</v>
      </c>
      <c r="B36" s="305"/>
      <c r="C36" s="49">
        <v>2041</v>
      </c>
      <c r="D36" s="111" t="e">
        <f t="shared" si="1"/>
        <v>#REF!</v>
      </c>
      <c r="E36" s="259" t="e">
        <f>#REF!</f>
        <v>#REF!</v>
      </c>
      <c r="F36" s="232" t="e">
        <f>#REF!</f>
        <v>#REF!</v>
      </c>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row>
    <row r="37" spans="1:66" s="43" customFormat="1" ht="12" customHeight="1">
      <c r="A37" s="82" t="s">
        <v>940</v>
      </c>
      <c r="B37" s="305"/>
      <c r="C37" s="49">
        <v>2042</v>
      </c>
      <c r="D37" s="111" t="e">
        <f t="shared" si="1"/>
        <v>#REF!</v>
      </c>
      <c r="E37" s="259" t="e">
        <f>#REF!</f>
        <v>#REF!</v>
      </c>
      <c r="F37" s="232" t="e">
        <f>#REF!</f>
        <v>#REF!</v>
      </c>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c r="BM37" s="51"/>
      <c r="BN37" s="51"/>
    </row>
    <row r="38" spans="1:66" s="43" customFormat="1" ht="12" customHeight="1">
      <c r="A38" s="82" t="s">
        <v>941</v>
      </c>
      <c r="B38" s="305"/>
      <c r="C38" s="49">
        <v>2043</v>
      </c>
      <c r="D38" s="111" t="e">
        <f t="shared" si="1"/>
        <v>#REF!</v>
      </c>
      <c r="E38" s="259" t="e">
        <f>#REF!</f>
        <v>#REF!</v>
      </c>
      <c r="F38" s="232" t="e">
        <f>#REF!</f>
        <v>#REF!</v>
      </c>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row>
    <row r="39" spans="1:66" s="43" customFormat="1" ht="12" customHeight="1">
      <c r="A39" s="82" t="s">
        <v>942</v>
      </c>
      <c r="B39" s="305"/>
      <c r="C39" s="49">
        <v>2044</v>
      </c>
      <c r="D39" s="111" t="e">
        <f t="shared" si="1"/>
        <v>#REF!</v>
      </c>
      <c r="E39" s="259" t="e">
        <f>#REF!</f>
        <v>#REF!</v>
      </c>
      <c r="F39" s="232" t="e">
        <f>#REF!</f>
        <v>#REF!</v>
      </c>
      <c r="G39" s="51"/>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1"/>
      <c r="BM39" s="51"/>
      <c r="BN39" s="51"/>
    </row>
    <row r="40" spans="1:66" s="43" customFormat="1" ht="12" customHeight="1">
      <c r="A40" s="81" t="s">
        <v>943</v>
      </c>
      <c r="B40" s="300"/>
      <c r="C40" s="50">
        <v>2050</v>
      </c>
      <c r="D40" s="3" t="e">
        <f>E40+F40</f>
        <v>#REF!</v>
      </c>
      <c r="E40" s="302" t="e">
        <f>#REF!</f>
        <v>#REF!</v>
      </c>
      <c r="F40" s="303" t="e">
        <f>#REF!</f>
        <v>#REF!</v>
      </c>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row>
    <row r="41" spans="1:66" s="43" customFormat="1" ht="12" customHeight="1">
      <c r="A41" s="84" t="s">
        <v>944</v>
      </c>
      <c r="B41" s="304"/>
      <c r="C41" s="47">
        <v>2051</v>
      </c>
      <c r="D41" s="111" t="e">
        <f t="shared" si="1"/>
        <v>#REF!</v>
      </c>
      <c r="E41" s="259" t="e">
        <f>#REF!</f>
        <v>#REF!</v>
      </c>
      <c r="F41" s="232" t="e">
        <f>#REF!</f>
        <v>#REF!</v>
      </c>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1"/>
      <c r="BM41" s="51"/>
      <c r="BN41" s="51"/>
    </row>
    <row r="42" spans="1:66" s="43" customFormat="1" ht="12" customHeight="1">
      <c r="A42" s="82" t="s">
        <v>945</v>
      </c>
      <c r="B42" s="305"/>
      <c r="C42" s="49">
        <v>2052</v>
      </c>
      <c r="D42" s="111" t="e">
        <f t="shared" si="1"/>
        <v>#REF!</v>
      </c>
      <c r="E42" s="259" t="e">
        <f>#REF!</f>
        <v>#REF!</v>
      </c>
      <c r="F42" s="232" t="e">
        <f>#REF!</f>
        <v>#REF!</v>
      </c>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row>
    <row r="43" spans="1:66" s="43" customFormat="1" ht="12" customHeight="1">
      <c r="A43" s="82" t="s">
        <v>946</v>
      </c>
      <c r="B43" s="305"/>
      <c r="C43" s="49">
        <v>2053</v>
      </c>
      <c r="D43" s="111"/>
      <c r="E43" s="259"/>
      <c r="F43" s="232"/>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E43" s="51"/>
      <c r="BF43" s="51"/>
      <c r="BG43" s="51"/>
      <c r="BH43" s="51"/>
      <c r="BI43" s="51"/>
      <c r="BJ43" s="51"/>
      <c r="BK43" s="51"/>
      <c r="BL43" s="51"/>
      <c r="BM43" s="51"/>
      <c r="BN43" s="51"/>
    </row>
    <row r="44" spans="1:66" s="43" customFormat="1" ht="12" customHeight="1">
      <c r="A44" s="82" t="s">
        <v>920</v>
      </c>
      <c r="B44" s="305"/>
      <c r="C44" s="49">
        <v>2054</v>
      </c>
      <c r="D44" s="111" t="e">
        <f t="shared" si="1"/>
        <v>#REF!</v>
      </c>
      <c r="E44" s="259" t="e">
        <f>#REF!</f>
        <v>#REF!</v>
      </c>
      <c r="F44" s="232" t="e">
        <f>#REF!</f>
        <v>#REF!</v>
      </c>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row>
    <row r="45" spans="1:66" s="43" customFormat="1" ht="12" customHeight="1">
      <c r="A45" s="86" t="s">
        <v>947</v>
      </c>
      <c r="B45" s="309"/>
      <c r="C45" s="65">
        <v>2100</v>
      </c>
      <c r="D45" s="66" t="e">
        <f>D13+D15+D18+D19+D24+D27+D30+D31+D32+D33+D34+D40</f>
        <v>#REF!</v>
      </c>
      <c r="E45" s="66" t="e">
        <f>E13+E15+E18+E19+E24+E27+E30+E31+E32+E33+E34+E40</f>
        <v>#REF!</v>
      </c>
      <c r="F45" s="58" t="e">
        <f>F13+F15+F18+F19+F24+F27+F30+F31+F32+F33+F34+F40</f>
        <v>#REF!</v>
      </c>
    </row>
    <row r="46" spans="1:66">
      <c r="D46" s="69"/>
      <c r="E46" s="69"/>
      <c r="F46" s="69"/>
    </row>
    <row r="47" spans="1:66">
      <c r="D47" s="69"/>
      <c r="E47" s="69"/>
      <c r="F47" s="69"/>
    </row>
    <row r="48" spans="1:66">
      <c r="D48" s="69"/>
      <c r="E48" s="69"/>
      <c r="F48" s="69"/>
    </row>
    <row r="49" spans="4:6">
      <c r="D49" s="69"/>
      <c r="E49" s="69"/>
      <c r="F49" s="69"/>
    </row>
    <row r="50" spans="4:6">
      <c r="D50" s="69"/>
      <c r="E50" s="69"/>
      <c r="F50" s="69"/>
    </row>
    <row r="51" spans="4:6">
      <c r="D51" s="69"/>
      <c r="E51" s="69"/>
      <c r="F51" s="69"/>
    </row>
    <row r="52" spans="4:6">
      <c r="D52" s="69"/>
      <c r="E52" s="69"/>
      <c r="F52" s="69"/>
    </row>
    <row r="53" spans="4:6">
      <c r="D53" s="69"/>
      <c r="E53" s="69"/>
      <c r="F53" s="69"/>
    </row>
    <row r="54" spans="4:6">
      <c r="D54" s="69"/>
      <c r="E54" s="69"/>
      <c r="F54" s="69"/>
    </row>
    <row r="55" spans="4:6">
      <c r="D55" s="69"/>
      <c r="E55" s="69"/>
      <c r="F55" s="69"/>
    </row>
    <row r="56" spans="4:6">
      <c r="D56" s="69"/>
      <c r="E56" s="69"/>
      <c r="F56" s="69"/>
    </row>
    <row r="57" spans="4:6">
      <c r="D57" s="69"/>
      <c r="E57" s="69"/>
      <c r="F57" s="69"/>
    </row>
    <row r="58" spans="4:6">
      <c r="D58" s="69"/>
      <c r="E58" s="69"/>
      <c r="F58" s="69"/>
    </row>
    <row r="59" spans="4:6">
      <c r="D59" s="69"/>
      <c r="E59" s="69"/>
      <c r="F59" s="69"/>
    </row>
    <row r="60" spans="4:6">
      <c r="D60" s="69"/>
      <c r="E60" s="69"/>
      <c r="F60" s="69"/>
    </row>
    <row r="61" spans="4:6">
      <c r="D61" s="69"/>
      <c r="E61" s="69"/>
      <c r="F61" s="69"/>
    </row>
    <row r="62" spans="4:6">
      <c r="D62" s="69"/>
      <c r="E62" s="69"/>
      <c r="F62" s="69"/>
    </row>
    <row r="63" spans="4:6">
      <c r="D63" s="69"/>
      <c r="E63" s="69"/>
      <c r="F63" s="69"/>
    </row>
    <row r="64" spans="4:6">
      <c r="D64" s="69"/>
      <c r="E64" s="69"/>
      <c r="F64" s="69"/>
    </row>
    <row r="65" spans="4:6">
      <c r="D65" s="69"/>
      <c r="E65" s="69"/>
      <c r="F65" s="69"/>
    </row>
    <row r="66" spans="4:6">
      <c r="D66" s="69"/>
      <c r="E66" s="69"/>
      <c r="F66" s="69"/>
    </row>
    <row r="67" spans="4:6">
      <c r="D67" s="69"/>
      <c r="E67" s="69"/>
      <c r="F67" s="69"/>
    </row>
    <row r="68" spans="4:6">
      <c r="D68" s="69"/>
      <c r="E68" s="69"/>
      <c r="F68" s="69"/>
    </row>
    <row r="69" spans="4:6">
      <c r="D69" s="69"/>
      <c r="E69" s="69"/>
      <c r="F69" s="69"/>
    </row>
    <row r="70" spans="4:6">
      <c r="D70" s="69"/>
      <c r="E70" s="69"/>
      <c r="F70" s="69"/>
    </row>
    <row r="71" spans="4:6">
      <c r="D71" s="69"/>
      <c r="E71" s="69"/>
      <c r="F71" s="69"/>
    </row>
    <row r="72" spans="4:6">
      <c r="D72" s="69"/>
      <c r="E72" s="69"/>
      <c r="F72" s="69"/>
    </row>
    <row r="73" spans="4:6">
      <c r="D73" s="69"/>
      <c r="E73" s="69"/>
      <c r="F73" s="69"/>
    </row>
    <row r="74" spans="4:6">
      <c r="D74" s="69"/>
      <c r="E74" s="69"/>
      <c r="F74" s="69"/>
    </row>
    <row r="75" spans="4:6">
      <c r="D75" s="69"/>
      <c r="E75" s="69"/>
      <c r="F75" s="69"/>
    </row>
    <row r="76" spans="4:6">
      <c r="D76" s="69"/>
      <c r="E76" s="69"/>
      <c r="F76" s="69"/>
    </row>
    <row r="77" spans="4:6">
      <c r="D77" s="69"/>
      <c r="E77" s="69"/>
      <c r="F77" s="69"/>
    </row>
    <row r="78" spans="4:6">
      <c r="D78" s="69"/>
      <c r="E78" s="69"/>
      <c r="F78" s="69"/>
    </row>
    <row r="79" spans="4:6">
      <c r="D79" s="69"/>
      <c r="E79" s="69"/>
      <c r="F79" s="69"/>
    </row>
    <row r="80" spans="4:6">
      <c r="D80" s="69"/>
      <c r="E80" s="69"/>
      <c r="F80" s="69"/>
    </row>
    <row r="81" spans="4:6">
      <c r="D81" s="69"/>
      <c r="E81" s="69"/>
      <c r="F81" s="69"/>
    </row>
    <row r="82" spans="4:6">
      <c r="D82" s="69"/>
      <c r="E82" s="69"/>
      <c r="F82" s="69"/>
    </row>
    <row r="83" spans="4:6">
      <c r="D83" s="69"/>
      <c r="E83" s="69"/>
      <c r="F83" s="69"/>
    </row>
    <row r="84" spans="4:6">
      <c r="D84" s="69"/>
      <c r="E84" s="69"/>
      <c r="F84" s="69"/>
    </row>
    <row r="85" spans="4:6">
      <c r="D85" s="69"/>
      <c r="E85" s="69"/>
      <c r="F85" s="69"/>
    </row>
    <row r="86" spans="4:6">
      <c r="D86" s="69"/>
      <c r="E86" s="69"/>
      <c r="F86" s="69"/>
    </row>
    <row r="87" spans="4:6">
      <c r="D87" s="69"/>
      <c r="E87" s="69"/>
      <c r="F87" s="69"/>
    </row>
    <row r="88" spans="4:6">
      <c r="D88" s="69"/>
      <c r="E88" s="69"/>
      <c r="F88" s="69"/>
    </row>
    <row r="89" spans="4:6">
      <c r="D89" s="69"/>
      <c r="E89" s="69"/>
      <c r="F89" s="69"/>
    </row>
    <row r="90" spans="4:6">
      <c r="D90" s="69"/>
      <c r="E90" s="69"/>
      <c r="F90" s="69"/>
    </row>
    <row r="91" spans="4:6">
      <c r="D91" s="69"/>
      <c r="E91" s="69"/>
      <c r="F91" s="69"/>
    </row>
    <row r="92" spans="4:6">
      <c r="D92" s="69"/>
      <c r="E92" s="69"/>
      <c r="F92" s="69"/>
    </row>
    <row r="93" spans="4:6">
      <c r="D93" s="69"/>
      <c r="E93" s="69"/>
      <c r="F93" s="69"/>
    </row>
    <row r="94" spans="4:6">
      <c r="D94" s="69"/>
      <c r="E94" s="69"/>
      <c r="F94" s="69"/>
    </row>
    <row r="95" spans="4:6">
      <c r="D95" s="69"/>
      <c r="E95" s="69"/>
      <c r="F95" s="69"/>
    </row>
    <row r="96" spans="4:6">
      <c r="D96" s="69"/>
      <c r="E96" s="69"/>
      <c r="F96" s="69"/>
    </row>
    <row r="97" spans="4:6">
      <c r="D97" s="69"/>
      <c r="E97" s="69"/>
      <c r="F97" s="69"/>
    </row>
    <row r="98" spans="4:6">
      <c r="D98" s="69"/>
      <c r="E98" s="69"/>
      <c r="F98" s="69"/>
    </row>
    <row r="99" spans="4:6">
      <c r="D99" s="69"/>
      <c r="E99" s="69"/>
      <c r="F99" s="69"/>
    </row>
    <row r="100" spans="4:6">
      <c r="D100" s="69"/>
      <c r="E100" s="69"/>
      <c r="F100" s="69"/>
    </row>
    <row r="101" spans="4:6">
      <c r="D101" s="69"/>
      <c r="E101" s="69"/>
      <c r="F101" s="69"/>
    </row>
    <row r="102" spans="4:6">
      <c r="D102" s="69"/>
      <c r="E102" s="69"/>
      <c r="F102" s="69"/>
    </row>
    <row r="103" spans="4:6">
      <c r="D103" s="69"/>
      <c r="E103" s="69"/>
      <c r="F103" s="69"/>
    </row>
    <row r="104" spans="4:6">
      <c r="D104" s="69"/>
      <c r="E104" s="69"/>
      <c r="F104" s="69"/>
    </row>
    <row r="105" spans="4:6">
      <c r="D105" s="69"/>
      <c r="E105" s="69"/>
      <c r="F105" s="69"/>
    </row>
    <row r="106" spans="4:6">
      <c r="D106" s="69"/>
      <c r="E106" s="69"/>
      <c r="F106" s="69"/>
    </row>
    <row r="107" spans="4:6">
      <c r="D107" s="69"/>
      <c r="E107" s="69"/>
      <c r="F107" s="69"/>
    </row>
    <row r="108" spans="4:6">
      <c r="D108" s="69"/>
      <c r="E108" s="69"/>
      <c r="F108" s="69"/>
    </row>
    <row r="109" spans="4:6">
      <c r="D109" s="69"/>
      <c r="E109" s="69"/>
      <c r="F109" s="69"/>
    </row>
    <row r="110" spans="4:6">
      <c r="D110" s="69"/>
      <c r="E110" s="69"/>
      <c r="F110" s="69"/>
    </row>
    <row r="111" spans="4:6">
      <c r="D111" s="69"/>
      <c r="E111" s="69"/>
      <c r="F111" s="69"/>
    </row>
    <row r="112" spans="4:6">
      <c r="D112" s="69"/>
      <c r="E112" s="69"/>
      <c r="F112" s="69"/>
    </row>
    <row r="113" spans="4:6">
      <c r="D113" s="69"/>
      <c r="E113" s="69"/>
      <c r="F113" s="69"/>
    </row>
    <row r="114" spans="4:6">
      <c r="D114" s="69"/>
      <c r="E114" s="69"/>
      <c r="F114" s="69"/>
    </row>
    <row r="115" spans="4:6">
      <c r="D115" s="69"/>
      <c r="E115" s="69"/>
      <c r="F115" s="69"/>
    </row>
    <row r="116" spans="4:6">
      <c r="D116" s="69"/>
      <c r="E116" s="69"/>
      <c r="F116" s="69"/>
    </row>
    <row r="117" spans="4:6">
      <c r="D117" s="69"/>
      <c r="E117" s="69"/>
      <c r="F117" s="69"/>
    </row>
    <row r="118" spans="4:6">
      <c r="D118" s="69"/>
      <c r="E118" s="69"/>
      <c r="F118" s="69"/>
    </row>
    <row r="119" spans="4:6">
      <c r="D119" s="69"/>
      <c r="E119" s="69"/>
      <c r="F119" s="69"/>
    </row>
    <row r="120" spans="4:6">
      <c r="D120" s="69"/>
      <c r="E120" s="69"/>
      <c r="F120" s="69"/>
    </row>
    <row r="121" spans="4:6">
      <c r="D121" s="69"/>
      <c r="E121" s="69"/>
      <c r="F121" s="69"/>
    </row>
    <row r="122" spans="4:6">
      <c r="D122" s="69"/>
      <c r="E122" s="69"/>
      <c r="F122" s="69"/>
    </row>
    <row r="123" spans="4:6">
      <c r="D123" s="69"/>
      <c r="E123" s="69"/>
      <c r="F123" s="69"/>
    </row>
    <row r="124" spans="4:6">
      <c r="D124" s="69"/>
      <c r="E124" s="69"/>
      <c r="F124" s="69"/>
    </row>
    <row r="125" spans="4:6">
      <c r="D125" s="69"/>
      <c r="E125" s="69"/>
      <c r="F125" s="69"/>
    </row>
    <row r="126" spans="4:6">
      <c r="D126" s="69"/>
      <c r="E126" s="69"/>
      <c r="F126" s="69"/>
    </row>
    <row r="127" spans="4:6">
      <c r="D127" s="69"/>
      <c r="E127" s="69"/>
      <c r="F127" s="69"/>
    </row>
    <row r="128" spans="4:6">
      <c r="D128" s="69"/>
      <c r="E128" s="69"/>
      <c r="F128" s="69"/>
    </row>
    <row r="129" spans="4:6">
      <c r="D129" s="69"/>
      <c r="E129" s="69"/>
      <c r="F129" s="69"/>
    </row>
    <row r="130" spans="4:6">
      <c r="D130" s="69"/>
      <c r="E130" s="69"/>
      <c r="F130" s="69"/>
    </row>
    <row r="131" spans="4:6">
      <c r="D131" s="69"/>
      <c r="E131" s="69"/>
      <c r="F131" s="69"/>
    </row>
    <row r="132" spans="4:6">
      <c r="D132" s="69"/>
      <c r="E132" s="69"/>
      <c r="F132" s="69"/>
    </row>
    <row r="133" spans="4:6">
      <c r="D133" s="69"/>
      <c r="E133" s="69"/>
      <c r="F133" s="69"/>
    </row>
    <row r="134" spans="4:6">
      <c r="D134" s="69"/>
      <c r="E134" s="69"/>
      <c r="F134" s="69"/>
    </row>
    <row r="135" spans="4:6">
      <c r="D135" s="69"/>
      <c r="E135" s="69"/>
      <c r="F135" s="69"/>
    </row>
    <row r="136" spans="4:6">
      <c r="D136" s="69"/>
      <c r="E136" s="69"/>
      <c r="F136" s="69"/>
    </row>
    <row r="137" spans="4:6">
      <c r="D137" s="69"/>
      <c r="E137" s="69"/>
      <c r="F137" s="69"/>
    </row>
    <row r="138" spans="4:6">
      <c r="D138" s="69"/>
      <c r="E138" s="69"/>
      <c r="F138" s="69"/>
    </row>
    <row r="139" spans="4:6">
      <c r="D139" s="69"/>
      <c r="E139" s="69"/>
      <c r="F139" s="69"/>
    </row>
    <row r="140" spans="4:6">
      <c r="D140" s="69"/>
      <c r="E140" s="69"/>
      <c r="F140" s="69"/>
    </row>
    <row r="141" spans="4:6">
      <c r="D141" s="69"/>
      <c r="E141" s="69"/>
      <c r="F141" s="69"/>
    </row>
    <row r="142" spans="4:6">
      <c r="D142" s="69"/>
      <c r="E142" s="69"/>
      <c r="F142" s="69"/>
    </row>
    <row r="143" spans="4:6">
      <c r="D143" s="69"/>
      <c r="E143" s="69"/>
      <c r="F143" s="69"/>
    </row>
    <row r="144" spans="4:6">
      <c r="D144" s="69"/>
      <c r="E144" s="69"/>
      <c r="F144" s="69"/>
    </row>
    <row r="145" spans="4:6">
      <c r="D145" s="69"/>
      <c r="E145" s="69"/>
      <c r="F145" s="69"/>
    </row>
    <row r="146" spans="4:6">
      <c r="D146" s="69"/>
      <c r="E146" s="69"/>
      <c r="F146" s="69"/>
    </row>
    <row r="147" spans="4:6">
      <c r="D147" s="69"/>
      <c r="E147" s="69"/>
      <c r="F147" s="69"/>
    </row>
    <row r="148" spans="4:6">
      <c r="D148" s="69"/>
      <c r="E148" s="69"/>
      <c r="F148" s="69"/>
    </row>
    <row r="149" spans="4:6">
      <c r="D149" s="69"/>
      <c r="E149" s="69"/>
      <c r="F149" s="69"/>
    </row>
    <row r="150" spans="4:6">
      <c r="D150" s="69"/>
      <c r="E150" s="69"/>
      <c r="F150" s="69"/>
    </row>
    <row r="151" spans="4:6">
      <c r="D151" s="69"/>
      <c r="E151" s="69"/>
      <c r="F151" s="69"/>
    </row>
    <row r="152" spans="4:6">
      <c r="D152" s="69"/>
      <c r="E152" s="69"/>
      <c r="F152" s="69"/>
    </row>
    <row r="153" spans="4:6">
      <c r="D153" s="69"/>
      <c r="E153" s="69"/>
      <c r="F153" s="69"/>
    </row>
    <row r="154" spans="4:6">
      <c r="D154" s="69"/>
      <c r="E154" s="69"/>
      <c r="F154" s="69"/>
    </row>
    <row r="155" spans="4:6">
      <c r="D155" s="69"/>
      <c r="E155" s="69"/>
      <c r="F155" s="69"/>
    </row>
    <row r="156" spans="4:6">
      <c r="D156" s="69"/>
      <c r="E156" s="69"/>
      <c r="F156" s="69"/>
    </row>
    <row r="157" spans="4:6">
      <c r="D157" s="69"/>
      <c r="E157" s="69"/>
      <c r="F157" s="69"/>
    </row>
    <row r="158" spans="4:6">
      <c r="D158" s="69"/>
      <c r="E158" s="69"/>
      <c r="F158" s="69"/>
    </row>
    <row r="159" spans="4:6">
      <c r="D159" s="69"/>
      <c r="E159" s="69"/>
      <c r="F159" s="69"/>
    </row>
    <row r="160" spans="4:6">
      <c r="D160" s="69"/>
      <c r="E160" s="69"/>
      <c r="F160" s="69"/>
    </row>
    <row r="161" spans="4:6">
      <c r="D161" s="69"/>
      <c r="E161" s="69"/>
      <c r="F161" s="69"/>
    </row>
    <row r="162" spans="4:6">
      <c r="D162" s="69"/>
      <c r="E162" s="69"/>
      <c r="F162" s="69"/>
    </row>
    <row r="163" spans="4:6">
      <c r="D163" s="69"/>
      <c r="E163" s="69"/>
      <c r="F163" s="69"/>
    </row>
    <row r="164" spans="4:6">
      <c r="D164" s="69"/>
      <c r="E164" s="69"/>
      <c r="F164" s="69"/>
    </row>
    <row r="165" spans="4:6">
      <c r="D165" s="69"/>
      <c r="E165" s="69"/>
      <c r="F165" s="69"/>
    </row>
    <row r="166" spans="4:6">
      <c r="D166" s="69"/>
      <c r="E166" s="69"/>
      <c r="F166" s="69"/>
    </row>
    <row r="167" spans="4:6">
      <c r="D167" s="69"/>
      <c r="E167" s="69"/>
      <c r="F167" s="69"/>
    </row>
    <row r="168" spans="4:6">
      <c r="D168" s="69"/>
      <c r="E168" s="69"/>
      <c r="F168" s="69"/>
    </row>
    <row r="169" spans="4:6">
      <c r="D169" s="69"/>
      <c r="E169" s="69"/>
      <c r="F169" s="69"/>
    </row>
    <row r="170" spans="4:6">
      <c r="D170" s="69"/>
      <c r="E170" s="69"/>
      <c r="F170" s="69"/>
    </row>
    <row r="171" spans="4:6">
      <c r="D171" s="69"/>
      <c r="E171" s="69"/>
      <c r="F171" s="69"/>
    </row>
    <row r="172" spans="4:6">
      <c r="D172" s="69"/>
      <c r="E172" s="69"/>
      <c r="F172" s="69"/>
    </row>
    <row r="173" spans="4:6">
      <c r="D173" s="69"/>
      <c r="E173" s="69"/>
      <c r="F173" s="69"/>
    </row>
    <row r="174" spans="4:6">
      <c r="D174" s="69"/>
      <c r="E174" s="69"/>
      <c r="F174" s="69"/>
    </row>
    <row r="175" spans="4:6">
      <c r="D175" s="69"/>
      <c r="E175" s="69"/>
      <c r="F175" s="69"/>
    </row>
    <row r="176" spans="4:6">
      <c r="D176" s="69"/>
      <c r="E176" s="69"/>
      <c r="F176" s="69"/>
    </row>
    <row r="177" spans="4:6">
      <c r="D177" s="69"/>
      <c r="E177" s="69"/>
      <c r="F177" s="69"/>
    </row>
    <row r="178" spans="4:6">
      <c r="D178" s="69"/>
      <c r="E178" s="69"/>
      <c r="F178" s="69"/>
    </row>
    <row r="179" spans="4:6">
      <c r="D179" s="69"/>
      <c r="E179" s="69"/>
      <c r="F179" s="69"/>
    </row>
    <row r="180" spans="4:6">
      <c r="D180" s="69"/>
      <c r="E180" s="69"/>
      <c r="F180" s="69"/>
    </row>
    <row r="181" spans="4:6">
      <c r="D181" s="69"/>
      <c r="E181" s="69"/>
      <c r="F181" s="69"/>
    </row>
    <row r="182" spans="4:6">
      <c r="D182" s="69"/>
      <c r="E182" s="69"/>
      <c r="F182" s="69"/>
    </row>
    <row r="183" spans="4:6">
      <c r="D183" s="69"/>
      <c r="E183" s="69"/>
      <c r="F183" s="69"/>
    </row>
    <row r="184" spans="4:6">
      <c r="D184" s="69"/>
      <c r="E184" s="69"/>
      <c r="F184" s="69"/>
    </row>
    <row r="185" spans="4:6">
      <c r="D185" s="69"/>
      <c r="E185" s="69"/>
      <c r="F185" s="69"/>
    </row>
    <row r="186" spans="4:6">
      <c r="D186" s="69"/>
      <c r="E186" s="69"/>
      <c r="F186" s="69"/>
    </row>
    <row r="187" spans="4:6">
      <c r="D187" s="69"/>
      <c r="E187" s="69"/>
      <c r="F187" s="69"/>
    </row>
    <row r="188" spans="4:6">
      <c r="D188" s="69"/>
      <c r="E188" s="69"/>
      <c r="F188" s="69"/>
    </row>
    <row r="189" spans="4:6">
      <c r="D189" s="69"/>
      <c r="E189" s="69"/>
      <c r="F189" s="69"/>
    </row>
    <row r="190" spans="4:6">
      <c r="D190" s="69"/>
      <c r="E190" s="69"/>
      <c r="F190" s="69"/>
    </row>
    <row r="191" spans="4:6">
      <c r="D191" s="69"/>
      <c r="E191" s="69"/>
      <c r="F191" s="69"/>
    </row>
    <row r="192" spans="4:6">
      <c r="D192" s="69"/>
      <c r="E192" s="69"/>
      <c r="F192" s="69"/>
    </row>
    <row r="193" spans="4:6">
      <c r="D193" s="69"/>
      <c r="E193" s="69"/>
      <c r="F193" s="69"/>
    </row>
    <row r="194" spans="4:6">
      <c r="D194" s="69"/>
      <c r="E194" s="69"/>
      <c r="F194" s="69"/>
    </row>
    <row r="195" spans="4:6">
      <c r="D195" s="69"/>
      <c r="E195" s="69"/>
      <c r="F195" s="69"/>
    </row>
    <row r="196" spans="4:6">
      <c r="D196" s="69"/>
      <c r="E196" s="69"/>
      <c r="F196" s="69"/>
    </row>
    <row r="197" spans="4:6">
      <c r="D197" s="69"/>
      <c r="E197" s="69"/>
      <c r="F197" s="69"/>
    </row>
    <row r="198" spans="4:6">
      <c r="D198" s="69"/>
      <c r="E198" s="69"/>
      <c r="F198" s="69"/>
    </row>
    <row r="199" spans="4:6">
      <c r="D199" s="69"/>
      <c r="E199" s="69"/>
      <c r="F199" s="69"/>
    </row>
    <row r="200" spans="4:6">
      <c r="D200" s="69"/>
      <c r="E200" s="69"/>
      <c r="F200" s="69"/>
    </row>
    <row r="201" spans="4:6">
      <c r="D201" s="69"/>
      <c r="E201" s="69"/>
      <c r="F201" s="69"/>
    </row>
    <row r="202" spans="4:6">
      <c r="D202" s="69"/>
      <c r="E202" s="69"/>
      <c r="F202" s="69"/>
    </row>
    <row r="203" spans="4:6">
      <c r="D203" s="69"/>
      <c r="E203" s="69"/>
      <c r="F203" s="69"/>
    </row>
    <row r="204" spans="4:6">
      <c r="D204" s="69"/>
      <c r="E204" s="69"/>
      <c r="F204" s="69"/>
    </row>
    <row r="205" spans="4:6">
      <c r="D205" s="69"/>
      <c r="E205" s="69"/>
      <c r="F205" s="69"/>
    </row>
    <row r="206" spans="4:6">
      <c r="D206" s="69"/>
      <c r="E206" s="69"/>
      <c r="F206" s="69"/>
    </row>
    <row r="207" spans="4:6">
      <c r="D207" s="69"/>
      <c r="E207" s="69"/>
      <c r="F207" s="69"/>
    </row>
    <row r="208" spans="4:6">
      <c r="D208" s="69"/>
      <c r="E208" s="69"/>
      <c r="F208" s="69"/>
    </row>
    <row r="209" spans="4:6">
      <c r="D209" s="69"/>
      <c r="E209" s="69"/>
      <c r="F209" s="69"/>
    </row>
    <row r="210" spans="4:6">
      <c r="D210" s="69"/>
      <c r="E210" s="69"/>
      <c r="F210" s="69"/>
    </row>
    <row r="211" spans="4:6">
      <c r="D211" s="69"/>
      <c r="E211" s="69"/>
      <c r="F211" s="69"/>
    </row>
    <row r="212" spans="4:6">
      <c r="D212" s="69"/>
      <c r="E212" s="69"/>
      <c r="F212" s="69"/>
    </row>
    <row r="213" spans="4:6">
      <c r="D213" s="69"/>
      <c r="E213" s="69"/>
      <c r="F213" s="69"/>
    </row>
    <row r="214" spans="4:6">
      <c r="D214" s="69"/>
      <c r="E214" s="69"/>
      <c r="F214" s="69"/>
    </row>
    <row r="215" spans="4:6">
      <c r="D215" s="69"/>
      <c r="E215" s="69"/>
      <c r="F215" s="69"/>
    </row>
    <row r="216" spans="4:6">
      <c r="D216" s="69"/>
      <c r="E216" s="69"/>
      <c r="F216" s="69"/>
    </row>
    <row r="217" spans="4:6">
      <c r="D217" s="69"/>
      <c r="E217" s="69"/>
      <c r="F217" s="69"/>
    </row>
    <row r="218" spans="4:6">
      <c r="D218" s="69"/>
      <c r="E218" s="69"/>
      <c r="F218" s="69"/>
    </row>
    <row r="219" spans="4:6">
      <c r="D219" s="69"/>
      <c r="E219" s="69"/>
      <c r="F219" s="69"/>
    </row>
    <row r="220" spans="4:6">
      <c r="D220" s="69"/>
      <c r="E220" s="69"/>
      <c r="F220" s="69"/>
    </row>
    <row r="221" spans="4:6">
      <c r="D221" s="69"/>
      <c r="E221" s="69"/>
      <c r="F221" s="69"/>
    </row>
    <row r="222" spans="4:6">
      <c r="D222" s="69"/>
      <c r="E222" s="69"/>
      <c r="F222" s="69"/>
    </row>
    <row r="223" spans="4:6">
      <c r="D223" s="69"/>
      <c r="E223" s="69"/>
      <c r="F223" s="69"/>
    </row>
    <row r="224" spans="4:6">
      <c r="D224" s="69"/>
      <c r="E224" s="69"/>
      <c r="F224" s="69"/>
    </row>
    <row r="225" spans="4:6">
      <c r="D225" s="69"/>
      <c r="E225" s="69"/>
      <c r="F225" s="69"/>
    </row>
    <row r="226" spans="4:6">
      <c r="D226" s="69"/>
      <c r="E226" s="69"/>
      <c r="F226" s="69"/>
    </row>
    <row r="227" spans="4:6">
      <c r="D227" s="69"/>
      <c r="E227" s="69"/>
      <c r="F227" s="69"/>
    </row>
    <row r="228" spans="4:6">
      <c r="D228" s="69"/>
      <c r="E228" s="69"/>
      <c r="F228" s="69"/>
    </row>
    <row r="229" spans="4:6">
      <c r="D229" s="69"/>
      <c r="E229" s="69"/>
      <c r="F229" s="69"/>
    </row>
    <row r="230" spans="4:6">
      <c r="D230" s="69"/>
      <c r="E230" s="69"/>
      <c r="F230" s="69"/>
    </row>
    <row r="231" spans="4:6">
      <c r="D231" s="69"/>
      <c r="E231" s="69"/>
      <c r="F231" s="69"/>
    </row>
    <row r="232" spans="4:6">
      <c r="D232" s="69"/>
      <c r="E232" s="69"/>
      <c r="F232" s="69"/>
    </row>
    <row r="233" spans="4:6">
      <c r="D233" s="69"/>
      <c r="E233" s="69"/>
      <c r="F233" s="69"/>
    </row>
    <row r="234" spans="4:6">
      <c r="D234" s="69"/>
      <c r="E234" s="69"/>
      <c r="F234" s="69"/>
    </row>
    <row r="235" spans="4:6">
      <c r="D235" s="69"/>
      <c r="E235" s="69"/>
      <c r="F235" s="69"/>
    </row>
    <row r="236" spans="4:6">
      <c r="D236" s="69"/>
      <c r="E236" s="69"/>
      <c r="F236" s="69"/>
    </row>
    <row r="237" spans="4:6">
      <c r="D237" s="69"/>
      <c r="E237" s="69"/>
      <c r="F237" s="69"/>
    </row>
    <row r="238" spans="4:6">
      <c r="D238" s="69"/>
      <c r="E238" s="69"/>
      <c r="F238" s="69"/>
    </row>
    <row r="239" spans="4:6">
      <c r="D239" s="69"/>
      <c r="E239" s="69"/>
      <c r="F239" s="69"/>
    </row>
    <row r="240" spans="4:6">
      <c r="D240" s="69"/>
      <c r="E240" s="69"/>
      <c r="F240" s="69"/>
    </row>
    <row r="241" spans="4:6">
      <c r="D241" s="69"/>
      <c r="E241" s="69"/>
      <c r="F241" s="69"/>
    </row>
    <row r="242" spans="4:6">
      <c r="D242" s="69"/>
      <c r="E242" s="69"/>
      <c r="F242" s="69"/>
    </row>
    <row r="243" spans="4:6">
      <c r="D243" s="69"/>
      <c r="E243" s="69"/>
      <c r="F243" s="69"/>
    </row>
    <row r="244" spans="4:6">
      <c r="D244" s="69"/>
      <c r="E244" s="69"/>
      <c r="F244" s="69"/>
    </row>
    <row r="245" spans="4:6">
      <c r="D245" s="69"/>
      <c r="E245" s="69"/>
      <c r="F245" s="69"/>
    </row>
    <row r="246" spans="4:6">
      <c r="D246" s="69"/>
      <c r="E246" s="69"/>
      <c r="F246" s="69"/>
    </row>
    <row r="247" spans="4:6">
      <c r="D247" s="69"/>
      <c r="E247" s="69"/>
      <c r="F247" s="69"/>
    </row>
    <row r="248" spans="4:6">
      <c r="D248" s="69"/>
      <c r="E248" s="69"/>
      <c r="F248" s="69"/>
    </row>
    <row r="249" spans="4:6">
      <c r="D249" s="69"/>
      <c r="E249" s="69"/>
      <c r="F249" s="69"/>
    </row>
    <row r="250" spans="4:6">
      <c r="D250" s="69"/>
      <c r="E250" s="69"/>
      <c r="F250" s="69"/>
    </row>
    <row r="251" spans="4:6">
      <c r="D251" s="69"/>
      <c r="E251" s="69"/>
      <c r="F251" s="69"/>
    </row>
    <row r="252" spans="4:6">
      <c r="D252" s="69"/>
      <c r="E252" s="69"/>
      <c r="F252" s="69"/>
    </row>
    <row r="253" spans="4:6">
      <c r="D253" s="69"/>
      <c r="E253" s="69"/>
      <c r="F253" s="69"/>
    </row>
    <row r="254" spans="4:6">
      <c r="D254" s="69"/>
      <c r="E254" s="69"/>
      <c r="F254" s="69"/>
    </row>
    <row r="255" spans="4:6">
      <c r="D255" s="69"/>
      <c r="E255" s="69"/>
      <c r="F255" s="69"/>
    </row>
    <row r="256" spans="4:6">
      <c r="D256" s="69"/>
      <c r="E256" s="69"/>
      <c r="F256" s="69"/>
    </row>
    <row r="257" spans="4:6">
      <c r="D257" s="69"/>
      <c r="E257" s="69"/>
      <c r="F257" s="69"/>
    </row>
    <row r="258" spans="4:6">
      <c r="D258" s="69"/>
      <c r="E258" s="69"/>
      <c r="F258" s="69"/>
    </row>
    <row r="259" spans="4:6">
      <c r="D259" s="69"/>
      <c r="E259" s="69"/>
      <c r="F259" s="69"/>
    </row>
    <row r="260" spans="4:6">
      <c r="D260" s="69"/>
      <c r="E260" s="69"/>
      <c r="F260" s="69"/>
    </row>
    <row r="261" spans="4:6">
      <c r="D261" s="69"/>
      <c r="E261" s="69"/>
      <c r="F261" s="69"/>
    </row>
    <row r="262" spans="4:6">
      <c r="D262" s="69"/>
      <c r="E262" s="69"/>
      <c r="F262" s="69"/>
    </row>
    <row r="263" spans="4:6">
      <c r="D263" s="69"/>
      <c r="E263" s="69"/>
      <c r="F263" s="69"/>
    </row>
    <row r="264" spans="4:6">
      <c r="D264" s="69"/>
      <c r="E264" s="69"/>
      <c r="F264" s="69"/>
    </row>
    <row r="265" spans="4:6">
      <c r="D265" s="69"/>
      <c r="E265" s="69"/>
      <c r="F265" s="69"/>
    </row>
    <row r="266" spans="4:6">
      <c r="D266" s="69"/>
      <c r="E266" s="69"/>
      <c r="F266" s="69"/>
    </row>
    <row r="267" spans="4:6">
      <c r="D267" s="69"/>
      <c r="E267" s="69"/>
      <c r="F267" s="69"/>
    </row>
    <row r="268" spans="4:6">
      <c r="D268" s="69"/>
      <c r="E268" s="69"/>
      <c r="F268" s="69"/>
    </row>
    <row r="269" spans="4:6">
      <c r="D269" s="69"/>
      <c r="E269" s="69"/>
      <c r="F269" s="69"/>
    </row>
    <row r="270" spans="4:6">
      <c r="D270" s="69"/>
      <c r="E270" s="69"/>
      <c r="F270" s="69"/>
    </row>
    <row r="271" spans="4:6">
      <c r="D271" s="69"/>
      <c r="E271" s="69"/>
      <c r="F271" s="69"/>
    </row>
    <row r="272" spans="4:6">
      <c r="D272" s="69"/>
      <c r="E272" s="69"/>
      <c r="F272" s="69"/>
    </row>
    <row r="273" spans="4:6">
      <c r="D273" s="69"/>
      <c r="E273" s="69"/>
      <c r="F273" s="69"/>
    </row>
    <row r="274" spans="4:6">
      <c r="D274" s="69"/>
      <c r="E274" s="69"/>
      <c r="F274" s="69"/>
    </row>
    <row r="275" spans="4:6">
      <c r="D275" s="69"/>
      <c r="E275" s="69"/>
      <c r="F275" s="69"/>
    </row>
    <row r="276" spans="4:6">
      <c r="D276" s="69"/>
      <c r="E276" s="69"/>
      <c r="F276" s="69"/>
    </row>
    <row r="277" spans="4:6">
      <c r="D277" s="69"/>
      <c r="E277" s="69"/>
      <c r="F277" s="69"/>
    </row>
    <row r="278" spans="4:6">
      <c r="D278" s="69"/>
      <c r="E278" s="69"/>
      <c r="F278" s="69"/>
    </row>
    <row r="279" spans="4:6">
      <c r="D279" s="69"/>
      <c r="E279" s="69"/>
      <c r="F279" s="69"/>
    </row>
    <row r="280" spans="4:6">
      <c r="D280" s="69"/>
      <c r="E280" s="69"/>
      <c r="F280" s="69"/>
    </row>
    <row r="281" spans="4:6">
      <c r="D281" s="69"/>
      <c r="E281" s="69"/>
      <c r="F281" s="69"/>
    </row>
    <row r="282" spans="4:6">
      <c r="D282" s="69"/>
      <c r="E282" s="69"/>
      <c r="F282" s="69"/>
    </row>
    <row r="283" spans="4:6">
      <c r="D283" s="69"/>
      <c r="E283" s="69"/>
      <c r="F283" s="69"/>
    </row>
    <row r="284" spans="4:6">
      <c r="D284" s="69"/>
      <c r="E284" s="69"/>
      <c r="F284" s="69"/>
    </row>
    <row r="285" spans="4:6">
      <c r="D285" s="69"/>
      <c r="E285" s="69"/>
      <c r="F285" s="69"/>
    </row>
    <row r="286" spans="4:6">
      <c r="D286" s="69"/>
      <c r="E286" s="69"/>
      <c r="F286" s="69"/>
    </row>
    <row r="287" spans="4:6">
      <c r="D287" s="69"/>
      <c r="E287" s="69"/>
      <c r="F287" s="69"/>
    </row>
    <row r="288" spans="4:6">
      <c r="D288" s="69"/>
      <c r="E288" s="69"/>
      <c r="F288" s="69"/>
    </row>
    <row r="289" spans="4:6">
      <c r="D289" s="69"/>
      <c r="E289" s="69"/>
      <c r="F289" s="69"/>
    </row>
    <row r="290" spans="4:6">
      <c r="D290" s="69"/>
      <c r="E290" s="69"/>
      <c r="F290" s="69"/>
    </row>
    <row r="291" spans="4:6">
      <c r="D291" s="69"/>
      <c r="E291" s="69"/>
      <c r="F291" s="69"/>
    </row>
    <row r="292" spans="4:6">
      <c r="D292" s="69"/>
      <c r="E292" s="69"/>
      <c r="F292" s="69"/>
    </row>
    <row r="293" spans="4:6">
      <c r="D293" s="69"/>
      <c r="E293" s="69"/>
      <c r="F293" s="69"/>
    </row>
    <row r="294" spans="4:6">
      <c r="D294" s="69"/>
      <c r="E294" s="69"/>
      <c r="F294" s="69"/>
    </row>
    <row r="295" spans="4:6">
      <c r="D295" s="69"/>
      <c r="E295" s="69"/>
      <c r="F295" s="69"/>
    </row>
    <row r="296" spans="4:6">
      <c r="D296" s="69"/>
      <c r="E296" s="69"/>
      <c r="F296" s="69"/>
    </row>
    <row r="297" spans="4:6">
      <c r="D297" s="69"/>
      <c r="E297" s="69"/>
      <c r="F297" s="69"/>
    </row>
    <row r="298" spans="4:6">
      <c r="D298" s="69"/>
      <c r="E298" s="69"/>
      <c r="F298" s="69"/>
    </row>
    <row r="299" spans="4:6">
      <c r="D299" s="69"/>
      <c r="E299" s="69"/>
      <c r="F299" s="69"/>
    </row>
    <row r="300" spans="4:6">
      <c r="D300" s="69"/>
      <c r="E300" s="69"/>
      <c r="F300" s="69"/>
    </row>
    <row r="301" spans="4:6">
      <c r="D301" s="69"/>
      <c r="E301" s="69"/>
      <c r="F301" s="69"/>
    </row>
    <row r="302" spans="4:6">
      <c r="D302" s="69"/>
      <c r="E302" s="69"/>
      <c r="F302" s="69"/>
    </row>
    <row r="303" spans="4:6">
      <c r="D303" s="69"/>
      <c r="E303" s="69"/>
      <c r="F303" s="69"/>
    </row>
    <row r="304" spans="4:6">
      <c r="D304" s="69"/>
      <c r="E304" s="69"/>
      <c r="F304" s="69"/>
    </row>
    <row r="305" spans="4:6">
      <c r="D305" s="69"/>
      <c r="E305" s="69"/>
      <c r="F305" s="69"/>
    </row>
    <row r="306" spans="4:6">
      <c r="D306" s="69"/>
      <c r="E306" s="69"/>
      <c r="F306" s="69"/>
    </row>
    <row r="307" spans="4:6">
      <c r="D307" s="69"/>
      <c r="E307" s="69"/>
      <c r="F307" s="69"/>
    </row>
    <row r="308" spans="4:6">
      <c r="D308" s="69"/>
      <c r="E308" s="69"/>
      <c r="F308" s="69"/>
    </row>
    <row r="309" spans="4:6">
      <c r="D309" s="69"/>
      <c r="E309" s="69"/>
      <c r="F309" s="69"/>
    </row>
    <row r="310" spans="4:6">
      <c r="D310" s="69"/>
      <c r="E310" s="69"/>
      <c r="F310" s="69"/>
    </row>
    <row r="311" spans="4:6">
      <c r="D311" s="69"/>
      <c r="E311" s="69"/>
      <c r="F311" s="69"/>
    </row>
    <row r="312" spans="4:6">
      <c r="D312" s="69"/>
      <c r="E312" s="69"/>
      <c r="F312" s="69"/>
    </row>
    <row r="313" spans="4:6">
      <c r="D313" s="69"/>
      <c r="E313" s="69"/>
      <c r="F313" s="69"/>
    </row>
    <row r="314" spans="4:6">
      <c r="D314" s="69"/>
      <c r="E314" s="69"/>
      <c r="F314" s="69"/>
    </row>
    <row r="315" spans="4:6">
      <c r="D315" s="69"/>
      <c r="E315" s="69"/>
      <c r="F315" s="69"/>
    </row>
    <row r="316" spans="4:6">
      <c r="D316" s="69"/>
      <c r="E316" s="69"/>
      <c r="F316" s="69"/>
    </row>
    <row r="317" spans="4:6">
      <c r="D317" s="69"/>
      <c r="E317" s="69"/>
      <c r="F317" s="69"/>
    </row>
    <row r="318" spans="4:6">
      <c r="D318" s="69"/>
      <c r="E318" s="69"/>
      <c r="F318" s="69"/>
    </row>
    <row r="319" spans="4:6">
      <c r="D319" s="69"/>
      <c r="E319" s="69"/>
      <c r="F319" s="69"/>
    </row>
    <row r="320" spans="4:6">
      <c r="D320" s="69"/>
      <c r="E320" s="69"/>
      <c r="F320" s="69"/>
    </row>
    <row r="321" spans="4:6">
      <c r="D321" s="69"/>
      <c r="E321" s="69"/>
      <c r="F321" s="69"/>
    </row>
    <row r="322" spans="4:6">
      <c r="D322" s="69"/>
      <c r="E322" s="69"/>
      <c r="F322" s="69"/>
    </row>
    <row r="323" spans="4:6">
      <c r="D323" s="69"/>
      <c r="E323" s="69"/>
      <c r="F323" s="69"/>
    </row>
    <row r="324" spans="4:6">
      <c r="D324" s="69"/>
      <c r="E324" s="69"/>
      <c r="F324" s="69"/>
    </row>
    <row r="325" spans="4:6">
      <c r="D325" s="69"/>
      <c r="E325" s="69"/>
      <c r="F325" s="69"/>
    </row>
    <row r="326" spans="4:6">
      <c r="D326" s="69"/>
      <c r="E326" s="69"/>
      <c r="F326" s="69"/>
    </row>
    <row r="327" spans="4:6">
      <c r="D327" s="69"/>
      <c r="E327" s="69"/>
      <c r="F327" s="69"/>
    </row>
    <row r="328" spans="4:6">
      <c r="D328" s="69"/>
      <c r="E328" s="69"/>
      <c r="F328" s="69"/>
    </row>
    <row r="329" spans="4:6">
      <c r="D329" s="69"/>
      <c r="E329" s="69"/>
      <c r="F329" s="69"/>
    </row>
    <row r="330" spans="4:6">
      <c r="D330" s="69"/>
      <c r="E330" s="69"/>
      <c r="F330" s="69"/>
    </row>
    <row r="331" spans="4:6">
      <c r="D331" s="69"/>
      <c r="E331" s="69"/>
      <c r="F331" s="69"/>
    </row>
    <row r="332" spans="4:6">
      <c r="D332" s="69"/>
      <c r="E332" s="69"/>
      <c r="F332" s="69"/>
    </row>
    <row r="333" spans="4:6">
      <c r="D333" s="69"/>
      <c r="E333" s="69"/>
      <c r="F333" s="69"/>
    </row>
    <row r="334" spans="4:6">
      <c r="D334" s="69"/>
      <c r="E334" s="69"/>
      <c r="F334" s="69"/>
    </row>
    <row r="335" spans="4:6">
      <c r="D335" s="69"/>
      <c r="E335" s="69"/>
      <c r="F335" s="69"/>
    </row>
    <row r="336" spans="4:6">
      <c r="D336" s="69"/>
      <c r="E336" s="69"/>
      <c r="F336" s="69"/>
    </row>
    <row r="337" spans="4:6">
      <c r="D337" s="69"/>
      <c r="E337" s="69"/>
      <c r="F337" s="69"/>
    </row>
    <row r="338" spans="4:6">
      <c r="D338" s="69"/>
      <c r="E338" s="69"/>
      <c r="F338" s="69"/>
    </row>
    <row r="339" spans="4:6">
      <c r="D339" s="69"/>
      <c r="E339" s="69"/>
      <c r="F339" s="69"/>
    </row>
    <row r="340" spans="4:6">
      <c r="D340" s="69"/>
      <c r="E340" s="69"/>
      <c r="F340" s="69"/>
    </row>
    <row r="341" spans="4:6">
      <c r="D341" s="69"/>
      <c r="E341" s="69"/>
      <c r="F341" s="69"/>
    </row>
    <row r="342" spans="4:6">
      <c r="D342" s="69"/>
      <c r="E342" s="69"/>
      <c r="F342" s="69"/>
    </row>
    <row r="343" spans="4:6">
      <c r="D343" s="69"/>
      <c r="E343" s="69"/>
      <c r="F343" s="69"/>
    </row>
    <row r="344" spans="4:6">
      <c r="D344" s="69"/>
      <c r="E344" s="69"/>
      <c r="F344" s="69"/>
    </row>
    <row r="345" spans="4:6">
      <c r="D345" s="69"/>
      <c r="E345" s="69"/>
      <c r="F345" s="69"/>
    </row>
    <row r="346" spans="4:6">
      <c r="D346" s="69"/>
      <c r="E346" s="69"/>
      <c r="F346" s="69"/>
    </row>
    <row r="347" spans="4:6">
      <c r="D347" s="69"/>
      <c r="E347" s="69"/>
      <c r="F347" s="69"/>
    </row>
    <row r="348" spans="4:6">
      <c r="D348" s="69"/>
      <c r="E348" s="69"/>
      <c r="F348" s="69"/>
    </row>
    <row r="349" spans="4:6">
      <c r="D349" s="69"/>
      <c r="E349" s="69"/>
      <c r="F349" s="69"/>
    </row>
    <row r="350" spans="4:6">
      <c r="D350" s="69"/>
      <c r="E350" s="69"/>
      <c r="F350" s="69"/>
    </row>
    <row r="351" spans="4:6">
      <c r="D351" s="69"/>
      <c r="E351" s="69"/>
      <c r="F351" s="69"/>
    </row>
    <row r="352" spans="4:6">
      <c r="D352" s="69"/>
      <c r="E352" s="69"/>
      <c r="F352" s="69"/>
    </row>
    <row r="353" spans="4:6">
      <c r="D353" s="69"/>
      <c r="E353" s="69"/>
      <c r="F353" s="69"/>
    </row>
    <row r="354" spans="4:6">
      <c r="D354" s="69"/>
      <c r="E354" s="69"/>
      <c r="F354" s="69"/>
    </row>
    <row r="355" spans="4:6">
      <c r="D355" s="69"/>
      <c r="E355" s="69"/>
      <c r="F355" s="69"/>
    </row>
    <row r="356" spans="4:6">
      <c r="D356" s="69"/>
      <c r="E356" s="69"/>
      <c r="F356" s="69"/>
    </row>
    <row r="357" spans="4:6">
      <c r="D357" s="69"/>
      <c r="E357" s="69"/>
      <c r="F357" s="69"/>
    </row>
    <row r="358" spans="4:6">
      <c r="D358" s="69"/>
      <c r="E358" s="69"/>
      <c r="F358" s="69"/>
    </row>
    <row r="359" spans="4:6">
      <c r="D359" s="69"/>
      <c r="E359" s="69"/>
      <c r="F359" s="69"/>
    </row>
    <row r="360" spans="4:6">
      <c r="D360" s="69"/>
      <c r="E360" s="69"/>
      <c r="F360" s="69"/>
    </row>
    <row r="361" spans="4:6">
      <c r="D361" s="69"/>
      <c r="E361" s="69"/>
      <c r="F361" s="69"/>
    </row>
    <row r="362" spans="4:6">
      <c r="D362" s="69"/>
      <c r="E362" s="69"/>
      <c r="F362" s="69"/>
    </row>
    <row r="363" spans="4:6">
      <c r="D363" s="69"/>
      <c r="E363" s="69"/>
      <c r="F363" s="69"/>
    </row>
    <row r="364" spans="4:6">
      <c r="D364" s="69"/>
      <c r="E364" s="69"/>
      <c r="F364" s="69"/>
    </row>
    <row r="365" spans="4:6">
      <c r="D365" s="69"/>
      <c r="E365" s="69"/>
      <c r="F365" s="69"/>
    </row>
    <row r="366" spans="4:6">
      <c r="D366" s="69"/>
      <c r="E366" s="69"/>
      <c r="F366" s="69"/>
    </row>
    <row r="367" spans="4:6">
      <c r="D367" s="69"/>
      <c r="E367" s="69"/>
      <c r="F367" s="69"/>
    </row>
    <row r="368" spans="4:6">
      <c r="D368" s="69"/>
      <c r="E368" s="69"/>
      <c r="F368" s="69"/>
    </row>
    <row r="369" spans="4:6">
      <c r="D369" s="69"/>
      <c r="E369" s="69"/>
      <c r="F369" s="69"/>
    </row>
    <row r="370" spans="4:6">
      <c r="D370" s="69"/>
      <c r="E370" s="69"/>
      <c r="F370" s="69"/>
    </row>
    <row r="371" spans="4:6">
      <c r="D371" s="69"/>
      <c r="E371" s="69"/>
      <c r="F371" s="69"/>
    </row>
    <row r="372" spans="4:6">
      <c r="D372" s="69"/>
      <c r="E372" s="69"/>
      <c r="F372" s="69"/>
    </row>
    <row r="373" spans="4:6">
      <c r="D373" s="69"/>
      <c r="E373" s="69"/>
      <c r="F373" s="69"/>
    </row>
    <row r="374" spans="4:6">
      <c r="D374" s="69"/>
      <c r="E374" s="69"/>
      <c r="F374" s="69"/>
    </row>
    <row r="375" spans="4:6">
      <c r="D375" s="69"/>
      <c r="E375" s="69"/>
      <c r="F375" s="69"/>
    </row>
    <row r="376" spans="4:6">
      <c r="D376" s="69"/>
      <c r="E376" s="69"/>
      <c r="F376" s="69"/>
    </row>
    <row r="377" spans="4:6">
      <c r="D377" s="69"/>
      <c r="E377" s="69"/>
      <c r="F377" s="69"/>
    </row>
    <row r="378" spans="4:6">
      <c r="D378" s="69"/>
      <c r="E378" s="69"/>
      <c r="F378" s="69"/>
    </row>
    <row r="379" spans="4:6">
      <c r="D379" s="69"/>
      <c r="E379" s="69"/>
      <c r="F379" s="69"/>
    </row>
    <row r="380" spans="4:6">
      <c r="D380" s="69"/>
      <c r="E380" s="69"/>
      <c r="F380" s="69"/>
    </row>
    <row r="381" spans="4:6">
      <c r="D381" s="69"/>
      <c r="E381" s="69"/>
      <c r="F381" s="69"/>
    </row>
    <row r="382" spans="4:6">
      <c r="D382" s="69"/>
      <c r="E382" s="69"/>
      <c r="F382" s="69"/>
    </row>
    <row r="383" spans="4:6">
      <c r="D383" s="69"/>
      <c r="E383" s="69"/>
      <c r="F383" s="69"/>
    </row>
    <row r="384" spans="4:6">
      <c r="D384" s="69"/>
      <c r="E384" s="69"/>
      <c r="F384" s="69"/>
    </row>
    <row r="385" spans="4:6">
      <c r="D385" s="69"/>
      <c r="E385" s="69"/>
      <c r="F385" s="69"/>
    </row>
    <row r="386" spans="4:6">
      <c r="D386" s="69"/>
      <c r="E386" s="69"/>
      <c r="F386" s="69"/>
    </row>
    <row r="387" spans="4:6">
      <c r="D387" s="69"/>
      <c r="E387" s="69"/>
      <c r="F387" s="69"/>
    </row>
    <row r="388" spans="4:6">
      <c r="D388" s="69"/>
      <c r="E388" s="69"/>
      <c r="F388" s="69"/>
    </row>
    <row r="389" spans="4:6">
      <c r="D389" s="69"/>
      <c r="E389" s="69"/>
      <c r="F389" s="69"/>
    </row>
    <row r="390" spans="4:6">
      <c r="D390" s="69"/>
      <c r="E390" s="69"/>
      <c r="F390" s="69"/>
    </row>
    <row r="391" spans="4:6">
      <c r="D391" s="69"/>
      <c r="E391" s="69"/>
      <c r="F391" s="69"/>
    </row>
    <row r="392" spans="4:6">
      <c r="D392" s="69"/>
      <c r="E392" s="69"/>
      <c r="F392" s="69"/>
    </row>
    <row r="393" spans="4:6">
      <c r="D393" s="69"/>
      <c r="E393" s="69"/>
      <c r="F393" s="69"/>
    </row>
    <row r="394" spans="4:6">
      <c r="D394" s="69"/>
      <c r="E394" s="69"/>
      <c r="F394" s="69"/>
    </row>
    <row r="395" spans="4:6">
      <c r="D395" s="69"/>
      <c r="E395" s="69"/>
      <c r="F395" s="69"/>
    </row>
    <row r="396" spans="4:6">
      <c r="D396" s="69"/>
      <c r="E396" s="69"/>
      <c r="F396" s="69"/>
    </row>
    <row r="397" spans="4:6">
      <c r="D397" s="69"/>
      <c r="E397" s="69"/>
      <c r="F397" s="69"/>
    </row>
    <row r="398" spans="4:6">
      <c r="D398" s="69"/>
      <c r="E398" s="69"/>
      <c r="F398" s="69"/>
    </row>
    <row r="399" spans="4:6">
      <c r="D399" s="69"/>
      <c r="E399" s="69"/>
      <c r="F399" s="69"/>
    </row>
    <row r="400" spans="4:6">
      <c r="D400" s="69"/>
      <c r="E400" s="69"/>
      <c r="F400" s="69"/>
    </row>
    <row r="401" spans="4:6">
      <c r="D401" s="69"/>
      <c r="E401" s="69"/>
      <c r="F401" s="69"/>
    </row>
    <row r="402" spans="4:6">
      <c r="D402" s="69"/>
      <c r="E402" s="69"/>
      <c r="F402" s="69"/>
    </row>
    <row r="403" spans="4:6">
      <c r="D403" s="69"/>
      <c r="E403" s="69"/>
      <c r="F403" s="69"/>
    </row>
    <row r="404" spans="4:6">
      <c r="D404" s="69"/>
      <c r="E404" s="69"/>
      <c r="F404" s="69"/>
    </row>
    <row r="405" spans="4:6">
      <c r="D405" s="69"/>
      <c r="E405" s="69"/>
      <c r="F405" s="69"/>
    </row>
    <row r="406" spans="4:6">
      <c r="D406" s="69"/>
      <c r="E406" s="69"/>
      <c r="F406" s="69"/>
    </row>
    <row r="407" spans="4:6">
      <c r="D407" s="69"/>
      <c r="E407" s="69"/>
      <c r="F407" s="69"/>
    </row>
    <row r="408" spans="4:6">
      <c r="D408" s="69"/>
      <c r="E408" s="69"/>
      <c r="F408" s="69"/>
    </row>
    <row r="409" spans="4:6">
      <c r="D409" s="69"/>
      <c r="E409" s="69"/>
      <c r="F409" s="69"/>
    </row>
    <row r="410" spans="4:6">
      <c r="D410" s="69"/>
      <c r="E410" s="69"/>
      <c r="F410" s="69"/>
    </row>
    <row r="411" spans="4:6">
      <c r="D411" s="69"/>
      <c r="E411" s="69"/>
      <c r="F411" s="69"/>
    </row>
    <row r="412" spans="4:6">
      <c r="D412" s="69"/>
      <c r="E412" s="69"/>
      <c r="F412" s="69"/>
    </row>
    <row r="413" spans="4:6">
      <c r="D413" s="69"/>
      <c r="E413" s="69"/>
      <c r="F413" s="69"/>
    </row>
    <row r="414" spans="4:6">
      <c r="D414" s="69"/>
      <c r="E414" s="69"/>
      <c r="F414" s="69"/>
    </row>
    <row r="415" spans="4:6">
      <c r="D415" s="69"/>
      <c r="E415" s="69"/>
      <c r="F415" s="69"/>
    </row>
    <row r="416" spans="4:6">
      <c r="D416" s="69"/>
      <c r="E416" s="69"/>
      <c r="F416" s="69"/>
    </row>
    <row r="417" spans="4:6">
      <c r="D417" s="69"/>
      <c r="E417" s="69"/>
      <c r="F417" s="69"/>
    </row>
    <row r="418" spans="4:6">
      <c r="D418" s="69"/>
      <c r="E418" s="69"/>
      <c r="F418" s="69"/>
    </row>
    <row r="419" spans="4:6">
      <c r="D419" s="69"/>
      <c r="E419" s="69"/>
      <c r="F419" s="69"/>
    </row>
    <row r="420" spans="4:6">
      <c r="D420" s="69"/>
      <c r="E420" s="69"/>
      <c r="F420" s="69"/>
    </row>
    <row r="421" spans="4:6">
      <c r="D421" s="69"/>
      <c r="E421" s="69"/>
      <c r="F421" s="69"/>
    </row>
    <row r="422" spans="4:6">
      <c r="D422" s="69"/>
      <c r="E422" s="69"/>
      <c r="F422" s="69"/>
    </row>
    <row r="423" spans="4:6">
      <c r="D423" s="69"/>
      <c r="E423" s="69"/>
      <c r="F423" s="69"/>
    </row>
    <row r="424" spans="4:6">
      <c r="D424" s="69"/>
      <c r="E424" s="69"/>
      <c r="F424" s="69"/>
    </row>
    <row r="425" spans="4:6">
      <c r="D425" s="69"/>
      <c r="E425" s="69"/>
      <c r="F425" s="69"/>
    </row>
    <row r="426" spans="4:6">
      <c r="D426" s="69"/>
      <c r="E426" s="69"/>
      <c r="F426" s="69"/>
    </row>
    <row r="427" spans="4:6">
      <c r="D427" s="69"/>
      <c r="E427" s="69"/>
      <c r="F427" s="69"/>
    </row>
    <row r="428" spans="4:6">
      <c r="D428" s="69"/>
      <c r="E428" s="69"/>
      <c r="F428" s="69"/>
    </row>
    <row r="429" spans="4:6">
      <c r="D429" s="69"/>
      <c r="E429" s="69"/>
      <c r="F429" s="69"/>
    </row>
    <row r="430" spans="4:6">
      <c r="D430" s="69"/>
      <c r="E430" s="69"/>
      <c r="F430" s="69"/>
    </row>
    <row r="431" spans="4:6">
      <c r="D431" s="69"/>
      <c r="E431" s="69"/>
      <c r="F431" s="69"/>
    </row>
    <row r="432" spans="4:6">
      <c r="D432" s="69"/>
      <c r="E432" s="69"/>
      <c r="F432" s="69"/>
    </row>
    <row r="433" spans="4:6">
      <c r="D433" s="69"/>
      <c r="E433" s="69"/>
      <c r="F433" s="69"/>
    </row>
    <row r="434" spans="4:6">
      <c r="D434" s="69"/>
      <c r="E434" s="69"/>
      <c r="F434" s="69"/>
    </row>
    <row r="435" spans="4:6">
      <c r="D435" s="69"/>
      <c r="E435" s="69"/>
      <c r="F435" s="69"/>
    </row>
    <row r="436" spans="4:6">
      <c r="D436" s="69"/>
      <c r="E436" s="69"/>
      <c r="F436" s="69"/>
    </row>
    <row r="437" spans="4:6">
      <c r="D437" s="69"/>
      <c r="E437" s="69"/>
      <c r="F437" s="69"/>
    </row>
    <row r="438" spans="4:6">
      <c r="D438" s="69"/>
      <c r="E438" s="69"/>
      <c r="F438" s="69"/>
    </row>
    <row r="439" spans="4:6">
      <c r="D439" s="69"/>
      <c r="E439" s="69"/>
      <c r="F439" s="69"/>
    </row>
    <row r="440" spans="4:6">
      <c r="D440" s="69"/>
      <c r="E440" s="69"/>
      <c r="F440" s="69"/>
    </row>
    <row r="441" spans="4:6">
      <c r="D441" s="69"/>
      <c r="E441" s="69"/>
      <c r="F441" s="69"/>
    </row>
    <row r="442" spans="4:6">
      <c r="D442" s="69"/>
      <c r="E442" s="69"/>
      <c r="F442" s="69"/>
    </row>
    <row r="443" spans="4:6">
      <c r="D443" s="69"/>
      <c r="E443" s="69"/>
      <c r="F443" s="69"/>
    </row>
    <row r="444" spans="4:6">
      <c r="D444" s="69"/>
      <c r="E444" s="69"/>
      <c r="F444" s="69"/>
    </row>
    <row r="445" spans="4:6">
      <c r="D445" s="69"/>
      <c r="E445" s="69"/>
      <c r="F445" s="69"/>
    </row>
    <row r="446" spans="4:6">
      <c r="D446" s="69"/>
      <c r="E446" s="69"/>
      <c r="F446" s="69"/>
    </row>
    <row r="447" spans="4:6">
      <c r="D447" s="69"/>
      <c r="E447" s="69"/>
      <c r="F447" s="69"/>
    </row>
    <row r="448" spans="4:6">
      <c r="D448" s="69"/>
      <c r="E448" s="69"/>
      <c r="F448" s="69"/>
    </row>
    <row r="449" spans="4:6">
      <c r="D449" s="69"/>
      <c r="E449" s="69"/>
      <c r="F449" s="69"/>
    </row>
    <row r="450" spans="4:6">
      <c r="D450" s="69"/>
      <c r="E450" s="69"/>
      <c r="F450" s="69"/>
    </row>
    <row r="451" spans="4:6">
      <c r="D451" s="69"/>
      <c r="E451" s="69"/>
      <c r="F451" s="69"/>
    </row>
    <row r="452" spans="4:6">
      <c r="D452" s="69"/>
      <c r="E452" s="69"/>
      <c r="F452" s="69"/>
    </row>
    <row r="453" spans="4:6">
      <c r="D453" s="69"/>
      <c r="E453" s="69"/>
      <c r="F453" s="69"/>
    </row>
    <row r="454" spans="4:6">
      <c r="D454" s="69"/>
      <c r="E454" s="69"/>
      <c r="F454" s="69"/>
    </row>
    <row r="455" spans="4:6">
      <c r="D455" s="69"/>
      <c r="E455" s="69"/>
      <c r="F455" s="69"/>
    </row>
    <row r="456" spans="4:6">
      <c r="D456" s="69"/>
      <c r="E456" s="69"/>
      <c r="F456" s="69"/>
    </row>
    <row r="457" spans="4:6">
      <c r="D457" s="69"/>
      <c r="E457" s="69"/>
      <c r="F457" s="69"/>
    </row>
    <row r="458" spans="4:6">
      <c r="D458" s="69"/>
      <c r="E458" s="69"/>
      <c r="F458" s="69"/>
    </row>
    <row r="459" spans="4:6">
      <c r="D459" s="69"/>
      <c r="E459" s="69"/>
      <c r="F459" s="69"/>
    </row>
    <row r="460" spans="4:6">
      <c r="D460" s="69"/>
      <c r="E460" s="69"/>
      <c r="F460" s="69"/>
    </row>
    <row r="461" spans="4:6">
      <c r="D461" s="69"/>
      <c r="E461" s="69"/>
      <c r="F461" s="69"/>
    </row>
    <row r="462" spans="4:6">
      <c r="D462" s="69"/>
      <c r="E462" s="69"/>
      <c r="F462" s="69"/>
    </row>
    <row r="463" spans="4:6">
      <c r="D463" s="69"/>
      <c r="E463" s="69"/>
      <c r="F463" s="69"/>
    </row>
    <row r="464" spans="4:6">
      <c r="D464" s="69"/>
      <c r="E464" s="69"/>
      <c r="F464" s="69"/>
    </row>
    <row r="465" spans="4:6">
      <c r="D465" s="69"/>
      <c r="E465" s="69"/>
      <c r="F465" s="69"/>
    </row>
    <row r="466" spans="4:6">
      <c r="D466" s="69"/>
      <c r="E466" s="69"/>
      <c r="F466" s="69"/>
    </row>
    <row r="467" spans="4:6">
      <c r="D467" s="69"/>
      <c r="E467" s="69"/>
      <c r="F467" s="69"/>
    </row>
    <row r="468" spans="4:6">
      <c r="D468" s="69"/>
      <c r="E468" s="69"/>
      <c r="F468" s="69"/>
    </row>
    <row r="469" spans="4:6">
      <c r="D469" s="69"/>
      <c r="E469" s="69"/>
      <c r="F469" s="69"/>
    </row>
    <row r="470" spans="4:6">
      <c r="D470" s="69"/>
      <c r="E470" s="69"/>
      <c r="F470" s="69"/>
    </row>
    <row r="471" spans="4:6">
      <c r="D471" s="69"/>
      <c r="E471" s="69"/>
      <c r="F471" s="69"/>
    </row>
    <row r="472" spans="4:6">
      <c r="D472" s="69"/>
      <c r="E472" s="69"/>
      <c r="F472" s="69"/>
    </row>
    <row r="473" spans="4:6">
      <c r="D473" s="69"/>
      <c r="E473" s="69"/>
      <c r="F473" s="69"/>
    </row>
    <row r="474" spans="4:6">
      <c r="D474" s="69"/>
      <c r="E474" s="69"/>
      <c r="F474" s="69"/>
    </row>
    <row r="475" spans="4:6">
      <c r="D475" s="69"/>
      <c r="E475" s="69"/>
      <c r="F475" s="69"/>
    </row>
    <row r="476" spans="4:6">
      <c r="D476" s="69"/>
      <c r="E476" s="69"/>
      <c r="F476" s="69"/>
    </row>
    <row r="477" spans="4:6">
      <c r="D477" s="69"/>
      <c r="E477" s="69"/>
      <c r="F477" s="69"/>
    </row>
    <row r="478" spans="4:6">
      <c r="D478" s="69"/>
      <c r="E478" s="69"/>
      <c r="F478" s="69"/>
    </row>
    <row r="479" spans="4:6">
      <c r="D479" s="69"/>
      <c r="E479" s="69"/>
      <c r="F479" s="69"/>
    </row>
    <row r="480" spans="4:6">
      <c r="D480" s="69"/>
      <c r="E480" s="69"/>
      <c r="F480" s="69"/>
    </row>
    <row r="481" spans="4:6">
      <c r="D481" s="69"/>
      <c r="E481" s="69"/>
      <c r="F481" s="69"/>
    </row>
    <row r="482" spans="4:6">
      <c r="D482" s="69"/>
      <c r="E482" s="69"/>
      <c r="F482" s="69"/>
    </row>
    <row r="483" spans="4:6">
      <c r="D483" s="69"/>
      <c r="E483" s="69"/>
      <c r="F483" s="69"/>
    </row>
    <row r="484" spans="4:6">
      <c r="D484" s="69"/>
      <c r="E484" s="69"/>
      <c r="F484" s="69"/>
    </row>
    <row r="485" spans="4:6">
      <c r="D485" s="69"/>
      <c r="E485" s="69"/>
      <c r="F485" s="69"/>
    </row>
    <row r="486" spans="4:6">
      <c r="D486" s="69"/>
      <c r="E486" s="69"/>
      <c r="F486" s="69"/>
    </row>
    <row r="487" spans="4:6">
      <c r="D487" s="69"/>
      <c r="E487" s="69"/>
      <c r="F487" s="69"/>
    </row>
    <row r="488" spans="4:6">
      <c r="D488" s="69"/>
      <c r="E488" s="69"/>
      <c r="F488" s="69"/>
    </row>
    <row r="489" spans="4:6">
      <c r="D489" s="69"/>
      <c r="E489" s="69"/>
      <c r="F489" s="69"/>
    </row>
    <row r="490" spans="4:6">
      <c r="D490" s="69"/>
      <c r="E490" s="69"/>
      <c r="F490" s="69"/>
    </row>
    <row r="491" spans="4:6">
      <c r="D491" s="69"/>
      <c r="E491" s="69"/>
      <c r="F491" s="69"/>
    </row>
    <row r="492" spans="4:6">
      <c r="D492" s="69"/>
      <c r="E492" s="69"/>
      <c r="F492" s="69"/>
    </row>
    <row r="493" spans="4:6">
      <c r="D493" s="69"/>
      <c r="E493" s="69"/>
      <c r="F493" s="69"/>
    </row>
    <row r="494" spans="4:6">
      <c r="D494" s="69"/>
      <c r="E494" s="69"/>
      <c r="F494" s="69"/>
    </row>
    <row r="495" spans="4:6">
      <c r="D495" s="69"/>
      <c r="E495" s="69"/>
      <c r="F495" s="69"/>
    </row>
    <row r="496" spans="4:6">
      <c r="D496" s="69"/>
      <c r="E496" s="69"/>
      <c r="F496" s="69"/>
    </row>
    <row r="497" spans="4:6">
      <c r="D497" s="69"/>
      <c r="E497" s="69"/>
      <c r="F497" s="69"/>
    </row>
    <row r="498" spans="4:6">
      <c r="D498" s="69"/>
      <c r="E498" s="69"/>
      <c r="F498" s="69"/>
    </row>
    <row r="499" spans="4:6">
      <c r="D499" s="69"/>
      <c r="E499" s="69"/>
      <c r="F499" s="69"/>
    </row>
    <row r="500" spans="4:6">
      <c r="D500" s="69"/>
      <c r="E500" s="69"/>
      <c r="F500" s="69"/>
    </row>
    <row r="501" spans="4:6">
      <c r="D501" s="69"/>
      <c r="E501" s="69"/>
      <c r="F501" s="69"/>
    </row>
    <row r="502" spans="4:6">
      <c r="D502" s="69"/>
      <c r="E502" s="69"/>
      <c r="F502" s="69"/>
    </row>
    <row r="503" spans="4:6">
      <c r="D503" s="69"/>
      <c r="E503" s="69"/>
      <c r="F503" s="69"/>
    </row>
    <row r="504" spans="4:6">
      <c r="D504" s="69"/>
      <c r="E504" s="69"/>
      <c r="F504" s="69"/>
    </row>
    <row r="505" spans="4:6">
      <c r="D505" s="69"/>
      <c r="E505" s="69"/>
      <c r="F505" s="69"/>
    </row>
    <row r="506" spans="4:6">
      <c r="D506" s="69"/>
      <c r="E506" s="69"/>
      <c r="F506" s="69"/>
    </row>
    <row r="507" spans="4:6">
      <c r="D507" s="69"/>
      <c r="E507" s="69"/>
      <c r="F507" s="69"/>
    </row>
    <row r="508" spans="4:6">
      <c r="D508" s="69"/>
      <c r="E508" s="69"/>
      <c r="F508" s="69"/>
    </row>
    <row r="509" spans="4:6">
      <c r="D509" s="69"/>
      <c r="E509" s="69"/>
      <c r="F509" s="69"/>
    </row>
    <row r="510" spans="4:6">
      <c r="D510" s="69"/>
      <c r="E510" s="69"/>
      <c r="F510" s="69"/>
    </row>
    <row r="511" spans="4:6">
      <c r="D511" s="69"/>
      <c r="E511" s="69"/>
      <c r="F511" s="69"/>
    </row>
    <row r="512" spans="4:6">
      <c r="D512" s="69"/>
      <c r="E512" s="69"/>
      <c r="F512" s="69"/>
    </row>
    <row r="513" spans="4:6">
      <c r="D513" s="69"/>
      <c r="E513" s="69"/>
      <c r="F513" s="69"/>
    </row>
    <row r="514" spans="4:6">
      <c r="D514" s="69"/>
      <c r="E514" s="69"/>
      <c r="F514" s="69"/>
    </row>
    <row r="515" spans="4:6">
      <c r="D515" s="69"/>
      <c r="E515" s="69"/>
      <c r="F515" s="69"/>
    </row>
    <row r="516" spans="4:6">
      <c r="D516" s="69"/>
      <c r="E516" s="69"/>
      <c r="F516" s="69"/>
    </row>
    <row r="517" spans="4:6">
      <c r="D517" s="69"/>
      <c r="E517" s="69"/>
      <c r="F517" s="69"/>
    </row>
    <row r="518" spans="4:6">
      <c r="D518" s="69"/>
      <c r="E518" s="69"/>
      <c r="F518" s="69"/>
    </row>
    <row r="519" spans="4:6">
      <c r="D519" s="69"/>
      <c r="E519" s="69"/>
      <c r="F519" s="69"/>
    </row>
    <row r="520" spans="4:6">
      <c r="D520" s="69"/>
      <c r="E520" s="69"/>
      <c r="F520" s="69"/>
    </row>
    <row r="521" spans="4:6">
      <c r="D521" s="69"/>
      <c r="E521" s="69"/>
      <c r="F521" s="69"/>
    </row>
    <row r="522" spans="4:6">
      <c r="D522" s="69"/>
      <c r="E522" s="69"/>
      <c r="F522" s="69"/>
    </row>
    <row r="523" spans="4:6">
      <c r="D523" s="69"/>
      <c r="E523" s="69"/>
      <c r="F523" s="69"/>
    </row>
    <row r="524" spans="4:6">
      <c r="D524" s="69"/>
      <c r="E524" s="69"/>
      <c r="F524" s="69"/>
    </row>
    <row r="525" spans="4:6">
      <c r="D525" s="69"/>
      <c r="E525" s="69"/>
      <c r="F525" s="69"/>
    </row>
    <row r="526" spans="4:6">
      <c r="D526" s="69"/>
      <c r="E526" s="69"/>
      <c r="F526" s="69"/>
    </row>
    <row r="527" spans="4:6">
      <c r="D527" s="69"/>
      <c r="E527" s="69"/>
      <c r="F527" s="69"/>
    </row>
    <row r="528" spans="4:6">
      <c r="D528" s="69"/>
      <c r="E528" s="69"/>
      <c r="F528" s="69"/>
    </row>
    <row r="529" spans="4:6">
      <c r="D529" s="69"/>
      <c r="E529" s="69"/>
      <c r="F529" s="69"/>
    </row>
    <row r="530" spans="4:6">
      <c r="D530" s="69"/>
      <c r="E530" s="69"/>
      <c r="F530" s="69"/>
    </row>
    <row r="531" spans="4:6">
      <c r="D531" s="69"/>
      <c r="E531" s="69"/>
      <c r="F531" s="69"/>
    </row>
    <row r="532" spans="4:6">
      <c r="D532" s="69"/>
      <c r="E532" s="69"/>
      <c r="F532" s="69"/>
    </row>
    <row r="533" spans="4:6">
      <c r="D533" s="69"/>
      <c r="E533" s="69"/>
      <c r="F533" s="69"/>
    </row>
    <row r="534" spans="4:6">
      <c r="D534" s="69"/>
      <c r="E534" s="69"/>
      <c r="F534" s="69"/>
    </row>
    <row r="535" spans="4:6">
      <c r="D535" s="69"/>
      <c r="E535" s="69"/>
      <c r="F535" s="69"/>
    </row>
    <row r="536" spans="4:6">
      <c r="D536" s="69"/>
      <c r="E536" s="69"/>
      <c r="F536" s="69"/>
    </row>
    <row r="537" spans="4:6">
      <c r="D537" s="69"/>
      <c r="E537" s="69"/>
      <c r="F537" s="69"/>
    </row>
    <row r="538" spans="4:6">
      <c r="D538" s="69"/>
      <c r="E538" s="69"/>
      <c r="F538" s="69"/>
    </row>
    <row r="539" spans="4:6">
      <c r="D539" s="69"/>
      <c r="E539" s="69"/>
      <c r="F539" s="69"/>
    </row>
    <row r="540" spans="4:6">
      <c r="D540" s="69"/>
      <c r="E540" s="69"/>
      <c r="F540" s="69"/>
    </row>
    <row r="541" spans="4:6">
      <c r="D541" s="69"/>
      <c r="E541" s="69"/>
      <c r="F541" s="69"/>
    </row>
    <row r="542" spans="4:6">
      <c r="D542" s="69"/>
      <c r="E542" s="69"/>
      <c r="F542" s="69"/>
    </row>
    <row r="543" spans="4:6">
      <c r="D543" s="69"/>
      <c r="E543" s="69"/>
      <c r="F543" s="69"/>
    </row>
    <row r="544" spans="4:6">
      <c r="D544" s="69"/>
      <c r="E544" s="69"/>
      <c r="F544" s="69"/>
    </row>
    <row r="545" spans="4:6">
      <c r="D545" s="69"/>
      <c r="E545" s="69"/>
      <c r="F545" s="69"/>
    </row>
    <row r="546" spans="4:6">
      <c r="D546" s="69"/>
      <c r="E546" s="69"/>
      <c r="F546" s="69"/>
    </row>
    <row r="547" spans="4:6">
      <c r="D547" s="69"/>
      <c r="E547" s="69"/>
      <c r="F547" s="69"/>
    </row>
    <row r="548" spans="4:6">
      <c r="D548" s="69"/>
      <c r="E548" s="69"/>
      <c r="F548" s="69"/>
    </row>
    <row r="549" spans="4:6">
      <c r="D549" s="69"/>
      <c r="E549" s="69"/>
      <c r="F549" s="69"/>
    </row>
    <row r="550" spans="4:6">
      <c r="D550" s="69"/>
      <c r="E550" s="69"/>
      <c r="F550" s="69"/>
    </row>
    <row r="551" spans="4:6">
      <c r="D551" s="69"/>
      <c r="E551" s="69"/>
      <c r="F551" s="69"/>
    </row>
    <row r="552" spans="4:6">
      <c r="D552" s="69"/>
      <c r="E552" s="69"/>
      <c r="F552" s="69"/>
    </row>
    <row r="553" spans="4:6">
      <c r="D553" s="69"/>
      <c r="E553" s="69"/>
      <c r="F553" s="69"/>
    </row>
    <row r="554" spans="4:6">
      <c r="D554" s="69"/>
      <c r="E554" s="69"/>
      <c r="F554" s="69"/>
    </row>
    <row r="555" spans="4:6">
      <c r="D555" s="69"/>
      <c r="E555" s="69"/>
      <c r="F555" s="69"/>
    </row>
    <row r="556" spans="4:6">
      <c r="D556" s="69"/>
      <c r="E556" s="69"/>
      <c r="F556" s="69"/>
    </row>
    <row r="557" spans="4:6">
      <c r="D557" s="69"/>
      <c r="E557" s="69"/>
      <c r="F557" s="69"/>
    </row>
    <row r="558" spans="4:6">
      <c r="D558" s="69"/>
      <c r="E558" s="69"/>
      <c r="F558" s="69"/>
    </row>
    <row r="559" spans="4:6">
      <c r="D559" s="69"/>
      <c r="E559" s="69"/>
      <c r="F559" s="69"/>
    </row>
    <row r="560" spans="4:6">
      <c r="D560" s="69"/>
      <c r="E560" s="69"/>
      <c r="F560" s="69"/>
    </row>
    <row r="561" spans="4:6">
      <c r="D561" s="69"/>
      <c r="E561" s="69"/>
      <c r="F561" s="69"/>
    </row>
    <row r="562" spans="4:6">
      <c r="D562" s="69"/>
      <c r="E562" s="69"/>
      <c r="F562" s="69"/>
    </row>
    <row r="563" spans="4:6">
      <c r="D563" s="69"/>
      <c r="E563" s="69"/>
      <c r="F563" s="69"/>
    </row>
    <row r="564" spans="4:6">
      <c r="D564" s="69"/>
      <c r="E564" s="69"/>
      <c r="F564" s="69"/>
    </row>
    <row r="565" spans="4:6">
      <c r="D565" s="69"/>
      <c r="E565" s="69"/>
      <c r="F565" s="69"/>
    </row>
    <row r="566" spans="4:6">
      <c r="D566" s="69"/>
      <c r="E566" s="69"/>
      <c r="F566" s="69"/>
    </row>
    <row r="567" spans="4:6">
      <c r="D567" s="69"/>
      <c r="E567" s="69"/>
      <c r="F567" s="69"/>
    </row>
    <row r="568" spans="4:6">
      <c r="D568" s="69"/>
      <c r="E568" s="69"/>
      <c r="F568" s="69"/>
    </row>
    <row r="569" spans="4:6">
      <c r="D569" s="69"/>
      <c r="E569" s="69"/>
      <c r="F569" s="69"/>
    </row>
    <row r="570" spans="4:6">
      <c r="D570" s="69"/>
      <c r="E570" s="69"/>
      <c r="F570" s="69"/>
    </row>
    <row r="571" spans="4:6">
      <c r="D571" s="69"/>
      <c r="E571" s="69"/>
      <c r="F571" s="69"/>
    </row>
    <row r="572" spans="4:6">
      <c r="D572" s="69"/>
      <c r="E572" s="69"/>
      <c r="F572" s="69"/>
    </row>
    <row r="573" spans="4:6">
      <c r="D573" s="69"/>
      <c r="E573" s="69"/>
      <c r="F573" s="69"/>
    </row>
    <row r="574" spans="4:6">
      <c r="D574" s="69"/>
      <c r="E574" s="69"/>
      <c r="F574" s="69"/>
    </row>
    <row r="575" spans="4:6">
      <c r="D575" s="69"/>
      <c r="E575" s="69"/>
      <c r="F575" s="69"/>
    </row>
    <row r="576" spans="4:6">
      <c r="D576" s="69"/>
      <c r="E576" s="69"/>
      <c r="F576" s="69"/>
    </row>
    <row r="577" spans="4:6">
      <c r="D577" s="69"/>
      <c r="E577" s="69"/>
      <c r="F577" s="69"/>
    </row>
    <row r="578" spans="4:6">
      <c r="D578" s="69"/>
      <c r="E578" s="69"/>
      <c r="F578" s="69"/>
    </row>
    <row r="579" spans="4:6">
      <c r="D579" s="69"/>
      <c r="E579" s="69"/>
      <c r="F579" s="69"/>
    </row>
    <row r="580" spans="4:6">
      <c r="D580" s="69"/>
      <c r="E580" s="69"/>
      <c r="F580" s="69"/>
    </row>
    <row r="581" spans="4:6">
      <c r="D581" s="69"/>
      <c r="E581" s="69"/>
      <c r="F581" s="69"/>
    </row>
    <row r="582" spans="4:6">
      <c r="D582" s="69"/>
      <c r="E582" s="69"/>
      <c r="F582" s="69"/>
    </row>
    <row r="583" spans="4:6">
      <c r="D583" s="69"/>
      <c r="E583" s="69"/>
      <c r="F583" s="69"/>
    </row>
    <row r="584" spans="4:6">
      <c r="D584" s="69"/>
      <c r="E584" s="69"/>
      <c r="F584" s="69"/>
    </row>
    <row r="585" spans="4:6">
      <c r="D585" s="69"/>
      <c r="E585" s="69"/>
      <c r="F585" s="69"/>
    </row>
    <row r="586" spans="4:6">
      <c r="D586" s="69"/>
      <c r="E586" s="69"/>
      <c r="F586" s="69"/>
    </row>
    <row r="587" spans="4:6">
      <c r="D587" s="69"/>
      <c r="E587" s="69"/>
      <c r="F587" s="69"/>
    </row>
    <row r="588" spans="4:6">
      <c r="D588" s="69"/>
      <c r="E588" s="69"/>
      <c r="F588" s="69"/>
    </row>
    <row r="589" spans="4:6">
      <c r="D589" s="69"/>
      <c r="E589" s="69"/>
      <c r="F589" s="69"/>
    </row>
    <row r="590" spans="4:6">
      <c r="D590" s="69"/>
      <c r="E590" s="69"/>
      <c r="F590" s="69"/>
    </row>
    <row r="591" spans="4:6">
      <c r="D591" s="69"/>
      <c r="E591" s="69"/>
      <c r="F591" s="69"/>
    </row>
    <row r="592" spans="4:6">
      <c r="D592" s="69"/>
      <c r="E592" s="69"/>
      <c r="F592" s="69"/>
    </row>
    <row r="593" spans="4:6">
      <c r="D593" s="69"/>
      <c r="E593" s="69"/>
      <c r="F593" s="69"/>
    </row>
    <row r="594" spans="4:6">
      <c r="D594" s="69"/>
      <c r="E594" s="69"/>
      <c r="F594" s="69"/>
    </row>
    <row r="595" spans="4:6">
      <c r="D595" s="69"/>
      <c r="E595" s="69"/>
      <c r="F595" s="69"/>
    </row>
    <row r="596" spans="4:6">
      <c r="D596" s="69"/>
      <c r="E596" s="69"/>
      <c r="F596" s="69"/>
    </row>
    <row r="597" spans="4:6">
      <c r="D597" s="69"/>
      <c r="E597" s="69"/>
      <c r="F597" s="69"/>
    </row>
    <row r="598" spans="4:6">
      <c r="D598" s="69"/>
      <c r="E598" s="69"/>
      <c r="F598" s="69"/>
    </row>
    <row r="599" spans="4:6">
      <c r="D599" s="69"/>
      <c r="E599" s="69"/>
      <c r="F599" s="69"/>
    </row>
    <row r="600" spans="4:6">
      <c r="D600" s="69"/>
      <c r="E600" s="69"/>
      <c r="F600" s="69"/>
    </row>
    <row r="601" spans="4:6">
      <c r="D601" s="69"/>
      <c r="E601" s="69"/>
      <c r="F601" s="69"/>
    </row>
    <row r="602" spans="4:6">
      <c r="D602" s="69"/>
      <c r="E602" s="69"/>
      <c r="F602" s="69"/>
    </row>
    <row r="603" spans="4:6">
      <c r="D603" s="69"/>
      <c r="E603" s="69"/>
      <c r="F603" s="69"/>
    </row>
    <row r="604" spans="4:6">
      <c r="D604" s="69"/>
      <c r="E604" s="69"/>
      <c r="F604" s="69"/>
    </row>
    <row r="605" spans="4:6">
      <c r="D605" s="69"/>
      <c r="E605" s="69"/>
      <c r="F605" s="69"/>
    </row>
    <row r="606" spans="4:6">
      <c r="D606" s="69"/>
      <c r="E606" s="69"/>
      <c r="F606" s="69"/>
    </row>
    <row r="607" spans="4:6">
      <c r="D607" s="69"/>
      <c r="E607" s="69"/>
      <c r="F607" s="69"/>
    </row>
    <row r="608" spans="4:6">
      <c r="D608" s="69"/>
      <c r="E608" s="69"/>
      <c r="F608" s="69"/>
    </row>
    <row r="609" spans="4:6">
      <c r="D609" s="69"/>
      <c r="E609" s="69"/>
      <c r="F609" s="69"/>
    </row>
    <row r="610" spans="4:6">
      <c r="D610" s="69"/>
      <c r="E610" s="69"/>
      <c r="F610" s="69"/>
    </row>
    <row r="611" spans="4:6">
      <c r="D611" s="69"/>
      <c r="E611" s="69"/>
      <c r="F611" s="69"/>
    </row>
    <row r="612" spans="4:6">
      <c r="D612" s="69"/>
      <c r="E612" s="69"/>
      <c r="F612" s="69"/>
    </row>
    <row r="613" spans="4:6">
      <c r="D613" s="69"/>
      <c r="E613" s="69"/>
      <c r="F613" s="69"/>
    </row>
    <row r="614" spans="4:6">
      <c r="D614" s="69"/>
      <c r="E614" s="69"/>
      <c r="F614" s="69"/>
    </row>
    <row r="615" spans="4:6">
      <c r="D615" s="69"/>
      <c r="E615" s="69"/>
      <c r="F615" s="69"/>
    </row>
    <row r="616" spans="4:6">
      <c r="D616" s="69"/>
      <c r="E616" s="69"/>
      <c r="F616" s="69"/>
    </row>
    <row r="617" spans="4:6">
      <c r="D617" s="69"/>
      <c r="E617" s="69"/>
      <c r="F617" s="69"/>
    </row>
    <row r="618" spans="4:6">
      <c r="D618" s="69"/>
      <c r="E618" s="69"/>
      <c r="F618" s="69"/>
    </row>
    <row r="619" spans="4:6">
      <c r="D619" s="69"/>
      <c r="E619" s="69"/>
      <c r="F619" s="69"/>
    </row>
    <row r="620" spans="4:6">
      <c r="D620" s="69"/>
      <c r="E620" s="69"/>
      <c r="F620" s="69"/>
    </row>
    <row r="621" spans="4:6">
      <c r="D621" s="69"/>
      <c r="E621" s="69"/>
      <c r="F621" s="69"/>
    </row>
    <row r="622" spans="4:6">
      <c r="D622" s="69"/>
      <c r="E622" s="69"/>
      <c r="F622" s="69"/>
    </row>
    <row r="623" spans="4:6">
      <c r="D623" s="69"/>
      <c r="E623" s="69"/>
      <c r="F623" s="69"/>
    </row>
    <row r="624" spans="4:6">
      <c r="D624" s="69"/>
      <c r="E624" s="69"/>
      <c r="F624" s="69"/>
    </row>
    <row r="625" spans="4:6">
      <c r="D625" s="69"/>
      <c r="E625" s="69"/>
      <c r="F625" s="69"/>
    </row>
    <row r="626" spans="4:6">
      <c r="D626" s="69"/>
      <c r="E626" s="69"/>
      <c r="F626" s="69"/>
    </row>
    <row r="627" spans="4:6">
      <c r="D627" s="69"/>
      <c r="E627" s="69"/>
      <c r="F627" s="69"/>
    </row>
    <row r="628" spans="4:6">
      <c r="D628" s="69"/>
      <c r="E628" s="69"/>
      <c r="F628" s="69"/>
    </row>
    <row r="629" spans="4:6">
      <c r="D629" s="69"/>
      <c r="E629" s="69"/>
      <c r="F629" s="69"/>
    </row>
    <row r="630" spans="4:6">
      <c r="D630" s="69"/>
      <c r="E630" s="69"/>
      <c r="F630" s="69"/>
    </row>
    <row r="631" spans="4:6">
      <c r="D631" s="69"/>
      <c r="E631" s="69"/>
      <c r="F631" s="69"/>
    </row>
    <row r="632" spans="4:6">
      <c r="D632" s="69"/>
      <c r="E632" s="69"/>
      <c r="F632" s="69"/>
    </row>
    <row r="633" spans="4:6">
      <c r="D633" s="69"/>
      <c r="E633" s="69"/>
      <c r="F633" s="69"/>
    </row>
    <row r="634" spans="4:6">
      <c r="D634" s="69"/>
      <c r="E634" s="69"/>
      <c r="F634" s="69"/>
    </row>
    <row r="635" spans="4:6">
      <c r="D635" s="69"/>
      <c r="E635" s="69"/>
      <c r="F635" s="69"/>
    </row>
    <row r="636" spans="4:6">
      <c r="D636" s="69"/>
      <c r="E636" s="69"/>
      <c r="F636" s="69"/>
    </row>
    <row r="637" spans="4:6">
      <c r="D637" s="69"/>
      <c r="E637" s="69"/>
      <c r="F637" s="69"/>
    </row>
    <row r="638" spans="4:6">
      <c r="D638" s="69"/>
      <c r="E638" s="69"/>
      <c r="F638" s="69"/>
    </row>
    <row r="639" spans="4:6">
      <c r="D639" s="69"/>
      <c r="E639" s="69"/>
      <c r="F639" s="69"/>
    </row>
    <row r="640" spans="4:6">
      <c r="D640" s="69"/>
      <c r="E640" s="69"/>
      <c r="F640" s="69"/>
    </row>
    <row r="641" spans="4:6">
      <c r="D641" s="69"/>
      <c r="E641" s="69"/>
      <c r="F641" s="69"/>
    </row>
    <row r="642" spans="4:6">
      <c r="D642" s="69"/>
      <c r="E642" s="69"/>
      <c r="F642" s="69"/>
    </row>
    <row r="643" spans="4:6">
      <c r="D643" s="69"/>
      <c r="E643" s="69"/>
      <c r="F643" s="69"/>
    </row>
    <row r="644" spans="4:6">
      <c r="D644" s="69"/>
      <c r="E644" s="69"/>
      <c r="F644" s="69"/>
    </row>
    <row r="645" spans="4:6">
      <c r="D645" s="69"/>
      <c r="E645" s="69"/>
      <c r="F645" s="69"/>
    </row>
    <row r="646" spans="4:6">
      <c r="D646" s="69"/>
      <c r="E646" s="69"/>
      <c r="F646" s="69"/>
    </row>
    <row r="647" spans="4:6">
      <c r="D647" s="69"/>
      <c r="E647" s="69"/>
      <c r="F647" s="69"/>
    </row>
    <row r="648" spans="4:6">
      <c r="D648" s="69"/>
      <c r="E648" s="69"/>
      <c r="F648" s="69"/>
    </row>
    <row r="649" spans="4:6">
      <c r="D649" s="69"/>
      <c r="E649" s="69"/>
      <c r="F649" s="69"/>
    </row>
    <row r="650" spans="4:6">
      <c r="D650" s="69"/>
      <c r="E650" s="69"/>
      <c r="F650" s="69"/>
    </row>
    <row r="651" spans="4:6">
      <c r="D651" s="69"/>
      <c r="E651" s="69"/>
      <c r="F651" s="69"/>
    </row>
    <row r="652" spans="4:6">
      <c r="D652" s="69"/>
      <c r="E652" s="69"/>
      <c r="F652" s="69"/>
    </row>
    <row r="653" spans="4:6">
      <c r="D653" s="69"/>
      <c r="E653" s="69"/>
      <c r="F653" s="69"/>
    </row>
    <row r="654" spans="4:6">
      <c r="D654" s="69"/>
      <c r="E654" s="69"/>
      <c r="F654" s="69"/>
    </row>
    <row r="655" spans="4:6">
      <c r="D655" s="69"/>
      <c r="E655" s="69"/>
      <c r="F655" s="69"/>
    </row>
    <row r="656" spans="4:6">
      <c r="D656" s="69"/>
      <c r="E656" s="69"/>
      <c r="F656" s="69"/>
    </row>
    <row r="657" spans="4:6">
      <c r="D657" s="69"/>
      <c r="E657" s="69"/>
      <c r="F657" s="69"/>
    </row>
    <row r="658" spans="4:6">
      <c r="D658" s="69"/>
      <c r="E658" s="69"/>
      <c r="F658" s="69"/>
    </row>
    <row r="659" spans="4:6">
      <c r="D659" s="69"/>
      <c r="E659" s="69"/>
      <c r="F659" s="69"/>
    </row>
    <row r="660" spans="4:6">
      <c r="D660" s="69"/>
      <c r="E660" s="69"/>
      <c r="F660" s="69"/>
    </row>
    <row r="661" spans="4:6">
      <c r="D661" s="69"/>
      <c r="E661" s="69"/>
      <c r="F661" s="69"/>
    </row>
    <row r="662" spans="4:6">
      <c r="D662" s="69"/>
      <c r="E662" s="69"/>
      <c r="F662" s="69"/>
    </row>
    <row r="663" spans="4:6">
      <c r="D663" s="69"/>
      <c r="E663" s="69"/>
      <c r="F663" s="69"/>
    </row>
    <row r="664" spans="4:6">
      <c r="D664" s="69"/>
      <c r="E664" s="69"/>
      <c r="F664" s="69"/>
    </row>
  </sheetData>
  <mergeCells count="3">
    <mergeCell ref="A1:F1"/>
    <mergeCell ref="A7:F7"/>
    <mergeCell ref="A8:F8"/>
  </mergeCells>
  <phoneticPr fontId="0" type="noConversion"/>
  <conditionalFormatting sqref="D13:F45">
    <cfRule type="cellIs" dxfId="6" priority="1" stopIfTrue="1" operator="equal">
      <formula>0</formula>
    </cfRule>
  </conditionalFormatting>
  <pageMargins left="1" right="0.5" top="1.25" bottom="1" header="0.5" footer="0.5"/>
  <pageSetup paperSize="9" scale="87"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16">
    <pageSetUpPr fitToPage="1"/>
  </sheetPr>
  <dimension ref="A1:BN671"/>
  <sheetViews>
    <sheetView topLeftCell="A10" workbookViewId="0">
      <pane xSplit="2" ySplit="3" topLeftCell="C34" activePane="bottomRight" state="frozen"/>
      <selection activeCell="A6" sqref="A6:H6"/>
      <selection pane="topRight" activeCell="A6" sqref="A6:H6"/>
      <selection pane="bottomLeft" activeCell="A6" sqref="A6:H6"/>
      <selection pane="bottomRight" activeCell="A6" sqref="A6:H6"/>
    </sheetView>
  </sheetViews>
  <sheetFormatPr defaultRowHeight="15"/>
  <cols>
    <col min="1" max="1" width="46.28515625" style="11" customWidth="1"/>
    <col min="2" max="2" width="5.7109375" style="68" customWidth="1"/>
    <col min="3" max="6" width="12.140625" style="11" customWidth="1"/>
    <col min="7" max="16384" width="9.140625" style="11"/>
  </cols>
  <sheetData>
    <row r="1" spans="1:66">
      <c r="A1" s="879" t="s">
        <v>196</v>
      </c>
      <c r="B1" s="879"/>
      <c r="C1" s="879"/>
      <c r="D1" s="879"/>
      <c r="E1" s="879"/>
      <c r="F1" s="879"/>
    </row>
    <row r="2" spans="1:66">
      <c r="A2" s="9" t="e">
        <f>#REF!</f>
        <v>#REF!</v>
      </c>
      <c r="B2" s="293"/>
      <c r="C2" s="10"/>
      <c r="D2" s="10"/>
      <c r="F2" s="268" t="s">
        <v>908</v>
      </c>
    </row>
    <row r="3" spans="1:66">
      <c r="A3" s="14" t="s">
        <v>481</v>
      </c>
      <c r="B3" s="293"/>
      <c r="C3" s="10"/>
      <c r="D3" s="10"/>
      <c r="E3" s="12" t="s">
        <v>482</v>
      </c>
      <c r="F3" s="13" t="s">
        <v>204</v>
      </c>
    </row>
    <row r="4" spans="1:66">
      <c r="A4" s="9" t="e">
        <f>#REF!</f>
        <v>#REF!</v>
      </c>
      <c r="B4" s="293"/>
      <c r="C4" s="10"/>
      <c r="D4" s="10"/>
      <c r="E4" s="15" t="e">
        <f>#REF!</f>
        <v>#REF!</v>
      </c>
      <c r="F4" s="15" t="e">
        <f>#REF!</f>
        <v>#REF!</v>
      </c>
    </row>
    <row r="5" spans="1:66" ht="15.75" customHeight="1">
      <c r="A5" s="14" t="s">
        <v>203</v>
      </c>
      <c r="B5" s="14"/>
      <c r="C5" s="10"/>
      <c r="D5" s="10"/>
      <c r="E5" s="10"/>
      <c r="F5" s="10"/>
    </row>
    <row r="6" spans="1:66" ht="19.5" customHeight="1">
      <c r="A6" s="114" t="s">
        <v>909</v>
      </c>
      <c r="B6" s="115"/>
      <c r="C6" s="114"/>
      <c r="D6" s="114"/>
      <c r="E6" s="114"/>
      <c r="F6" s="114"/>
    </row>
    <row r="7" spans="1:66" ht="12.75" customHeight="1">
      <c r="A7" s="842" t="e">
        <f>CONCATENATE("of ",A2)</f>
        <v>#REF!</v>
      </c>
      <c r="B7" s="842"/>
      <c r="C7" s="842"/>
      <c r="D7" s="842"/>
      <c r="E7" s="842"/>
      <c r="F7" s="842"/>
    </row>
    <row r="8" spans="1:66" ht="10.5" customHeight="1">
      <c r="A8" s="842" t="e">
        <f>CONCATENATE("as of ",#REF!)</f>
        <v>#REF!</v>
      </c>
      <c r="B8" s="842"/>
      <c r="C8" s="842"/>
      <c r="D8" s="842"/>
      <c r="E8" s="842"/>
      <c r="F8" s="842"/>
    </row>
    <row r="9" spans="1:66" ht="15" customHeight="1">
      <c r="A9" s="294" t="s">
        <v>948</v>
      </c>
      <c r="B9" s="17"/>
      <c r="C9" s="18"/>
      <c r="D9" s="18"/>
      <c r="E9" s="18"/>
      <c r="F9" s="243" t="s">
        <v>818</v>
      </c>
    </row>
    <row r="10" spans="1:66" s="24" customFormat="1" ht="11.1" customHeight="1">
      <c r="A10" s="244" t="s">
        <v>819</v>
      </c>
      <c r="B10" s="269" t="s">
        <v>485</v>
      </c>
      <c r="C10" s="74" t="s">
        <v>949</v>
      </c>
      <c r="D10" s="21" t="s">
        <v>950</v>
      </c>
      <c r="E10" s="270"/>
      <c r="F10" s="310" t="s">
        <v>951</v>
      </c>
    </row>
    <row r="11" spans="1:66" s="24" customFormat="1" ht="11.1" customHeight="1">
      <c r="A11" s="77"/>
      <c r="B11" s="311"/>
      <c r="C11" s="36"/>
      <c r="D11" s="36" t="s">
        <v>952</v>
      </c>
      <c r="E11" s="312" t="s">
        <v>953</v>
      </c>
      <c r="F11" s="37" t="s">
        <v>954</v>
      </c>
    </row>
    <row r="12" spans="1:66" s="24" customFormat="1" ht="11.1" customHeight="1">
      <c r="A12" s="251" t="s">
        <v>212</v>
      </c>
      <c r="B12" s="313" t="s">
        <v>492</v>
      </c>
      <c r="C12" s="39">
        <v>1</v>
      </c>
      <c r="D12" s="39">
        <v>2</v>
      </c>
      <c r="E12" s="39">
        <v>3</v>
      </c>
      <c r="F12" s="40">
        <v>4</v>
      </c>
    </row>
    <row r="13" spans="1:66" s="43" customFormat="1" ht="12" customHeight="1">
      <c r="A13" s="80" t="s">
        <v>955</v>
      </c>
      <c r="B13" s="314">
        <v>2110</v>
      </c>
      <c r="C13" s="1"/>
      <c r="D13" s="1"/>
      <c r="E13" s="1"/>
      <c r="F13" s="2"/>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row>
    <row r="14" spans="1:66" s="43" customFormat="1" ht="12" customHeight="1">
      <c r="A14" s="81" t="s">
        <v>956</v>
      </c>
      <c r="B14" s="315">
        <v>2111</v>
      </c>
      <c r="C14" s="3" t="e">
        <f t="shared" ref="C14:C25" si="0">D14+E14</f>
        <v>#REF!</v>
      </c>
      <c r="D14" s="302" t="e">
        <f>#REF!</f>
        <v>#REF!</v>
      </c>
      <c r="E14" s="302" t="e">
        <f>#REF!</f>
        <v>#REF!</v>
      </c>
      <c r="F14" s="303" t="e">
        <f>#REF!</f>
        <v>#REF!</v>
      </c>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row>
    <row r="15" spans="1:66" s="43" customFormat="1" ht="12" customHeight="1">
      <c r="A15" s="84" t="s">
        <v>919</v>
      </c>
      <c r="B15" s="316">
        <v>2112</v>
      </c>
      <c r="C15" s="111" t="e">
        <f t="shared" si="0"/>
        <v>#REF!</v>
      </c>
      <c r="D15" s="259" t="e">
        <f>#REF!</f>
        <v>#REF!</v>
      </c>
      <c r="E15" s="259" t="e">
        <f>#REF!</f>
        <v>#REF!</v>
      </c>
      <c r="F15" s="232" t="e">
        <f>#REF!</f>
        <v>#REF!</v>
      </c>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row>
    <row r="16" spans="1:66" s="43" customFormat="1" ht="12" customHeight="1">
      <c r="A16" s="82" t="s">
        <v>957</v>
      </c>
      <c r="B16" s="317">
        <v>2113</v>
      </c>
      <c r="C16" s="111" t="e">
        <f t="shared" si="0"/>
        <v>#REF!</v>
      </c>
      <c r="D16" s="259" t="e">
        <f>#REF!</f>
        <v>#REF!</v>
      </c>
      <c r="E16" s="259" t="e">
        <f>#REF!</f>
        <v>#REF!</v>
      </c>
      <c r="F16" s="232" t="e">
        <f>#REF!</f>
        <v>#REF!</v>
      </c>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row>
    <row r="17" spans="1:66" s="43" customFormat="1" ht="12">
      <c r="A17" s="81" t="s">
        <v>11</v>
      </c>
      <c r="B17" s="315">
        <v>2114</v>
      </c>
      <c r="C17" s="3" t="e">
        <f t="shared" si="0"/>
        <v>#REF!</v>
      </c>
      <c r="D17" s="302" t="e">
        <f>#REF!</f>
        <v>#REF!</v>
      </c>
      <c r="E17" s="302" t="e">
        <f>#REF!</f>
        <v>#REF!</v>
      </c>
      <c r="F17" s="303" t="e">
        <f>#REF!</f>
        <v>#REF!</v>
      </c>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row>
    <row r="18" spans="1:66" s="43" customFormat="1" ht="12">
      <c r="A18" s="84" t="s">
        <v>12</v>
      </c>
      <c r="B18" s="316">
        <v>2115</v>
      </c>
      <c r="C18" s="111" t="e">
        <f t="shared" si="0"/>
        <v>#REF!</v>
      </c>
      <c r="D18" s="259" t="e">
        <f>#REF!</f>
        <v>#REF!</v>
      </c>
      <c r="E18" s="259" t="e">
        <f>#REF!</f>
        <v>#REF!</v>
      </c>
      <c r="F18" s="232" t="e">
        <f>#REF!</f>
        <v>#REF!</v>
      </c>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row>
    <row r="19" spans="1:66" s="43" customFormat="1" ht="12">
      <c r="A19" s="82" t="s">
        <v>14</v>
      </c>
      <c r="B19" s="317">
        <v>2116</v>
      </c>
      <c r="C19" s="111" t="e">
        <f t="shared" si="0"/>
        <v>#REF!</v>
      </c>
      <c r="D19" s="259" t="e">
        <f>#REF!</f>
        <v>#REF!</v>
      </c>
      <c r="E19" s="259" t="e">
        <f>#REF!</f>
        <v>#REF!</v>
      </c>
      <c r="F19" s="232" t="e">
        <f>#REF!</f>
        <v>#REF!</v>
      </c>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row>
    <row r="20" spans="1:66" s="43" customFormat="1" ht="12">
      <c r="A20" s="82" t="s">
        <v>15</v>
      </c>
      <c r="B20" s="317">
        <v>2117</v>
      </c>
      <c r="C20" s="111" t="e">
        <f t="shared" si="0"/>
        <v>#REF!</v>
      </c>
      <c r="D20" s="259" t="e">
        <f>#REF!</f>
        <v>#REF!</v>
      </c>
      <c r="E20" s="259" t="e">
        <f>#REF!</f>
        <v>#REF!</v>
      </c>
      <c r="F20" s="232" t="e">
        <f>#REF!</f>
        <v>#REF!</v>
      </c>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row>
    <row r="21" spans="1:66" s="43" customFormat="1" ht="12">
      <c r="A21" s="82" t="s">
        <v>16</v>
      </c>
      <c r="B21" s="317">
        <v>2118</v>
      </c>
      <c r="C21" s="111" t="e">
        <f t="shared" si="0"/>
        <v>#REF!</v>
      </c>
      <c r="D21" s="259" t="e">
        <f>#REF!</f>
        <v>#REF!</v>
      </c>
      <c r="E21" s="259" t="e">
        <f>#REF!</f>
        <v>#REF!</v>
      </c>
      <c r="F21" s="232" t="e">
        <f>#REF!</f>
        <v>#REF!</v>
      </c>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row>
    <row r="22" spans="1:66" s="43" customFormat="1" ht="12">
      <c r="A22" s="81" t="s">
        <v>17</v>
      </c>
      <c r="B22" s="315">
        <v>2119</v>
      </c>
      <c r="C22" s="3" t="e">
        <f t="shared" si="0"/>
        <v>#REF!</v>
      </c>
      <c r="D22" s="302" t="e">
        <f>#REF!</f>
        <v>#REF!</v>
      </c>
      <c r="E22" s="302" t="e">
        <f>#REF!</f>
        <v>#REF!</v>
      </c>
      <c r="F22" s="303" t="e">
        <f>#REF!</f>
        <v>#REF!</v>
      </c>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row>
    <row r="23" spans="1:66" s="43" customFormat="1" ht="12">
      <c r="A23" s="84" t="s">
        <v>18</v>
      </c>
      <c r="B23" s="316">
        <v>2120</v>
      </c>
      <c r="C23" s="111" t="e">
        <f t="shared" si="0"/>
        <v>#REF!</v>
      </c>
      <c r="D23" s="259" t="e">
        <f>#REF!</f>
        <v>#REF!</v>
      </c>
      <c r="E23" s="259" t="e">
        <f>#REF!</f>
        <v>#REF!</v>
      </c>
      <c r="F23" s="232" t="e">
        <f>#REF!</f>
        <v>#REF!</v>
      </c>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row>
    <row r="24" spans="1:66" s="43" customFormat="1" ht="12">
      <c r="A24" s="82" t="s">
        <v>19</v>
      </c>
      <c r="B24" s="317">
        <v>2121</v>
      </c>
      <c r="C24" s="111" t="e">
        <f t="shared" si="0"/>
        <v>#REF!</v>
      </c>
      <c r="D24" s="259" t="e">
        <f>#REF!</f>
        <v>#REF!</v>
      </c>
      <c r="E24" s="259" t="e">
        <f>#REF!</f>
        <v>#REF!</v>
      </c>
      <c r="F24" s="232" t="e">
        <f>#REF!</f>
        <v>#REF!</v>
      </c>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row>
    <row r="25" spans="1:66" s="43" customFormat="1" ht="12">
      <c r="A25" s="82" t="s">
        <v>20</v>
      </c>
      <c r="B25" s="317">
        <v>2122</v>
      </c>
      <c r="C25" s="111" t="e">
        <f t="shared" si="0"/>
        <v>#REF!</v>
      </c>
      <c r="D25" s="259" t="e">
        <f>#REF!</f>
        <v>#REF!</v>
      </c>
      <c r="E25" s="259" t="e">
        <f>#REF!</f>
        <v>#REF!</v>
      </c>
      <c r="F25" s="232" t="e">
        <f>#REF!</f>
        <v>#REF!</v>
      </c>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row>
    <row r="26" spans="1:66" s="43" customFormat="1" ht="12">
      <c r="A26" s="80" t="s">
        <v>21</v>
      </c>
      <c r="B26" s="318">
        <v>2125</v>
      </c>
      <c r="C26" s="1"/>
      <c r="D26" s="1"/>
      <c r="E26" s="1"/>
      <c r="F26" s="2"/>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row>
    <row r="27" spans="1:66" s="43" customFormat="1" ht="12">
      <c r="A27" s="81" t="s">
        <v>22</v>
      </c>
      <c r="B27" s="315">
        <v>2126</v>
      </c>
      <c r="C27" s="3" t="e">
        <f t="shared" ref="C27:C36" si="1">D27+E27</f>
        <v>#REF!</v>
      </c>
      <c r="D27" s="302" t="e">
        <f>#REF!</f>
        <v>#REF!</v>
      </c>
      <c r="E27" s="302" t="e">
        <f>#REF!</f>
        <v>#REF!</v>
      </c>
      <c r="F27" s="303" t="e">
        <f>#REF!</f>
        <v>#REF!</v>
      </c>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51"/>
      <c r="BJ27" s="51"/>
      <c r="BK27" s="51"/>
      <c r="BL27" s="51"/>
      <c r="BM27" s="51"/>
      <c r="BN27" s="51"/>
    </row>
    <row r="28" spans="1:66" s="43" customFormat="1" ht="12">
      <c r="A28" s="84" t="s">
        <v>23</v>
      </c>
      <c r="B28" s="316">
        <v>2127</v>
      </c>
      <c r="C28" s="111" t="e">
        <f t="shared" si="1"/>
        <v>#REF!</v>
      </c>
      <c r="D28" s="259" t="e">
        <f>#REF!</f>
        <v>#REF!</v>
      </c>
      <c r="E28" s="259" t="e">
        <f>#REF!</f>
        <v>#REF!</v>
      </c>
      <c r="F28" s="232" t="e">
        <f>#REF!</f>
        <v>#REF!</v>
      </c>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row>
    <row r="29" spans="1:66" s="43" customFormat="1" ht="12">
      <c r="A29" s="82" t="s">
        <v>24</v>
      </c>
      <c r="B29" s="317">
        <v>2128</v>
      </c>
      <c r="C29" s="111" t="e">
        <f t="shared" si="1"/>
        <v>#REF!</v>
      </c>
      <c r="D29" s="259" t="e">
        <f>#REF!</f>
        <v>#REF!</v>
      </c>
      <c r="E29" s="259" t="e">
        <f>#REF!</f>
        <v>#REF!</v>
      </c>
      <c r="F29" s="307" t="e">
        <f>#REF!</f>
        <v>#REF!</v>
      </c>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1"/>
      <c r="BM29" s="51"/>
      <c r="BN29" s="51"/>
    </row>
    <row r="30" spans="1:66" s="43" customFormat="1" ht="12">
      <c r="A30" s="81" t="s">
        <v>25</v>
      </c>
      <c r="B30" s="315">
        <v>2129</v>
      </c>
      <c r="C30" s="3" t="e">
        <f t="shared" si="1"/>
        <v>#REF!</v>
      </c>
      <c r="D30" s="302" t="e">
        <f>#REF!</f>
        <v>#REF!</v>
      </c>
      <c r="E30" s="302" t="e">
        <f>#REF!</f>
        <v>#REF!</v>
      </c>
      <c r="F30" s="303" t="e">
        <f>#REF!</f>
        <v>#REF!</v>
      </c>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1"/>
      <c r="BM30" s="51"/>
      <c r="BN30" s="51"/>
    </row>
    <row r="31" spans="1:66" s="43" customFormat="1" ht="12">
      <c r="A31" s="84" t="s">
        <v>26</v>
      </c>
      <c r="B31" s="316">
        <v>2130</v>
      </c>
      <c r="C31" s="111" t="e">
        <f t="shared" si="1"/>
        <v>#REF!</v>
      </c>
      <c r="D31" s="259" t="e">
        <f>#REF!</f>
        <v>#REF!</v>
      </c>
      <c r="E31" s="259" t="e">
        <f>#REF!</f>
        <v>#REF!</v>
      </c>
      <c r="F31" s="307" t="e">
        <f>#REF!</f>
        <v>#REF!</v>
      </c>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row>
    <row r="32" spans="1:66" s="43" customFormat="1" ht="12">
      <c r="A32" s="82" t="s">
        <v>27</v>
      </c>
      <c r="B32" s="317">
        <v>2131</v>
      </c>
      <c r="C32" s="111" t="e">
        <f t="shared" si="1"/>
        <v>#REF!</v>
      </c>
      <c r="D32" s="259" t="e">
        <f>#REF!</f>
        <v>#REF!</v>
      </c>
      <c r="E32" s="259" t="e">
        <f>#REF!</f>
        <v>#REF!</v>
      </c>
      <c r="F32" s="307" t="e">
        <f>#REF!</f>
        <v>#REF!</v>
      </c>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1"/>
      <c r="BM32" s="51"/>
      <c r="BN32" s="51"/>
    </row>
    <row r="33" spans="1:66" s="43" customFormat="1" ht="12">
      <c r="A33" s="82" t="s">
        <v>28</v>
      </c>
      <c r="B33" s="317">
        <v>2132</v>
      </c>
      <c r="C33" s="111" t="e">
        <f t="shared" si="1"/>
        <v>#REF!</v>
      </c>
      <c r="D33" s="259" t="e">
        <f>#REF!</f>
        <v>#REF!</v>
      </c>
      <c r="E33" s="259" t="e">
        <f>#REF!</f>
        <v>#REF!</v>
      </c>
      <c r="F33" s="307" t="e">
        <f>#REF!</f>
        <v>#REF!</v>
      </c>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row>
    <row r="34" spans="1:66" s="43" customFormat="1" ht="12">
      <c r="A34" s="82" t="s">
        <v>29</v>
      </c>
      <c r="B34" s="317">
        <v>2133</v>
      </c>
      <c r="C34" s="111" t="e">
        <f t="shared" si="1"/>
        <v>#REF!</v>
      </c>
      <c r="D34" s="259" t="e">
        <f>#REF!</f>
        <v>#REF!</v>
      </c>
      <c r="E34" s="259" t="e">
        <f>#REF!</f>
        <v>#REF!</v>
      </c>
      <c r="F34" s="307" t="e">
        <f>#REF!</f>
        <v>#REF!</v>
      </c>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row>
    <row r="35" spans="1:66" s="43" customFormat="1" ht="12">
      <c r="A35" s="52" t="s">
        <v>30</v>
      </c>
      <c r="B35" s="50">
        <v>2134</v>
      </c>
      <c r="C35" s="3" t="e">
        <f t="shared" si="1"/>
        <v>#REF!</v>
      </c>
      <c r="D35" s="302" t="e">
        <f>#REF!</f>
        <v>#REF!</v>
      </c>
      <c r="E35" s="302" t="e">
        <f>#REF!</f>
        <v>#REF!</v>
      </c>
      <c r="F35" s="303" t="e">
        <f>#REF!</f>
        <v>#REF!</v>
      </c>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row>
    <row r="36" spans="1:66" s="43" customFormat="1" ht="12">
      <c r="A36" s="53" t="s">
        <v>938</v>
      </c>
      <c r="B36" s="47">
        <v>2135</v>
      </c>
      <c r="C36" s="111" t="e">
        <f t="shared" si="1"/>
        <v>#REF!</v>
      </c>
      <c r="D36" s="259" t="e">
        <f>#REF!</f>
        <v>#REF!</v>
      </c>
      <c r="E36" s="259" t="e">
        <f>#REF!</f>
        <v>#REF!</v>
      </c>
      <c r="F36" s="307" t="e">
        <f>#REF!</f>
        <v>#REF!</v>
      </c>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row>
    <row r="37" spans="1:66" s="43" customFormat="1" ht="12">
      <c r="A37" s="48" t="s">
        <v>939</v>
      </c>
      <c r="B37" s="49">
        <v>2136</v>
      </c>
      <c r="C37" s="111" t="e">
        <f t="shared" ref="C37:C42" si="2">D37+E37</f>
        <v>#REF!</v>
      </c>
      <c r="D37" s="259" t="e">
        <f>#REF!</f>
        <v>#REF!</v>
      </c>
      <c r="E37" s="259" t="e">
        <f>#REF!</f>
        <v>#REF!</v>
      </c>
      <c r="F37" s="307" t="e">
        <f>#REF!</f>
        <v>#REF!</v>
      </c>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c r="BM37" s="51"/>
      <c r="BN37" s="51"/>
    </row>
    <row r="38" spans="1:66" s="43" customFormat="1" ht="12">
      <c r="A38" s="48" t="s">
        <v>940</v>
      </c>
      <c r="B38" s="49">
        <v>2137</v>
      </c>
      <c r="C38" s="111" t="e">
        <f t="shared" si="2"/>
        <v>#REF!</v>
      </c>
      <c r="D38" s="259" t="e">
        <f>#REF!</f>
        <v>#REF!</v>
      </c>
      <c r="E38" s="259" t="e">
        <f>#REF!</f>
        <v>#REF!</v>
      </c>
      <c r="F38" s="307" t="e">
        <f>#REF!</f>
        <v>#REF!</v>
      </c>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row>
    <row r="39" spans="1:66" s="43" customFormat="1" ht="12">
      <c r="A39" s="48" t="s">
        <v>31</v>
      </c>
      <c r="B39" s="49">
        <v>2138</v>
      </c>
      <c r="C39" s="111" t="e">
        <f t="shared" si="2"/>
        <v>#REF!</v>
      </c>
      <c r="D39" s="259" t="e">
        <f>#REF!</f>
        <v>#REF!</v>
      </c>
      <c r="E39" s="259" t="e">
        <f>#REF!</f>
        <v>#REF!</v>
      </c>
      <c r="F39" s="307" t="e">
        <f>#REF!</f>
        <v>#REF!</v>
      </c>
      <c r="G39" s="51"/>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1"/>
      <c r="BM39" s="51"/>
      <c r="BN39" s="51"/>
    </row>
    <row r="40" spans="1:66" s="43" customFormat="1" ht="12">
      <c r="A40" s="82" t="s">
        <v>32</v>
      </c>
      <c r="B40" s="317">
        <v>2140</v>
      </c>
      <c r="C40" s="111" t="e">
        <f t="shared" si="2"/>
        <v>#REF!</v>
      </c>
      <c r="D40" s="259" t="e">
        <f>#REF!</f>
        <v>#REF!</v>
      </c>
      <c r="E40" s="259" t="e">
        <f>#REF!</f>
        <v>#REF!</v>
      </c>
      <c r="F40" s="307" t="e">
        <f>#REF!</f>
        <v>#REF!</v>
      </c>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row>
    <row r="41" spans="1:66" s="43" customFormat="1" ht="12">
      <c r="A41" s="82" t="s">
        <v>33</v>
      </c>
      <c r="B41" s="317">
        <v>2141</v>
      </c>
      <c r="C41" s="111" t="e">
        <f t="shared" si="2"/>
        <v>#REF!</v>
      </c>
      <c r="D41" s="259" t="e">
        <f>#REF!</f>
        <v>#REF!</v>
      </c>
      <c r="E41" s="259" t="e">
        <f>#REF!</f>
        <v>#REF!</v>
      </c>
      <c r="F41" s="307" t="e">
        <f>#REF!</f>
        <v>#REF!</v>
      </c>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1"/>
      <c r="BM41" s="51"/>
      <c r="BN41" s="51"/>
    </row>
    <row r="42" spans="1:66" s="43" customFormat="1" ht="12">
      <c r="A42" s="82" t="s">
        <v>34</v>
      </c>
      <c r="B42" s="317">
        <v>2142</v>
      </c>
      <c r="C42" s="111" t="e">
        <f t="shared" si="2"/>
        <v>#REF!</v>
      </c>
      <c r="D42" s="259" t="e">
        <f>#REF!</f>
        <v>#REF!</v>
      </c>
      <c r="E42" s="259" t="e">
        <f>#REF!</f>
        <v>#REF!</v>
      </c>
      <c r="F42" s="307" t="e">
        <f>#REF!</f>
        <v>#REF!</v>
      </c>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row>
    <row r="43" spans="1:66" s="43" customFormat="1" ht="12">
      <c r="A43" s="86" t="s">
        <v>947</v>
      </c>
      <c r="B43" s="319">
        <v>2150</v>
      </c>
      <c r="C43" s="66" t="e">
        <f>C14+C17+C20+C21+C22+C27+C30+C32+C33+C34+C35+C40+C41+C42</f>
        <v>#REF!</v>
      </c>
      <c r="D43" s="66" t="e">
        <f>D14+D17+D20+D21+D22+D27+D30+D32+D33+D34+D35+D40+D41+D42</f>
        <v>#REF!</v>
      </c>
      <c r="E43" s="66" t="e">
        <f>E14+E17+E20+E21+E22+E27+E30+E32+E33+E34+E35+E40+E41+E42</f>
        <v>#REF!</v>
      </c>
      <c r="F43" s="58" t="e">
        <f>F14+F17+F20+F21+F22+F27+F30+F32+F33+F34+F35+F40+F41+F42</f>
        <v>#REF!</v>
      </c>
    </row>
    <row r="44" spans="1:66" s="43" customFormat="1" ht="12">
      <c r="A44" s="320"/>
      <c r="B44" s="321"/>
      <c r="C44" s="88"/>
      <c r="D44" s="88"/>
      <c r="E44" s="88"/>
      <c r="F44" s="88"/>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row>
    <row r="45" spans="1:66" s="43" customFormat="1" ht="12">
      <c r="A45" s="322"/>
      <c r="B45" s="91"/>
      <c r="C45" s="90"/>
      <c r="D45" s="90"/>
      <c r="E45" s="90"/>
      <c r="F45" s="90"/>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1"/>
      <c r="AJ45" s="51"/>
      <c r="AK45" s="51"/>
      <c r="AL45" s="51"/>
      <c r="AM45" s="51"/>
      <c r="AN45" s="51"/>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row>
    <row r="46" spans="1:66">
      <c r="A46" s="294" t="s">
        <v>35</v>
      </c>
      <c r="B46" s="17"/>
      <c r="C46" s="18"/>
      <c r="D46" s="18"/>
      <c r="E46" s="18"/>
      <c r="F46" s="243"/>
    </row>
    <row r="47" spans="1:66" s="24" customFormat="1" ht="12">
      <c r="A47" s="244" t="s">
        <v>819</v>
      </c>
      <c r="B47" s="269" t="s">
        <v>485</v>
      </c>
      <c r="C47" s="74" t="s">
        <v>949</v>
      </c>
      <c r="D47" s="323" t="s">
        <v>876</v>
      </c>
      <c r="E47" s="324" t="s">
        <v>873</v>
      </c>
      <c r="F47" s="310" t="s">
        <v>37</v>
      </c>
    </row>
    <row r="48" spans="1:66" s="24" customFormat="1" ht="12">
      <c r="A48" s="77"/>
      <c r="B48" s="311"/>
      <c r="C48" s="36"/>
      <c r="D48" s="36"/>
      <c r="E48" s="36"/>
      <c r="F48" s="37" t="s">
        <v>875</v>
      </c>
    </row>
    <row r="49" spans="1:66" s="24" customFormat="1" ht="12">
      <c r="A49" s="251" t="s">
        <v>212</v>
      </c>
      <c r="B49" s="313" t="s">
        <v>492</v>
      </c>
      <c r="C49" s="39">
        <v>1</v>
      </c>
      <c r="D49" s="39">
        <v>2</v>
      </c>
      <c r="E49" s="39">
        <v>3</v>
      </c>
      <c r="F49" s="40">
        <v>4</v>
      </c>
    </row>
    <row r="50" spans="1:66" s="43" customFormat="1" ht="12">
      <c r="A50" s="82" t="s">
        <v>38</v>
      </c>
      <c r="B50" s="317">
        <v>2160</v>
      </c>
      <c r="C50" s="325" t="e">
        <f>#REF!</f>
        <v>#REF!</v>
      </c>
      <c r="D50" s="306" t="e">
        <f>#REF!</f>
        <v>#REF!</v>
      </c>
      <c r="E50" s="306" t="e">
        <f>#REF!</f>
        <v>#REF!</v>
      </c>
      <c r="F50" s="8" t="e">
        <f>C50+D50-E50</f>
        <v>#REF!</v>
      </c>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row>
    <row r="51" spans="1:66" s="43" customFormat="1" ht="12">
      <c r="A51" s="82" t="s">
        <v>39</v>
      </c>
      <c r="B51" s="317">
        <v>2170</v>
      </c>
      <c r="C51" s="325" t="e">
        <f>#REF!</f>
        <v>#REF!</v>
      </c>
      <c r="D51" s="306" t="e">
        <f>#REF!</f>
        <v>#REF!</v>
      </c>
      <c r="E51" s="306" t="e">
        <f>#REF!</f>
        <v>#REF!</v>
      </c>
      <c r="F51" s="8" t="e">
        <f>C51+D51-E51</f>
        <v>#REF!</v>
      </c>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c r="BF51" s="51"/>
      <c r="BG51" s="51"/>
      <c r="BH51" s="51"/>
      <c r="BI51" s="51"/>
      <c r="BJ51" s="51"/>
      <c r="BK51" s="51"/>
      <c r="BL51" s="51"/>
      <c r="BM51" s="51"/>
      <c r="BN51" s="51"/>
    </row>
    <row r="52" spans="1:66" s="43" customFormat="1" ht="12">
      <c r="A52" s="326" t="s">
        <v>40</v>
      </c>
      <c r="B52" s="327">
        <v>2180</v>
      </c>
      <c r="C52" s="361" t="e">
        <f>#REF!</f>
        <v>#REF!</v>
      </c>
      <c r="D52" s="328" t="e">
        <f>#REF!</f>
        <v>#REF!</v>
      </c>
      <c r="E52" s="328" t="e">
        <f>#REF!</f>
        <v>#REF!</v>
      </c>
      <c r="F52" s="58" t="e">
        <f>C52+D52-E52</f>
        <v>#REF!</v>
      </c>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c r="BF52" s="51"/>
      <c r="BG52" s="51"/>
      <c r="BH52" s="51"/>
      <c r="BI52" s="51"/>
      <c r="BJ52" s="51"/>
      <c r="BK52" s="51"/>
      <c r="BL52" s="51"/>
      <c r="BM52" s="51"/>
      <c r="BN52" s="51"/>
    </row>
    <row r="53" spans="1:66" s="43" customFormat="1" ht="57.75" customHeight="1">
      <c r="A53" s="43" t="e">
        <f>CONCATENATE("Date: ",#REF!)</f>
        <v>#REF!</v>
      </c>
      <c r="B53" s="68" t="s">
        <v>603</v>
      </c>
      <c r="D53" s="51"/>
      <c r="E53" s="238" t="s">
        <v>604</v>
      </c>
      <c r="F53" s="67"/>
    </row>
    <row r="54" spans="1:66">
      <c r="C54" s="69"/>
      <c r="D54" s="69"/>
      <c r="E54" s="69"/>
      <c r="F54" s="69"/>
    </row>
    <row r="55" spans="1:66">
      <c r="C55" s="69"/>
      <c r="D55" s="69"/>
      <c r="E55" s="69"/>
      <c r="F55" s="69"/>
    </row>
    <row r="56" spans="1:66">
      <c r="C56" s="69"/>
      <c r="D56" s="69"/>
      <c r="E56" s="69"/>
      <c r="F56" s="69"/>
    </row>
    <row r="57" spans="1:66">
      <c r="C57" s="69"/>
      <c r="D57" s="69"/>
      <c r="E57" s="69"/>
      <c r="F57" s="69"/>
    </row>
    <row r="58" spans="1:66">
      <c r="C58" s="69"/>
      <c r="D58" s="69"/>
      <c r="E58" s="69"/>
      <c r="F58" s="69"/>
    </row>
    <row r="59" spans="1:66">
      <c r="C59" s="69"/>
      <c r="D59" s="69"/>
      <c r="E59" s="69"/>
      <c r="F59" s="69"/>
    </row>
    <row r="60" spans="1:66">
      <c r="C60" s="69"/>
      <c r="D60" s="69"/>
      <c r="E60" s="69"/>
      <c r="F60" s="69"/>
    </row>
    <row r="61" spans="1:66">
      <c r="C61" s="69"/>
      <c r="D61" s="69"/>
      <c r="E61" s="69"/>
      <c r="F61" s="69"/>
    </row>
    <row r="62" spans="1:66">
      <c r="C62" s="69"/>
      <c r="D62" s="69"/>
      <c r="E62" s="69"/>
      <c r="F62" s="69"/>
    </row>
    <row r="63" spans="1:66">
      <c r="C63" s="69"/>
      <c r="D63" s="69"/>
      <c r="E63" s="69"/>
      <c r="F63" s="69"/>
    </row>
    <row r="64" spans="1:66">
      <c r="C64" s="69"/>
      <c r="D64" s="69"/>
      <c r="E64" s="69"/>
      <c r="F64" s="69"/>
    </row>
    <row r="65" spans="3:6">
      <c r="C65" s="69"/>
      <c r="D65" s="69"/>
      <c r="E65" s="69"/>
      <c r="F65" s="69"/>
    </row>
    <row r="66" spans="3:6">
      <c r="C66" s="69"/>
      <c r="D66" s="69"/>
      <c r="E66" s="69"/>
      <c r="F66" s="69"/>
    </row>
    <row r="67" spans="3:6">
      <c r="C67" s="69"/>
      <c r="D67" s="69"/>
      <c r="E67" s="69"/>
      <c r="F67" s="69"/>
    </row>
    <row r="68" spans="3:6">
      <c r="C68" s="69"/>
      <c r="D68" s="69"/>
      <c r="E68" s="69"/>
      <c r="F68" s="69"/>
    </row>
    <row r="69" spans="3:6">
      <c r="C69" s="69"/>
      <c r="D69" s="69"/>
      <c r="E69" s="69"/>
      <c r="F69" s="69"/>
    </row>
    <row r="70" spans="3:6">
      <c r="C70" s="69"/>
      <c r="D70" s="69"/>
      <c r="E70" s="69"/>
      <c r="F70" s="69"/>
    </row>
    <row r="71" spans="3:6">
      <c r="C71" s="69"/>
      <c r="D71" s="69"/>
      <c r="E71" s="69"/>
      <c r="F71" s="69"/>
    </row>
    <row r="72" spans="3:6">
      <c r="C72" s="69"/>
      <c r="D72" s="69"/>
      <c r="E72" s="69"/>
      <c r="F72" s="69"/>
    </row>
    <row r="73" spans="3:6">
      <c r="C73" s="69"/>
      <c r="D73" s="69"/>
      <c r="E73" s="69"/>
      <c r="F73" s="69"/>
    </row>
    <row r="74" spans="3:6">
      <c r="C74" s="69"/>
      <c r="D74" s="69"/>
      <c r="E74" s="69"/>
      <c r="F74" s="69"/>
    </row>
    <row r="75" spans="3:6">
      <c r="C75" s="69"/>
      <c r="D75" s="69"/>
      <c r="E75" s="69"/>
      <c r="F75" s="69"/>
    </row>
    <row r="76" spans="3:6">
      <c r="C76" s="69"/>
      <c r="D76" s="69"/>
      <c r="E76" s="69"/>
      <c r="F76" s="69"/>
    </row>
    <row r="77" spans="3:6">
      <c r="C77" s="69"/>
      <c r="D77" s="69"/>
      <c r="E77" s="69"/>
      <c r="F77" s="69"/>
    </row>
    <row r="78" spans="3:6">
      <c r="C78" s="69"/>
      <c r="D78" s="69"/>
      <c r="E78" s="69"/>
      <c r="F78" s="69"/>
    </row>
    <row r="79" spans="3:6">
      <c r="C79" s="69"/>
      <c r="D79" s="69"/>
      <c r="E79" s="69"/>
      <c r="F79" s="69"/>
    </row>
    <row r="80" spans="3:6">
      <c r="C80" s="69"/>
      <c r="D80" s="69"/>
      <c r="E80" s="69"/>
      <c r="F80" s="69"/>
    </row>
    <row r="81" spans="3:6">
      <c r="C81" s="69"/>
      <c r="D81" s="69"/>
      <c r="E81" s="69"/>
      <c r="F81" s="69"/>
    </row>
    <row r="82" spans="3:6">
      <c r="C82" s="69"/>
      <c r="D82" s="69"/>
      <c r="E82" s="69"/>
      <c r="F82" s="69"/>
    </row>
    <row r="83" spans="3:6">
      <c r="C83" s="69"/>
      <c r="D83" s="69"/>
      <c r="E83" s="69"/>
      <c r="F83" s="69"/>
    </row>
    <row r="84" spans="3:6">
      <c r="C84" s="69"/>
      <c r="D84" s="69"/>
      <c r="E84" s="69"/>
      <c r="F84" s="69"/>
    </row>
    <row r="85" spans="3:6">
      <c r="C85" s="69"/>
      <c r="D85" s="69"/>
      <c r="E85" s="69"/>
      <c r="F85" s="69"/>
    </row>
    <row r="86" spans="3:6">
      <c r="C86" s="69"/>
      <c r="D86" s="69"/>
      <c r="E86" s="69"/>
      <c r="F86" s="69"/>
    </row>
    <row r="87" spans="3:6">
      <c r="C87" s="69"/>
      <c r="D87" s="69"/>
      <c r="E87" s="69"/>
      <c r="F87" s="69"/>
    </row>
    <row r="88" spans="3:6">
      <c r="C88" s="69"/>
      <c r="D88" s="69"/>
      <c r="E88" s="69"/>
      <c r="F88" s="69"/>
    </row>
    <row r="89" spans="3:6">
      <c r="C89" s="69"/>
      <c r="D89" s="69"/>
      <c r="E89" s="69"/>
      <c r="F89" s="69"/>
    </row>
    <row r="90" spans="3:6">
      <c r="C90" s="69"/>
      <c r="D90" s="69"/>
      <c r="E90" s="69"/>
      <c r="F90" s="69"/>
    </row>
    <row r="91" spans="3:6">
      <c r="C91" s="69"/>
      <c r="D91" s="69"/>
      <c r="E91" s="69"/>
      <c r="F91" s="69"/>
    </row>
    <row r="92" spans="3:6">
      <c r="C92" s="69"/>
      <c r="D92" s="69"/>
      <c r="E92" s="69"/>
      <c r="F92" s="69"/>
    </row>
    <row r="93" spans="3:6">
      <c r="C93" s="69"/>
      <c r="D93" s="69"/>
      <c r="E93" s="69"/>
      <c r="F93" s="69"/>
    </row>
    <row r="94" spans="3:6">
      <c r="C94" s="69"/>
      <c r="D94" s="69"/>
      <c r="E94" s="69"/>
      <c r="F94" s="69"/>
    </row>
    <row r="95" spans="3:6">
      <c r="C95" s="69"/>
      <c r="D95" s="69"/>
      <c r="E95" s="69"/>
      <c r="F95" s="69"/>
    </row>
    <row r="96" spans="3:6">
      <c r="C96" s="69"/>
      <c r="D96" s="69"/>
      <c r="E96" s="69"/>
      <c r="F96" s="69"/>
    </row>
    <row r="97" spans="3:6">
      <c r="C97" s="69"/>
      <c r="D97" s="69"/>
      <c r="E97" s="69"/>
      <c r="F97" s="69"/>
    </row>
    <row r="98" spans="3:6">
      <c r="C98" s="69"/>
      <c r="D98" s="69"/>
      <c r="E98" s="69"/>
      <c r="F98" s="69"/>
    </row>
    <row r="99" spans="3:6">
      <c r="C99" s="69"/>
      <c r="D99" s="69"/>
      <c r="E99" s="69"/>
      <c r="F99" s="69"/>
    </row>
    <row r="100" spans="3:6">
      <c r="C100" s="69"/>
      <c r="D100" s="69"/>
      <c r="E100" s="69"/>
      <c r="F100" s="69"/>
    </row>
    <row r="101" spans="3:6">
      <c r="C101" s="69"/>
      <c r="D101" s="69"/>
      <c r="E101" s="69"/>
      <c r="F101" s="69"/>
    </row>
    <row r="102" spans="3:6">
      <c r="C102" s="69"/>
      <c r="D102" s="69"/>
      <c r="E102" s="69"/>
      <c r="F102" s="69"/>
    </row>
    <row r="103" spans="3:6">
      <c r="C103" s="69"/>
      <c r="D103" s="69"/>
      <c r="E103" s="69"/>
      <c r="F103" s="69"/>
    </row>
    <row r="104" spans="3:6">
      <c r="C104" s="69"/>
      <c r="D104" s="69"/>
      <c r="E104" s="69"/>
      <c r="F104" s="69"/>
    </row>
    <row r="105" spans="3:6">
      <c r="C105" s="69"/>
      <c r="D105" s="69"/>
      <c r="E105" s="69"/>
      <c r="F105" s="69"/>
    </row>
    <row r="106" spans="3:6">
      <c r="C106" s="69"/>
      <c r="D106" s="69"/>
      <c r="E106" s="69"/>
      <c r="F106" s="69"/>
    </row>
    <row r="107" spans="3:6">
      <c r="C107" s="69"/>
      <c r="D107" s="69"/>
      <c r="E107" s="69"/>
      <c r="F107" s="69"/>
    </row>
    <row r="108" spans="3:6">
      <c r="C108" s="69"/>
      <c r="D108" s="69"/>
      <c r="E108" s="69"/>
      <c r="F108" s="69"/>
    </row>
    <row r="109" spans="3:6">
      <c r="C109" s="69"/>
      <c r="D109" s="69"/>
      <c r="E109" s="69"/>
      <c r="F109" s="69"/>
    </row>
    <row r="110" spans="3:6">
      <c r="C110" s="69"/>
      <c r="D110" s="69"/>
      <c r="E110" s="69"/>
      <c r="F110" s="69"/>
    </row>
    <row r="111" spans="3:6">
      <c r="C111" s="69"/>
      <c r="D111" s="69"/>
      <c r="E111" s="69"/>
      <c r="F111" s="69"/>
    </row>
    <row r="112" spans="3:6">
      <c r="C112" s="69"/>
      <c r="D112" s="69"/>
      <c r="E112" s="69"/>
      <c r="F112" s="69"/>
    </row>
    <row r="113" spans="3:6">
      <c r="C113" s="69"/>
      <c r="D113" s="69"/>
      <c r="E113" s="69"/>
      <c r="F113" s="69"/>
    </row>
    <row r="114" spans="3:6">
      <c r="C114" s="69"/>
      <c r="D114" s="69"/>
      <c r="E114" s="69"/>
      <c r="F114" s="69"/>
    </row>
    <row r="115" spans="3:6">
      <c r="C115" s="69"/>
      <c r="D115" s="69"/>
      <c r="E115" s="69"/>
      <c r="F115" s="69"/>
    </row>
    <row r="116" spans="3:6">
      <c r="C116" s="69"/>
      <c r="D116" s="69"/>
      <c r="E116" s="69"/>
      <c r="F116" s="69"/>
    </row>
    <row r="117" spans="3:6">
      <c r="C117" s="69"/>
      <c r="D117" s="69"/>
      <c r="E117" s="69"/>
      <c r="F117" s="69"/>
    </row>
    <row r="118" spans="3:6">
      <c r="C118" s="69"/>
      <c r="D118" s="69"/>
      <c r="E118" s="69"/>
      <c r="F118" s="69"/>
    </row>
    <row r="119" spans="3:6">
      <c r="C119" s="69"/>
      <c r="D119" s="69"/>
      <c r="E119" s="69"/>
      <c r="F119" s="69"/>
    </row>
    <row r="120" spans="3:6">
      <c r="C120" s="69"/>
      <c r="D120" s="69"/>
      <c r="E120" s="69"/>
      <c r="F120" s="69"/>
    </row>
    <row r="121" spans="3:6">
      <c r="C121" s="69"/>
      <c r="D121" s="69"/>
      <c r="E121" s="69"/>
      <c r="F121" s="69"/>
    </row>
    <row r="122" spans="3:6">
      <c r="C122" s="69"/>
      <c r="D122" s="69"/>
      <c r="E122" s="69"/>
      <c r="F122" s="69"/>
    </row>
    <row r="123" spans="3:6">
      <c r="C123" s="69"/>
      <c r="D123" s="69"/>
      <c r="E123" s="69"/>
      <c r="F123" s="69"/>
    </row>
    <row r="124" spans="3:6">
      <c r="C124" s="69"/>
      <c r="D124" s="69"/>
      <c r="E124" s="69"/>
      <c r="F124" s="69"/>
    </row>
    <row r="125" spans="3:6">
      <c r="C125" s="69"/>
      <c r="D125" s="69"/>
      <c r="E125" s="69"/>
      <c r="F125" s="69"/>
    </row>
    <row r="126" spans="3:6">
      <c r="C126" s="69"/>
      <c r="D126" s="69"/>
      <c r="E126" s="69"/>
      <c r="F126" s="69"/>
    </row>
    <row r="127" spans="3:6">
      <c r="C127" s="69"/>
      <c r="D127" s="69"/>
      <c r="E127" s="69"/>
      <c r="F127" s="69"/>
    </row>
    <row r="128" spans="3:6">
      <c r="C128" s="69"/>
      <c r="D128" s="69"/>
      <c r="E128" s="69"/>
      <c r="F128" s="69"/>
    </row>
    <row r="129" spans="3:6">
      <c r="C129" s="69"/>
      <c r="D129" s="69"/>
      <c r="E129" s="69"/>
      <c r="F129" s="69"/>
    </row>
    <row r="130" spans="3:6">
      <c r="C130" s="69"/>
      <c r="D130" s="69"/>
      <c r="E130" s="69"/>
      <c r="F130" s="69"/>
    </row>
    <row r="131" spans="3:6">
      <c r="C131" s="69"/>
      <c r="D131" s="69"/>
      <c r="E131" s="69"/>
      <c r="F131" s="69"/>
    </row>
    <row r="132" spans="3:6">
      <c r="C132" s="69"/>
      <c r="D132" s="69"/>
      <c r="E132" s="69"/>
      <c r="F132" s="69"/>
    </row>
    <row r="133" spans="3:6">
      <c r="C133" s="69"/>
      <c r="D133" s="69"/>
      <c r="E133" s="69"/>
      <c r="F133" s="69"/>
    </row>
    <row r="134" spans="3:6">
      <c r="C134" s="69"/>
      <c r="D134" s="69"/>
      <c r="E134" s="69"/>
      <c r="F134" s="69"/>
    </row>
    <row r="135" spans="3:6">
      <c r="C135" s="69"/>
      <c r="D135" s="69"/>
      <c r="E135" s="69"/>
      <c r="F135" s="69"/>
    </row>
    <row r="136" spans="3:6">
      <c r="C136" s="69"/>
      <c r="D136" s="69"/>
      <c r="E136" s="69"/>
      <c r="F136" s="69"/>
    </row>
    <row r="137" spans="3:6">
      <c r="C137" s="69"/>
      <c r="D137" s="69"/>
      <c r="E137" s="69"/>
      <c r="F137" s="69"/>
    </row>
    <row r="138" spans="3:6">
      <c r="C138" s="69"/>
      <c r="D138" s="69"/>
      <c r="E138" s="69"/>
      <c r="F138" s="69"/>
    </row>
    <row r="139" spans="3:6">
      <c r="C139" s="69"/>
      <c r="D139" s="69"/>
      <c r="E139" s="69"/>
      <c r="F139" s="69"/>
    </row>
    <row r="140" spans="3:6">
      <c r="C140" s="69"/>
      <c r="D140" s="69"/>
      <c r="E140" s="69"/>
      <c r="F140" s="69"/>
    </row>
    <row r="141" spans="3:6">
      <c r="C141" s="69"/>
      <c r="D141" s="69"/>
      <c r="E141" s="69"/>
      <c r="F141" s="69"/>
    </row>
    <row r="142" spans="3:6">
      <c r="C142" s="69"/>
      <c r="D142" s="69"/>
      <c r="E142" s="69"/>
      <c r="F142" s="69"/>
    </row>
    <row r="143" spans="3:6">
      <c r="C143" s="69"/>
      <c r="D143" s="69"/>
      <c r="E143" s="69"/>
      <c r="F143" s="69"/>
    </row>
    <row r="144" spans="3:6">
      <c r="C144" s="69"/>
      <c r="D144" s="69"/>
      <c r="E144" s="69"/>
      <c r="F144" s="69"/>
    </row>
    <row r="145" spans="3:6">
      <c r="C145" s="69"/>
      <c r="D145" s="69"/>
      <c r="E145" s="69"/>
      <c r="F145" s="69"/>
    </row>
    <row r="146" spans="3:6">
      <c r="C146" s="69"/>
      <c r="D146" s="69"/>
      <c r="E146" s="69"/>
      <c r="F146" s="69"/>
    </row>
    <row r="147" spans="3:6">
      <c r="C147" s="69"/>
      <c r="D147" s="69"/>
      <c r="E147" s="69"/>
      <c r="F147" s="69"/>
    </row>
    <row r="148" spans="3:6">
      <c r="C148" s="69"/>
      <c r="D148" s="69"/>
      <c r="E148" s="69"/>
      <c r="F148" s="69"/>
    </row>
    <row r="149" spans="3:6">
      <c r="C149" s="69"/>
      <c r="D149" s="69"/>
      <c r="E149" s="69"/>
      <c r="F149" s="69"/>
    </row>
    <row r="150" spans="3:6">
      <c r="C150" s="69"/>
      <c r="D150" s="69"/>
      <c r="E150" s="69"/>
      <c r="F150" s="69"/>
    </row>
    <row r="151" spans="3:6">
      <c r="C151" s="69"/>
      <c r="D151" s="69"/>
      <c r="E151" s="69"/>
      <c r="F151" s="69"/>
    </row>
    <row r="152" spans="3:6">
      <c r="C152" s="69"/>
      <c r="D152" s="69"/>
      <c r="E152" s="69"/>
      <c r="F152" s="69"/>
    </row>
    <row r="153" spans="3:6">
      <c r="C153" s="69"/>
      <c r="D153" s="69"/>
      <c r="E153" s="69"/>
      <c r="F153" s="69"/>
    </row>
    <row r="154" spans="3:6">
      <c r="C154" s="69"/>
      <c r="D154" s="69"/>
      <c r="E154" s="69"/>
      <c r="F154" s="69"/>
    </row>
    <row r="155" spans="3:6">
      <c r="C155" s="69"/>
      <c r="D155" s="69"/>
      <c r="E155" s="69"/>
      <c r="F155" s="69"/>
    </row>
    <row r="156" spans="3:6">
      <c r="C156" s="69"/>
      <c r="D156" s="69"/>
      <c r="E156" s="69"/>
      <c r="F156" s="69"/>
    </row>
    <row r="157" spans="3:6">
      <c r="C157" s="69"/>
      <c r="D157" s="69"/>
      <c r="E157" s="69"/>
      <c r="F157" s="69"/>
    </row>
    <row r="158" spans="3:6">
      <c r="C158" s="69"/>
      <c r="D158" s="69"/>
      <c r="E158" s="69"/>
      <c r="F158" s="69"/>
    </row>
    <row r="159" spans="3:6">
      <c r="C159" s="69"/>
      <c r="D159" s="69"/>
      <c r="E159" s="69"/>
      <c r="F159" s="69"/>
    </row>
    <row r="160" spans="3:6">
      <c r="C160" s="69"/>
      <c r="D160" s="69"/>
      <c r="E160" s="69"/>
      <c r="F160" s="69"/>
    </row>
    <row r="161" spans="3:6">
      <c r="C161" s="69"/>
      <c r="D161" s="69"/>
      <c r="E161" s="69"/>
      <c r="F161" s="69"/>
    </row>
    <row r="162" spans="3:6">
      <c r="C162" s="69"/>
      <c r="D162" s="69"/>
      <c r="E162" s="69"/>
      <c r="F162" s="69"/>
    </row>
    <row r="163" spans="3:6">
      <c r="C163" s="69"/>
      <c r="D163" s="69"/>
      <c r="E163" s="69"/>
      <c r="F163" s="69"/>
    </row>
    <row r="164" spans="3:6">
      <c r="C164" s="69"/>
      <c r="D164" s="69"/>
      <c r="E164" s="69"/>
      <c r="F164" s="69"/>
    </row>
    <row r="165" spans="3:6">
      <c r="C165" s="69"/>
      <c r="D165" s="69"/>
      <c r="E165" s="69"/>
      <c r="F165" s="69"/>
    </row>
    <row r="166" spans="3:6">
      <c r="C166" s="69"/>
      <c r="D166" s="69"/>
      <c r="E166" s="69"/>
      <c r="F166" s="69"/>
    </row>
    <row r="167" spans="3:6">
      <c r="C167" s="69"/>
      <c r="D167" s="69"/>
      <c r="E167" s="69"/>
      <c r="F167" s="69"/>
    </row>
    <row r="168" spans="3:6">
      <c r="C168" s="69"/>
      <c r="D168" s="69"/>
      <c r="E168" s="69"/>
      <c r="F168" s="69"/>
    </row>
    <row r="169" spans="3:6">
      <c r="C169" s="69"/>
      <c r="D169" s="69"/>
      <c r="E169" s="69"/>
      <c r="F169" s="69"/>
    </row>
    <row r="170" spans="3:6">
      <c r="C170" s="69"/>
      <c r="D170" s="69"/>
      <c r="E170" s="69"/>
      <c r="F170" s="69"/>
    </row>
    <row r="171" spans="3:6">
      <c r="C171" s="69"/>
      <c r="D171" s="69"/>
      <c r="E171" s="69"/>
      <c r="F171" s="69"/>
    </row>
    <row r="172" spans="3:6">
      <c r="C172" s="69"/>
      <c r="D172" s="69"/>
      <c r="E172" s="69"/>
      <c r="F172" s="69"/>
    </row>
    <row r="173" spans="3:6">
      <c r="C173" s="69"/>
      <c r="D173" s="69"/>
      <c r="E173" s="69"/>
      <c r="F173" s="69"/>
    </row>
    <row r="174" spans="3:6">
      <c r="C174" s="69"/>
      <c r="D174" s="69"/>
      <c r="E174" s="69"/>
      <c r="F174" s="69"/>
    </row>
    <row r="175" spans="3:6">
      <c r="C175" s="69"/>
      <c r="D175" s="69"/>
      <c r="E175" s="69"/>
      <c r="F175" s="69"/>
    </row>
    <row r="176" spans="3:6">
      <c r="C176" s="69"/>
      <c r="D176" s="69"/>
      <c r="E176" s="69"/>
      <c r="F176" s="69"/>
    </row>
    <row r="177" spans="3:6">
      <c r="C177" s="69"/>
      <c r="D177" s="69"/>
      <c r="E177" s="69"/>
      <c r="F177" s="69"/>
    </row>
    <row r="178" spans="3:6">
      <c r="C178" s="69"/>
      <c r="D178" s="69"/>
      <c r="E178" s="69"/>
      <c r="F178" s="69"/>
    </row>
    <row r="179" spans="3:6">
      <c r="C179" s="69"/>
      <c r="D179" s="69"/>
      <c r="E179" s="69"/>
      <c r="F179" s="69"/>
    </row>
    <row r="180" spans="3:6">
      <c r="C180" s="69"/>
      <c r="D180" s="69"/>
      <c r="E180" s="69"/>
      <c r="F180" s="69"/>
    </row>
    <row r="181" spans="3:6">
      <c r="C181" s="69"/>
      <c r="D181" s="69"/>
      <c r="E181" s="69"/>
      <c r="F181" s="69"/>
    </row>
    <row r="182" spans="3:6">
      <c r="C182" s="69"/>
      <c r="D182" s="69"/>
      <c r="E182" s="69"/>
      <c r="F182" s="69"/>
    </row>
    <row r="183" spans="3:6">
      <c r="C183" s="69"/>
      <c r="D183" s="69"/>
      <c r="E183" s="69"/>
      <c r="F183" s="69"/>
    </row>
    <row r="184" spans="3:6">
      <c r="C184" s="69"/>
      <c r="D184" s="69"/>
      <c r="E184" s="69"/>
      <c r="F184" s="69"/>
    </row>
    <row r="185" spans="3:6">
      <c r="C185" s="69"/>
      <c r="D185" s="69"/>
      <c r="E185" s="69"/>
      <c r="F185" s="69"/>
    </row>
    <row r="186" spans="3:6">
      <c r="C186" s="69"/>
      <c r="D186" s="69"/>
      <c r="E186" s="69"/>
      <c r="F186" s="69"/>
    </row>
    <row r="187" spans="3:6">
      <c r="C187" s="69"/>
      <c r="D187" s="69"/>
      <c r="E187" s="69"/>
      <c r="F187" s="69"/>
    </row>
    <row r="188" spans="3:6">
      <c r="C188" s="69"/>
      <c r="D188" s="69"/>
      <c r="E188" s="69"/>
      <c r="F188" s="69"/>
    </row>
    <row r="189" spans="3:6">
      <c r="C189" s="69"/>
      <c r="D189" s="69"/>
      <c r="E189" s="69"/>
      <c r="F189" s="69"/>
    </row>
    <row r="190" spans="3:6">
      <c r="C190" s="69"/>
      <c r="D190" s="69"/>
      <c r="E190" s="69"/>
      <c r="F190" s="69"/>
    </row>
    <row r="191" spans="3:6">
      <c r="C191" s="69"/>
      <c r="D191" s="69"/>
      <c r="E191" s="69"/>
      <c r="F191" s="69"/>
    </row>
    <row r="192" spans="3:6">
      <c r="C192" s="69"/>
      <c r="D192" s="69"/>
      <c r="E192" s="69"/>
      <c r="F192" s="69"/>
    </row>
    <row r="193" spans="3:6">
      <c r="C193" s="69"/>
      <c r="D193" s="69"/>
      <c r="E193" s="69"/>
      <c r="F193" s="69"/>
    </row>
    <row r="194" spans="3:6">
      <c r="C194" s="69"/>
      <c r="D194" s="69"/>
      <c r="E194" s="69"/>
      <c r="F194" s="69"/>
    </row>
    <row r="195" spans="3:6">
      <c r="C195" s="69"/>
      <c r="D195" s="69"/>
      <c r="E195" s="69"/>
      <c r="F195" s="69"/>
    </row>
    <row r="196" spans="3:6">
      <c r="C196" s="69"/>
      <c r="D196" s="69"/>
      <c r="E196" s="69"/>
      <c r="F196" s="69"/>
    </row>
    <row r="197" spans="3:6">
      <c r="C197" s="69"/>
      <c r="D197" s="69"/>
      <c r="E197" s="69"/>
      <c r="F197" s="69"/>
    </row>
    <row r="198" spans="3:6">
      <c r="C198" s="69"/>
      <c r="D198" s="69"/>
      <c r="E198" s="69"/>
      <c r="F198" s="69"/>
    </row>
    <row r="199" spans="3:6">
      <c r="C199" s="69"/>
      <c r="D199" s="69"/>
      <c r="E199" s="69"/>
      <c r="F199" s="69"/>
    </row>
    <row r="200" spans="3:6">
      <c r="C200" s="69"/>
      <c r="D200" s="69"/>
      <c r="E200" s="69"/>
      <c r="F200" s="69"/>
    </row>
    <row r="201" spans="3:6">
      <c r="C201" s="69"/>
      <c r="D201" s="69"/>
      <c r="E201" s="69"/>
      <c r="F201" s="69"/>
    </row>
    <row r="202" spans="3:6">
      <c r="C202" s="69"/>
      <c r="D202" s="69"/>
      <c r="E202" s="69"/>
      <c r="F202" s="69"/>
    </row>
    <row r="203" spans="3:6">
      <c r="C203" s="69"/>
      <c r="D203" s="69"/>
      <c r="E203" s="69"/>
      <c r="F203" s="69"/>
    </row>
    <row r="204" spans="3:6">
      <c r="C204" s="69"/>
      <c r="D204" s="69"/>
      <c r="E204" s="69"/>
      <c r="F204" s="69"/>
    </row>
    <row r="205" spans="3:6">
      <c r="C205" s="69"/>
      <c r="D205" s="69"/>
      <c r="E205" s="69"/>
      <c r="F205" s="69"/>
    </row>
    <row r="206" spans="3:6">
      <c r="C206" s="69"/>
      <c r="D206" s="69"/>
      <c r="E206" s="69"/>
      <c r="F206" s="69"/>
    </row>
    <row r="207" spans="3:6">
      <c r="C207" s="69"/>
      <c r="D207" s="69"/>
      <c r="E207" s="69"/>
      <c r="F207" s="69"/>
    </row>
    <row r="208" spans="3:6">
      <c r="C208" s="69"/>
      <c r="D208" s="69"/>
      <c r="E208" s="69"/>
      <c r="F208" s="69"/>
    </row>
    <row r="209" spans="3:6">
      <c r="C209" s="69"/>
      <c r="D209" s="69"/>
      <c r="E209" s="69"/>
      <c r="F209" s="69"/>
    </row>
    <row r="210" spans="3:6">
      <c r="C210" s="69"/>
      <c r="D210" s="69"/>
      <c r="E210" s="69"/>
      <c r="F210" s="69"/>
    </row>
    <row r="211" spans="3:6">
      <c r="C211" s="69"/>
      <c r="D211" s="69"/>
      <c r="E211" s="69"/>
      <c r="F211" s="69"/>
    </row>
    <row r="212" spans="3:6">
      <c r="C212" s="69"/>
      <c r="D212" s="69"/>
      <c r="E212" s="69"/>
      <c r="F212" s="69"/>
    </row>
    <row r="213" spans="3:6">
      <c r="C213" s="69"/>
      <c r="D213" s="69"/>
      <c r="E213" s="69"/>
      <c r="F213" s="69"/>
    </row>
    <row r="214" spans="3:6">
      <c r="C214" s="69"/>
      <c r="D214" s="69"/>
      <c r="E214" s="69"/>
      <c r="F214" s="69"/>
    </row>
    <row r="215" spans="3:6">
      <c r="C215" s="69"/>
      <c r="D215" s="69"/>
      <c r="E215" s="69"/>
      <c r="F215" s="69"/>
    </row>
    <row r="216" spans="3:6">
      <c r="C216" s="69"/>
      <c r="D216" s="69"/>
      <c r="E216" s="69"/>
      <c r="F216" s="69"/>
    </row>
    <row r="217" spans="3:6">
      <c r="C217" s="69"/>
      <c r="D217" s="69"/>
      <c r="E217" s="69"/>
      <c r="F217" s="69"/>
    </row>
    <row r="218" spans="3:6">
      <c r="C218" s="69"/>
      <c r="D218" s="69"/>
      <c r="E218" s="69"/>
      <c r="F218" s="69"/>
    </row>
    <row r="219" spans="3:6">
      <c r="C219" s="69"/>
      <c r="D219" s="69"/>
      <c r="E219" s="69"/>
      <c r="F219" s="69"/>
    </row>
    <row r="220" spans="3:6">
      <c r="C220" s="69"/>
      <c r="D220" s="69"/>
      <c r="E220" s="69"/>
      <c r="F220" s="69"/>
    </row>
    <row r="221" spans="3:6">
      <c r="C221" s="69"/>
      <c r="D221" s="69"/>
      <c r="E221" s="69"/>
      <c r="F221" s="69"/>
    </row>
    <row r="222" spans="3:6">
      <c r="C222" s="69"/>
      <c r="D222" s="69"/>
      <c r="E222" s="69"/>
      <c r="F222" s="69"/>
    </row>
    <row r="223" spans="3:6">
      <c r="C223" s="69"/>
      <c r="D223" s="69"/>
      <c r="E223" s="69"/>
      <c r="F223" s="69"/>
    </row>
    <row r="224" spans="3:6">
      <c r="C224" s="69"/>
      <c r="D224" s="69"/>
      <c r="E224" s="69"/>
      <c r="F224" s="69"/>
    </row>
    <row r="225" spans="3:6">
      <c r="C225" s="69"/>
      <c r="D225" s="69"/>
      <c r="E225" s="69"/>
      <c r="F225" s="69"/>
    </row>
    <row r="226" spans="3:6">
      <c r="C226" s="69"/>
      <c r="D226" s="69"/>
      <c r="E226" s="69"/>
      <c r="F226" s="69"/>
    </row>
    <row r="227" spans="3:6">
      <c r="C227" s="69"/>
      <c r="D227" s="69"/>
      <c r="E227" s="69"/>
      <c r="F227" s="69"/>
    </row>
    <row r="228" spans="3:6">
      <c r="C228" s="69"/>
      <c r="D228" s="69"/>
      <c r="E228" s="69"/>
      <c r="F228" s="69"/>
    </row>
    <row r="229" spans="3:6">
      <c r="C229" s="69"/>
      <c r="D229" s="69"/>
      <c r="E229" s="69"/>
      <c r="F229" s="69"/>
    </row>
    <row r="230" spans="3:6">
      <c r="C230" s="69"/>
      <c r="D230" s="69"/>
      <c r="E230" s="69"/>
      <c r="F230" s="69"/>
    </row>
    <row r="231" spans="3:6">
      <c r="C231" s="69"/>
      <c r="D231" s="69"/>
      <c r="E231" s="69"/>
      <c r="F231" s="69"/>
    </row>
    <row r="232" spans="3:6">
      <c r="C232" s="69"/>
      <c r="D232" s="69"/>
      <c r="E232" s="69"/>
      <c r="F232" s="69"/>
    </row>
    <row r="233" spans="3:6">
      <c r="C233" s="69"/>
      <c r="D233" s="69"/>
      <c r="E233" s="69"/>
      <c r="F233" s="69"/>
    </row>
    <row r="234" spans="3:6">
      <c r="C234" s="69"/>
      <c r="D234" s="69"/>
      <c r="E234" s="69"/>
      <c r="F234" s="69"/>
    </row>
    <row r="235" spans="3:6">
      <c r="C235" s="69"/>
      <c r="D235" s="69"/>
      <c r="E235" s="69"/>
      <c r="F235" s="69"/>
    </row>
    <row r="236" spans="3:6">
      <c r="C236" s="69"/>
      <c r="D236" s="69"/>
      <c r="E236" s="69"/>
      <c r="F236" s="69"/>
    </row>
    <row r="237" spans="3:6">
      <c r="C237" s="69"/>
      <c r="D237" s="69"/>
      <c r="E237" s="69"/>
      <c r="F237" s="69"/>
    </row>
    <row r="238" spans="3:6">
      <c r="C238" s="69"/>
      <c r="D238" s="69"/>
      <c r="E238" s="69"/>
      <c r="F238" s="69"/>
    </row>
    <row r="239" spans="3:6">
      <c r="C239" s="69"/>
      <c r="D239" s="69"/>
      <c r="E239" s="69"/>
      <c r="F239" s="69"/>
    </row>
    <row r="240" spans="3:6">
      <c r="C240" s="69"/>
      <c r="D240" s="69"/>
      <c r="E240" s="69"/>
      <c r="F240" s="69"/>
    </row>
    <row r="241" spans="3:6">
      <c r="C241" s="69"/>
      <c r="D241" s="69"/>
      <c r="E241" s="69"/>
      <c r="F241" s="69"/>
    </row>
    <row r="242" spans="3:6">
      <c r="C242" s="69"/>
      <c r="D242" s="69"/>
      <c r="E242" s="69"/>
      <c r="F242" s="69"/>
    </row>
    <row r="243" spans="3:6">
      <c r="C243" s="69"/>
      <c r="D243" s="69"/>
      <c r="E243" s="69"/>
      <c r="F243" s="69"/>
    </row>
    <row r="244" spans="3:6">
      <c r="C244" s="69"/>
      <c r="D244" s="69"/>
      <c r="E244" s="69"/>
      <c r="F244" s="69"/>
    </row>
    <row r="245" spans="3:6">
      <c r="C245" s="69"/>
      <c r="D245" s="69"/>
      <c r="E245" s="69"/>
      <c r="F245" s="69"/>
    </row>
    <row r="246" spans="3:6">
      <c r="C246" s="69"/>
      <c r="D246" s="69"/>
      <c r="E246" s="69"/>
      <c r="F246" s="69"/>
    </row>
    <row r="247" spans="3:6">
      <c r="C247" s="69"/>
      <c r="D247" s="69"/>
      <c r="E247" s="69"/>
      <c r="F247" s="69"/>
    </row>
    <row r="248" spans="3:6">
      <c r="C248" s="69"/>
      <c r="D248" s="69"/>
      <c r="E248" s="69"/>
      <c r="F248" s="69"/>
    </row>
    <row r="249" spans="3:6">
      <c r="C249" s="69"/>
      <c r="D249" s="69"/>
      <c r="E249" s="69"/>
      <c r="F249" s="69"/>
    </row>
    <row r="250" spans="3:6">
      <c r="C250" s="69"/>
      <c r="D250" s="69"/>
      <c r="E250" s="69"/>
      <c r="F250" s="69"/>
    </row>
    <row r="251" spans="3:6">
      <c r="C251" s="69"/>
      <c r="D251" s="69"/>
      <c r="E251" s="69"/>
      <c r="F251" s="69"/>
    </row>
    <row r="252" spans="3:6">
      <c r="C252" s="69"/>
      <c r="D252" s="69"/>
      <c r="E252" s="69"/>
      <c r="F252" s="69"/>
    </row>
    <row r="253" spans="3:6">
      <c r="C253" s="69"/>
      <c r="D253" s="69"/>
      <c r="E253" s="69"/>
      <c r="F253" s="69"/>
    </row>
    <row r="254" spans="3:6">
      <c r="C254" s="69"/>
      <c r="D254" s="69"/>
      <c r="E254" s="69"/>
      <c r="F254" s="69"/>
    </row>
    <row r="255" spans="3:6">
      <c r="C255" s="69"/>
      <c r="D255" s="69"/>
      <c r="E255" s="69"/>
      <c r="F255" s="69"/>
    </row>
    <row r="256" spans="3:6">
      <c r="C256" s="69"/>
      <c r="D256" s="69"/>
      <c r="E256" s="69"/>
      <c r="F256" s="69"/>
    </row>
    <row r="257" spans="3:6">
      <c r="C257" s="69"/>
      <c r="D257" s="69"/>
      <c r="E257" s="69"/>
      <c r="F257" s="69"/>
    </row>
    <row r="258" spans="3:6">
      <c r="C258" s="69"/>
      <c r="D258" s="69"/>
      <c r="E258" s="69"/>
      <c r="F258" s="69"/>
    </row>
    <row r="259" spans="3:6">
      <c r="C259" s="69"/>
      <c r="D259" s="69"/>
      <c r="E259" s="69"/>
      <c r="F259" s="69"/>
    </row>
    <row r="260" spans="3:6">
      <c r="C260" s="69"/>
      <c r="D260" s="69"/>
      <c r="E260" s="69"/>
      <c r="F260" s="69"/>
    </row>
    <row r="261" spans="3:6">
      <c r="C261" s="69"/>
      <c r="D261" s="69"/>
      <c r="E261" s="69"/>
      <c r="F261" s="69"/>
    </row>
    <row r="262" spans="3:6">
      <c r="C262" s="69"/>
      <c r="D262" s="69"/>
      <c r="E262" s="69"/>
      <c r="F262" s="69"/>
    </row>
    <row r="263" spans="3:6">
      <c r="C263" s="69"/>
      <c r="D263" s="69"/>
      <c r="E263" s="69"/>
      <c r="F263" s="69"/>
    </row>
    <row r="264" spans="3:6">
      <c r="C264" s="69"/>
      <c r="D264" s="69"/>
      <c r="E264" s="69"/>
      <c r="F264" s="69"/>
    </row>
    <row r="265" spans="3:6">
      <c r="C265" s="69"/>
      <c r="D265" s="69"/>
      <c r="E265" s="69"/>
      <c r="F265" s="69"/>
    </row>
    <row r="266" spans="3:6">
      <c r="C266" s="69"/>
      <c r="D266" s="69"/>
      <c r="E266" s="69"/>
      <c r="F266" s="69"/>
    </row>
    <row r="267" spans="3:6">
      <c r="C267" s="69"/>
      <c r="D267" s="69"/>
      <c r="E267" s="69"/>
      <c r="F267" s="69"/>
    </row>
    <row r="268" spans="3:6">
      <c r="C268" s="69"/>
      <c r="D268" s="69"/>
      <c r="E268" s="69"/>
      <c r="F268" s="69"/>
    </row>
    <row r="269" spans="3:6">
      <c r="C269" s="69"/>
      <c r="D269" s="69"/>
      <c r="E269" s="69"/>
      <c r="F269" s="69"/>
    </row>
    <row r="270" spans="3:6">
      <c r="C270" s="69"/>
      <c r="D270" s="69"/>
      <c r="E270" s="69"/>
      <c r="F270" s="69"/>
    </row>
    <row r="271" spans="3:6">
      <c r="C271" s="69"/>
      <c r="D271" s="69"/>
      <c r="E271" s="69"/>
      <c r="F271" s="69"/>
    </row>
    <row r="272" spans="3:6">
      <c r="C272" s="69"/>
      <c r="D272" s="69"/>
      <c r="E272" s="69"/>
      <c r="F272" s="69"/>
    </row>
    <row r="273" spans="3:6">
      <c r="C273" s="69"/>
      <c r="D273" s="69"/>
      <c r="E273" s="69"/>
      <c r="F273" s="69"/>
    </row>
    <row r="274" spans="3:6">
      <c r="C274" s="69"/>
      <c r="D274" s="69"/>
      <c r="E274" s="69"/>
      <c r="F274" s="69"/>
    </row>
    <row r="275" spans="3:6">
      <c r="C275" s="69"/>
      <c r="D275" s="69"/>
      <c r="E275" s="69"/>
      <c r="F275" s="69"/>
    </row>
    <row r="276" spans="3:6">
      <c r="C276" s="69"/>
      <c r="D276" s="69"/>
      <c r="E276" s="69"/>
      <c r="F276" s="69"/>
    </row>
    <row r="277" spans="3:6">
      <c r="C277" s="69"/>
      <c r="D277" s="69"/>
      <c r="E277" s="69"/>
      <c r="F277" s="69"/>
    </row>
    <row r="278" spans="3:6">
      <c r="C278" s="69"/>
      <c r="D278" s="69"/>
      <c r="E278" s="69"/>
      <c r="F278" s="69"/>
    </row>
    <row r="279" spans="3:6">
      <c r="C279" s="69"/>
      <c r="D279" s="69"/>
      <c r="E279" s="69"/>
      <c r="F279" s="69"/>
    </row>
    <row r="280" spans="3:6">
      <c r="C280" s="69"/>
      <c r="D280" s="69"/>
      <c r="E280" s="69"/>
      <c r="F280" s="69"/>
    </row>
    <row r="281" spans="3:6">
      <c r="C281" s="69"/>
      <c r="D281" s="69"/>
      <c r="E281" s="69"/>
      <c r="F281" s="69"/>
    </row>
    <row r="282" spans="3:6">
      <c r="C282" s="69"/>
      <c r="D282" s="69"/>
      <c r="E282" s="69"/>
      <c r="F282" s="69"/>
    </row>
    <row r="283" spans="3:6">
      <c r="C283" s="69"/>
      <c r="D283" s="69"/>
      <c r="E283" s="69"/>
      <c r="F283" s="69"/>
    </row>
    <row r="284" spans="3:6">
      <c r="C284" s="69"/>
      <c r="D284" s="69"/>
      <c r="E284" s="69"/>
      <c r="F284" s="69"/>
    </row>
    <row r="285" spans="3:6">
      <c r="C285" s="69"/>
      <c r="D285" s="69"/>
      <c r="E285" s="69"/>
      <c r="F285" s="69"/>
    </row>
    <row r="286" spans="3:6">
      <c r="C286" s="69"/>
      <c r="D286" s="69"/>
      <c r="E286" s="69"/>
      <c r="F286" s="69"/>
    </row>
    <row r="287" spans="3:6">
      <c r="C287" s="69"/>
      <c r="D287" s="69"/>
      <c r="E287" s="69"/>
      <c r="F287" s="69"/>
    </row>
    <row r="288" spans="3:6">
      <c r="C288" s="69"/>
      <c r="D288" s="69"/>
      <c r="E288" s="69"/>
      <c r="F288" s="69"/>
    </row>
    <row r="289" spans="3:6">
      <c r="C289" s="69"/>
      <c r="D289" s="69"/>
      <c r="E289" s="69"/>
      <c r="F289" s="69"/>
    </row>
    <row r="290" spans="3:6">
      <c r="C290" s="69"/>
      <c r="D290" s="69"/>
      <c r="E290" s="69"/>
      <c r="F290" s="69"/>
    </row>
    <row r="291" spans="3:6">
      <c r="C291" s="69"/>
      <c r="D291" s="69"/>
      <c r="E291" s="69"/>
      <c r="F291" s="69"/>
    </row>
    <row r="292" spans="3:6">
      <c r="C292" s="69"/>
      <c r="D292" s="69"/>
      <c r="E292" s="69"/>
      <c r="F292" s="69"/>
    </row>
    <row r="293" spans="3:6">
      <c r="C293" s="69"/>
      <c r="D293" s="69"/>
      <c r="E293" s="69"/>
      <c r="F293" s="69"/>
    </row>
    <row r="294" spans="3:6">
      <c r="C294" s="69"/>
      <c r="D294" s="69"/>
      <c r="E294" s="69"/>
      <c r="F294" s="69"/>
    </row>
    <row r="295" spans="3:6">
      <c r="C295" s="69"/>
      <c r="D295" s="69"/>
      <c r="E295" s="69"/>
      <c r="F295" s="69"/>
    </row>
    <row r="296" spans="3:6">
      <c r="C296" s="69"/>
      <c r="D296" s="69"/>
      <c r="E296" s="69"/>
      <c r="F296" s="69"/>
    </row>
    <row r="297" spans="3:6">
      <c r="C297" s="69"/>
      <c r="D297" s="69"/>
      <c r="E297" s="69"/>
      <c r="F297" s="69"/>
    </row>
    <row r="298" spans="3:6">
      <c r="C298" s="69"/>
      <c r="D298" s="69"/>
      <c r="E298" s="69"/>
      <c r="F298" s="69"/>
    </row>
    <row r="299" spans="3:6">
      <c r="C299" s="69"/>
      <c r="D299" s="69"/>
      <c r="E299" s="69"/>
      <c r="F299" s="69"/>
    </row>
    <row r="300" spans="3:6">
      <c r="C300" s="69"/>
      <c r="D300" s="69"/>
      <c r="E300" s="69"/>
      <c r="F300" s="69"/>
    </row>
    <row r="301" spans="3:6">
      <c r="C301" s="69"/>
      <c r="D301" s="69"/>
      <c r="E301" s="69"/>
      <c r="F301" s="69"/>
    </row>
    <row r="302" spans="3:6">
      <c r="C302" s="69"/>
      <c r="D302" s="69"/>
      <c r="E302" s="69"/>
      <c r="F302" s="69"/>
    </row>
    <row r="303" spans="3:6">
      <c r="C303" s="69"/>
      <c r="D303" s="69"/>
      <c r="E303" s="69"/>
      <c r="F303" s="69"/>
    </row>
    <row r="304" spans="3:6">
      <c r="C304" s="69"/>
      <c r="D304" s="69"/>
      <c r="E304" s="69"/>
      <c r="F304" s="69"/>
    </row>
    <row r="305" spans="3:6">
      <c r="C305" s="69"/>
      <c r="D305" s="69"/>
      <c r="E305" s="69"/>
      <c r="F305" s="69"/>
    </row>
    <row r="306" spans="3:6">
      <c r="C306" s="69"/>
      <c r="D306" s="69"/>
      <c r="E306" s="69"/>
      <c r="F306" s="69"/>
    </row>
    <row r="307" spans="3:6">
      <c r="C307" s="69"/>
      <c r="D307" s="69"/>
      <c r="E307" s="69"/>
      <c r="F307" s="69"/>
    </row>
    <row r="308" spans="3:6">
      <c r="C308" s="69"/>
      <c r="D308" s="69"/>
      <c r="E308" s="69"/>
      <c r="F308" s="69"/>
    </row>
    <row r="309" spans="3:6">
      <c r="C309" s="69"/>
      <c r="D309" s="69"/>
      <c r="E309" s="69"/>
      <c r="F309" s="69"/>
    </row>
    <row r="310" spans="3:6">
      <c r="C310" s="69"/>
      <c r="D310" s="69"/>
      <c r="E310" s="69"/>
      <c r="F310" s="69"/>
    </row>
    <row r="311" spans="3:6">
      <c r="C311" s="69"/>
      <c r="D311" s="69"/>
      <c r="E311" s="69"/>
      <c r="F311" s="69"/>
    </row>
    <row r="312" spans="3:6">
      <c r="C312" s="69"/>
      <c r="D312" s="69"/>
      <c r="E312" s="69"/>
      <c r="F312" s="69"/>
    </row>
    <row r="313" spans="3:6">
      <c r="C313" s="69"/>
      <c r="D313" s="69"/>
      <c r="E313" s="69"/>
      <c r="F313" s="69"/>
    </row>
    <row r="314" spans="3:6">
      <c r="C314" s="69"/>
      <c r="D314" s="69"/>
      <c r="E314" s="69"/>
      <c r="F314" s="69"/>
    </row>
    <row r="315" spans="3:6">
      <c r="C315" s="69"/>
      <c r="D315" s="69"/>
      <c r="E315" s="69"/>
      <c r="F315" s="69"/>
    </row>
    <row r="316" spans="3:6">
      <c r="C316" s="69"/>
      <c r="D316" s="69"/>
      <c r="E316" s="69"/>
      <c r="F316" s="69"/>
    </row>
    <row r="317" spans="3:6">
      <c r="C317" s="69"/>
      <c r="D317" s="69"/>
      <c r="E317" s="69"/>
      <c r="F317" s="69"/>
    </row>
    <row r="318" spans="3:6">
      <c r="C318" s="69"/>
      <c r="D318" s="69"/>
      <c r="E318" s="69"/>
      <c r="F318" s="69"/>
    </row>
    <row r="319" spans="3:6">
      <c r="C319" s="69"/>
      <c r="D319" s="69"/>
      <c r="E319" s="69"/>
      <c r="F319" s="69"/>
    </row>
    <row r="320" spans="3:6">
      <c r="C320" s="69"/>
      <c r="D320" s="69"/>
      <c r="E320" s="69"/>
      <c r="F320" s="69"/>
    </row>
    <row r="321" spans="3:6">
      <c r="C321" s="69"/>
      <c r="D321" s="69"/>
      <c r="E321" s="69"/>
      <c r="F321" s="69"/>
    </row>
    <row r="322" spans="3:6">
      <c r="C322" s="69"/>
      <c r="D322" s="69"/>
      <c r="E322" s="69"/>
      <c r="F322" s="69"/>
    </row>
    <row r="323" spans="3:6">
      <c r="C323" s="69"/>
      <c r="D323" s="69"/>
      <c r="E323" s="69"/>
      <c r="F323" s="69"/>
    </row>
    <row r="324" spans="3:6">
      <c r="C324" s="69"/>
      <c r="D324" s="69"/>
      <c r="E324" s="69"/>
      <c r="F324" s="69"/>
    </row>
    <row r="325" spans="3:6">
      <c r="C325" s="69"/>
      <c r="D325" s="69"/>
      <c r="E325" s="69"/>
      <c r="F325" s="69"/>
    </row>
    <row r="326" spans="3:6">
      <c r="C326" s="69"/>
      <c r="D326" s="69"/>
      <c r="E326" s="69"/>
      <c r="F326" s="69"/>
    </row>
    <row r="327" spans="3:6">
      <c r="C327" s="69"/>
      <c r="D327" s="69"/>
      <c r="E327" s="69"/>
      <c r="F327" s="69"/>
    </row>
    <row r="328" spans="3:6">
      <c r="C328" s="69"/>
      <c r="D328" s="69"/>
      <c r="E328" s="69"/>
      <c r="F328" s="69"/>
    </row>
    <row r="329" spans="3:6">
      <c r="C329" s="69"/>
      <c r="D329" s="69"/>
      <c r="E329" s="69"/>
      <c r="F329" s="69"/>
    </row>
    <row r="330" spans="3:6">
      <c r="C330" s="69"/>
      <c r="D330" s="69"/>
      <c r="E330" s="69"/>
      <c r="F330" s="69"/>
    </row>
    <row r="331" spans="3:6">
      <c r="C331" s="69"/>
      <c r="D331" s="69"/>
      <c r="E331" s="69"/>
      <c r="F331" s="69"/>
    </row>
    <row r="332" spans="3:6">
      <c r="C332" s="69"/>
      <c r="D332" s="69"/>
      <c r="E332" s="69"/>
      <c r="F332" s="69"/>
    </row>
    <row r="333" spans="3:6">
      <c r="C333" s="69"/>
      <c r="D333" s="69"/>
      <c r="E333" s="69"/>
      <c r="F333" s="69"/>
    </row>
    <row r="334" spans="3:6">
      <c r="C334" s="69"/>
      <c r="D334" s="69"/>
      <c r="E334" s="69"/>
      <c r="F334" s="69"/>
    </row>
    <row r="335" spans="3:6">
      <c r="C335" s="69"/>
      <c r="D335" s="69"/>
      <c r="E335" s="69"/>
      <c r="F335" s="69"/>
    </row>
    <row r="336" spans="3:6">
      <c r="C336" s="69"/>
      <c r="D336" s="69"/>
      <c r="E336" s="69"/>
      <c r="F336" s="69"/>
    </row>
    <row r="337" spans="3:6">
      <c r="C337" s="69"/>
      <c r="D337" s="69"/>
      <c r="E337" s="69"/>
      <c r="F337" s="69"/>
    </row>
    <row r="338" spans="3:6">
      <c r="C338" s="69"/>
      <c r="D338" s="69"/>
      <c r="E338" s="69"/>
      <c r="F338" s="69"/>
    </row>
    <row r="339" spans="3:6">
      <c r="C339" s="69"/>
      <c r="D339" s="69"/>
      <c r="E339" s="69"/>
      <c r="F339" s="69"/>
    </row>
    <row r="340" spans="3:6">
      <c r="C340" s="69"/>
      <c r="D340" s="69"/>
      <c r="E340" s="69"/>
      <c r="F340" s="69"/>
    </row>
    <row r="341" spans="3:6">
      <c r="C341" s="69"/>
      <c r="D341" s="69"/>
      <c r="E341" s="69"/>
      <c r="F341" s="69"/>
    </row>
    <row r="342" spans="3:6">
      <c r="C342" s="69"/>
      <c r="D342" s="69"/>
      <c r="E342" s="69"/>
      <c r="F342" s="69"/>
    </row>
    <row r="343" spans="3:6">
      <c r="C343" s="69"/>
      <c r="D343" s="69"/>
      <c r="E343" s="69"/>
      <c r="F343" s="69"/>
    </row>
    <row r="344" spans="3:6">
      <c r="C344" s="69"/>
      <c r="D344" s="69"/>
      <c r="E344" s="69"/>
      <c r="F344" s="69"/>
    </row>
    <row r="345" spans="3:6">
      <c r="C345" s="69"/>
      <c r="D345" s="69"/>
      <c r="E345" s="69"/>
      <c r="F345" s="69"/>
    </row>
    <row r="346" spans="3:6">
      <c r="C346" s="69"/>
      <c r="D346" s="69"/>
      <c r="E346" s="69"/>
      <c r="F346" s="69"/>
    </row>
    <row r="347" spans="3:6">
      <c r="C347" s="69"/>
      <c r="D347" s="69"/>
      <c r="E347" s="69"/>
      <c r="F347" s="69"/>
    </row>
    <row r="348" spans="3:6">
      <c r="C348" s="69"/>
      <c r="D348" s="69"/>
      <c r="E348" s="69"/>
      <c r="F348" s="69"/>
    </row>
    <row r="349" spans="3:6">
      <c r="C349" s="69"/>
      <c r="D349" s="69"/>
      <c r="E349" s="69"/>
      <c r="F349" s="69"/>
    </row>
    <row r="350" spans="3:6">
      <c r="C350" s="69"/>
      <c r="D350" s="69"/>
      <c r="E350" s="69"/>
      <c r="F350" s="69"/>
    </row>
    <row r="351" spans="3:6">
      <c r="C351" s="69"/>
      <c r="D351" s="69"/>
      <c r="E351" s="69"/>
      <c r="F351" s="69"/>
    </row>
    <row r="352" spans="3:6">
      <c r="C352" s="69"/>
      <c r="D352" s="69"/>
      <c r="E352" s="69"/>
      <c r="F352" s="69"/>
    </row>
    <row r="353" spans="3:6">
      <c r="C353" s="69"/>
      <c r="D353" s="69"/>
      <c r="E353" s="69"/>
      <c r="F353" s="69"/>
    </row>
    <row r="354" spans="3:6">
      <c r="C354" s="69"/>
      <c r="D354" s="69"/>
      <c r="E354" s="69"/>
      <c r="F354" s="69"/>
    </row>
    <row r="355" spans="3:6">
      <c r="C355" s="69"/>
      <c r="D355" s="69"/>
      <c r="E355" s="69"/>
      <c r="F355" s="69"/>
    </row>
    <row r="356" spans="3:6">
      <c r="C356" s="69"/>
      <c r="D356" s="69"/>
      <c r="E356" s="69"/>
      <c r="F356" s="69"/>
    </row>
    <row r="357" spans="3:6">
      <c r="C357" s="69"/>
      <c r="D357" s="69"/>
      <c r="E357" s="69"/>
      <c r="F357" s="69"/>
    </row>
    <row r="358" spans="3:6">
      <c r="C358" s="69"/>
      <c r="D358" s="69"/>
      <c r="E358" s="69"/>
      <c r="F358" s="69"/>
    </row>
    <row r="359" spans="3:6">
      <c r="C359" s="69"/>
      <c r="D359" s="69"/>
      <c r="E359" s="69"/>
      <c r="F359" s="69"/>
    </row>
    <row r="360" spans="3:6">
      <c r="C360" s="69"/>
      <c r="D360" s="69"/>
      <c r="E360" s="69"/>
      <c r="F360" s="69"/>
    </row>
    <row r="361" spans="3:6">
      <c r="C361" s="69"/>
      <c r="D361" s="69"/>
      <c r="E361" s="69"/>
      <c r="F361" s="69"/>
    </row>
    <row r="362" spans="3:6">
      <c r="C362" s="69"/>
      <c r="D362" s="69"/>
      <c r="E362" s="69"/>
      <c r="F362" s="69"/>
    </row>
    <row r="363" spans="3:6">
      <c r="C363" s="69"/>
      <c r="D363" s="69"/>
      <c r="E363" s="69"/>
      <c r="F363" s="69"/>
    </row>
    <row r="364" spans="3:6">
      <c r="C364" s="69"/>
      <c r="D364" s="69"/>
      <c r="E364" s="69"/>
      <c r="F364" s="69"/>
    </row>
    <row r="365" spans="3:6">
      <c r="C365" s="69"/>
      <c r="D365" s="69"/>
      <c r="E365" s="69"/>
      <c r="F365" s="69"/>
    </row>
    <row r="366" spans="3:6">
      <c r="C366" s="69"/>
      <c r="D366" s="69"/>
      <c r="E366" s="69"/>
      <c r="F366" s="69"/>
    </row>
    <row r="367" spans="3:6">
      <c r="C367" s="69"/>
      <c r="D367" s="69"/>
      <c r="E367" s="69"/>
      <c r="F367" s="69"/>
    </row>
    <row r="368" spans="3:6">
      <c r="C368" s="69"/>
      <c r="D368" s="69"/>
      <c r="E368" s="69"/>
      <c r="F368" s="69"/>
    </row>
    <row r="369" spans="3:6">
      <c r="C369" s="69"/>
      <c r="D369" s="69"/>
      <c r="E369" s="69"/>
      <c r="F369" s="69"/>
    </row>
    <row r="370" spans="3:6">
      <c r="C370" s="69"/>
      <c r="D370" s="69"/>
      <c r="E370" s="69"/>
      <c r="F370" s="69"/>
    </row>
    <row r="371" spans="3:6">
      <c r="C371" s="69"/>
      <c r="D371" s="69"/>
      <c r="E371" s="69"/>
      <c r="F371" s="69"/>
    </row>
    <row r="372" spans="3:6">
      <c r="C372" s="69"/>
      <c r="D372" s="69"/>
      <c r="E372" s="69"/>
      <c r="F372" s="69"/>
    </row>
    <row r="373" spans="3:6">
      <c r="C373" s="69"/>
      <c r="D373" s="69"/>
      <c r="E373" s="69"/>
      <c r="F373" s="69"/>
    </row>
    <row r="374" spans="3:6">
      <c r="C374" s="69"/>
      <c r="D374" s="69"/>
      <c r="E374" s="69"/>
      <c r="F374" s="69"/>
    </row>
    <row r="375" spans="3:6">
      <c r="C375" s="69"/>
      <c r="D375" s="69"/>
      <c r="E375" s="69"/>
      <c r="F375" s="69"/>
    </row>
    <row r="376" spans="3:6">
      <c r="C376" s="69"/>
      <c r="D376" s="69"/>
      <c r="E376" s="69"/>
      <c r="F376" s="69"/>
    </row>
    <row r="377" spans="3:6">
      <c r="C377" s="69"/>
      <c r="D377" s="69"/>
      <c r="E377" s="69"/>
      <c r="F377" s="69"/>
    </row>
    <row r="378" spans="3:6">
      <c r="C378" s="69"/>
      <c r="D378" s="69"/>
      <c r="E378" s="69"/>
      <c r="F378" s="69"/>
    </row>
    <row r="379" spans="3:6">
      <c r="C379" s="69"/>
      <c r="D379" s="69"/>
      <c r="E379" s="69"/>
      <c r="F379" s="69"/>
    </row>
    <row r="380" spans="3:6">
      <c r="C380" s="69"/>
      <c r="D380" s="69"/>
      <c r="E380" s="69"/>
      <c r="F380" s="69"/>
    </row>
    <row r="381" spans="3:6">
      <c r="C381" s="69"/>
      <c r="D381" s="69"/>
      <c r="E381" s="69"/>
      <c r="F381" s="69"/>
    </row>
    <row r="382" spans="3:6">
      <c r="C382" s="69"/>
      <c r="D382" s="69"/>
      <c r="E382" s="69"/>
      <c r="F382" s="69"/>
    </row>
    <row r="383" spans="3:6">
      <c r="C383" s="69"/>
      <c r="D383" s="69"/>
      <c r="E383" s="69"/>
      <c r="F383" s="69"/>
    </row>
    <row r="384" spans="3:6">
      <c r="C384" s="69"/>
      <c r="D384" s="69"/>
      <c r="E384" s="69"/>
      <c r="F384" s="69"/>
    </row>
    <row r="385" spans="3:6">
      <c r="C385" s="69"/>
      <c r="D385" s="69"/>
      <c r="E385" s="69"/>
      <c r="F385" s="69"/>
    </row>
    <row r="386" spans="3:6">
      <c r="C386" s="69"/>
      <c r="D386" s="69"/>
      <c r="E386" s="69"/>
      <c r="F386" s="69"/>
    </row>
    <row r="387" spans="3:6">
      <c r="C387" s="69"/>
      <c r="D387" s="69"/>
      <c r="E387" s="69"/>
      <c r="F387" s="69"/>
    </row>
    <row r="388" spans="3:6">
      <c r="C388" s="69"/>
      <c r="D388" s="69"/>
      <c r="E388" s="69"/>
      <c r="F388" s="69"/>
    </row>
    <row r="389" spans="3:6">
      <c r="C389" s="69"/>
      <c r="D389" s="69"/>
      <c r="E389" s="69"/>
      <c r="F389" s="69"/>
    </row>
    <row r="390" spans="3:6">
      <c r="C390" s="69"/>
      <c r="D390" s="69"/>
      <c r="E390" s="69"/>
      <c r="F390" s="69"/>
    </row>
    <row r="391" spans="3:6">
      <c r="C391" s="69"/>
      <c r="D391" s="69"/>
      <c r="E391" s="69"/>
      <c r="F391" s="69"/>
    </row>
    <row r="392" spans="3:6">
      <c r="C392" s="69"/>
      <c r="D392" s="69"/>
      <c r="E392" s="69"/>
      <c r="F392" s="69"/>
    </row>
    <row r="393" spans="3:6">
      <c r="C393" s="69"/>
      <c r="D393" s="69"/>
      <c r="E393" s="69"/>
      <c r="F393" s="69"/>
    </row>
    <row r="394" spans="3:6">
      <c r="C394" s="69"/>
      <c r="D394" s="69"/>
      <c r="E394" s="69"/>
      <c r="F394" s="69"/>
    </row>
    <row r="395" spans="3:6">
      <c r="C395" s="69"/>
      <c r="D395" s="69"/>
      <c r="E395" s="69"/>
      <c r="F395" s="69"/>
    </row>
    <row r="396" spans="3:6">
      <c r="C396" s="69"/>
      <c r="D396" s="69"/>
      <c r="E396" s="69"/>
      <c r="F396" s="69"/>
    </row>
    <row r="397" spans="3:6">
      <c r="C397" s="69"/>
      <c r="D397" s="69"/>
      <c r="E397" s="69"/>
      <c r="F397" s="69"/>
    </row>
    <row r="398" spans="3:6">
      <c r="C398" s="69"/>
      <c r="D398" s="69"/>
      <c r="E398" s="69"/>
      <c r="F398" s="69"/>
    </row>
    <row r="399" spans="3:6">
      <c r="C399" s="69"/>
      <c r="D399" s="69"/>
      <c r="E399" s="69"/>
      <c r="F399" s="69"/>
    </row>
    <row r="400" spans="3:6">
      <c r="C400" s="69"/>
      <c r="D400" s="69"/>
      <c r="E400" s="69"/>
      <c r="F400" s="69"/>
    </row>
    <row r="401" spans="3:6">
      <c r="C401" s="69"/>
      <c r="D401" s="69"/>
      <c r="E401" s="69"/>
      <c r="F401" s="69"/>
    </row>
    <row r="402" spans="3:6">
      <c r="C402" s="69"/>
      <c r="D402" s="69"/>
      <c r="E402" s="69"/>
      <c r="F402" s="69"/>
    </row>
    <row r="403" spans="3:6">
      <c r="C403" s="69"/>
      <c r="D403" s="69"/>
      <c r="E403" s="69"/>
      <c r="F403" s="69"/>
    </row>
    <row r="404" spans="3:6">
      <c r="C404" s="69"/>
      <c r="D404" s="69"/>
      <c r="E404" s="69"/>
      <c r="F404" s="69"/>
    </row>
    <row r="405" spans="3:6">
      <c r="C405" s="69"/>
      <c r="D405" s="69"/>
      <c r="E405" s="69"/>
      <c r="F405" s="69"/>
    </row>
    <row r="406" spans="3:6">
      <c r="C406" s="69"/>
      <c r="D406" s="69"/>
      <c r="E406" s="69"/>
      <c r="F406" s="69"/>
    </row>
    <row r="407" spans="3:6">
      <c r="C407" s="69"/>
      <c r="D407" s="69"/>
      <c r="E407" s="69"/>
      <c r="F407" s="69"/>
    </row>
    <row r="408" spans="3:6">
      <c r="C408" s="69"/>
      <c r="D408" s="69"/>
      <c r="E408" s="69"/>
      <c r="F408" s="69"/>
    </row>
    <row r="409" spans="3:6">
      <c r="C409" s="69"/>
      <c r="D409" s="69"/>
      <c r="E409" s="69"/>
      <c r="F409" s="69"/>
    </row>
    <row r="410" spans="3:6">
      <c r="C410" s="69"/>
      <c r="D410" s="69"/>
      <c r="E410" s="69"/>
      <c r="F410" s="69"/>
    </row>
    <row r="411" spans="3:6">
      <c r="C411" s="69"/>
      <c r="D411" s="69"/>
      <c r="E411" s="69"/>
      <c r="F411" s="69"/>
    </row>
    <row r="412" spans="3:6">
      <c r="C412" s="69"/>
      <c r="D412" s="69"/>
      <c r="E412" s="69"/>
      <c r="F412" s="69"/>
    </row>
    <row r="413" spans="3:6">
      <c r="C413" s="69"/>
      <c r="D413" s="69"/>
      <c r="E413" s="69"/>
      <c r="F413" s="69"/>
    </row>
    <row r="414" spans="3:6">
      <c r="C414" s="69"/>
      <c r="D414" s="69"/>
      <c r="E414" s="69"/>
      <c r="F414" s="69"/>
    </row>
    <row r="415" spans="3:6">
      <c r="C415" s="69"/>
      <c r="D415" s="69"/>
      <c r="E415" s="69"/>
      <c r="F415" s="69"/>
    </row>
    <row r="416" spans="3:6">
      <c r="C416" s="69"/>
      <c r="D416" s="69"/>
      <c r="E416" s="69"/>
      <c r="F416" s="69"/>
    </row>
    <row r="417" spans="3:6">
      <c r="C417" s="69"/>
      <c r="D417" s="69"/>
      <c r="E417" s="69"/>
      <c r="F417" s="69"/>
    </row>
    <row r="418" spans="3:6">
      <c r="C418" s="69"/>
      <c r="D418" s="69"/>
      <c r="E418" s="69"/>
      <c r="F418" s="69"/>
    </row>
    <row r="419" spans="3:6">
      <c r="C419" s="69"/>
      <c r="D419" s="69"/>
      <c r="E419" s="69"/>
      <c r="F419" s="69"/>
    </row>
    <row r="420" spans="3:6">
      <c r="C420" s="69"/>
      <c r="D420" s="69"/>
      <c r="E420" s="69"/>
      <c r="F420" s="69"/>
    </row>
    <row r="421" spans="3:6">
      <c r="C421" s="69"/>
      <c r="D421" s="69"/>
      <c r="E421" s="69"/>
      <c r="F421" s="69"/>
    </row>
    <row r="422" spans="3:6">
      <c r="C422" s="69"/>
      <c r="D422" s="69"/>
      <c r="E422" s="69"/>
      <c r="F422" s="69"/>
    </row>
    <row r="423" spans="3:6">
      <c r="C423" s="69"/>
      <c r="D423" s="69"/>
      <c r="E423" s="69"/>
      <c r="F423" s="69"/>
    </row>
    <row r="424" spans="3:6">
      <c r="C424" s="69"/>
      <c r="D424" s="69"/>
      <c r="E424" s="69"/>
      <c r="F424" s="69"/>
    </row>
    <row r="425" spans="3:6">
      <c r="C425" s="69"/>
      <c r="D425" s="69"/>
      <c r="E425" s="69"/>
      <c r="F425" s="69"/>
    </row>
    <row r="426" spans="3:6">
      <c r="C426" s="69"/>
      <c r="D426" s="69"/>
      <c r="E426" s="69"/>
      <c r="F426" s="69"/>
    </row>
    <row r="427" spans="3:6">
      <c r="C427" s="69"/>
      <c r="D427" s="69"/>
      <c r="E427" s="69"/>
      <c r="F427" s="69"/>
    </row>
    <row r="428" spans="3:6">
      <c r="C428" s="69"/>
      <c r="D428" s="69"/>
      <c r="E428" s="69"/>
      <c r="F428" s="69"/>
    </row>
    <row r="429" spans="3:6">
      <c r="C429" s="69"/>
      <c r="D429" s="69"/>
      <c r="E429" s="69"/>
      <c r="F429" s="69"/>
    </row>
    <row r="430" spans="3:6">
      <c r="C430" s="69"/>
      <c r="D430" s="69"/>
      <c r="E430" s="69"/>
      <c r="F430" s="69"/>
    </row>
    <row r="431" spans="3:6">
      <c r="C431" s="69"/>
      <c r="D431" s="69"/>
      <c r="E431" s="69"/>
      <c r="F431" s="69"/>
    </row>
    <row r="432" spans="3:6">
      <c r="C432" s="69"/>
      <c r="D432" s="69"/>
      <c r="E432" s="69"/>
      <c r="F432" s="69"/>
    </row>
    <row r="433" spans="3:6">
      <c r="C433" s="69"/>
      <c r="D433" s="69"/>
      <c r="E433" s="69"/>
      <c r="F433" s="69"/>
    </row>
    <row r="434" spans="3:6">
      <c r="C434" s="69"/>
      <c r="D434" s="69"/>
      <c r="E434" s="69"/>
      <c r="F434" s="69"/>
    </row>
    <row r="435" spans="3:6">
      <c r="C435" s="69"/>
      <c r="D435" s="69"/>
      <c r="E435" s="69"/>
      <c r="F435" s="69"/>
    </row>
    <row r="436" spans="3:6">
      <c r="C436" s="69"/>
      <c r="D436" s="69"/>
      <c r="E436" s="69"/>
      <c r="F436" s="69"/>
    </row>
    <row r="437" spans="3:6">
      <c r="C437" s="69"/>
      <c r="D437" s="69"/>
      <c r="E437" s="69"/>
      <c r="F437" s="69"/>
    </row>
    <row r="438" spans="3:6">
      <c r="C438" s="69"/>
      <c r="D438" s="69"/>
      <c r="E438" s="69"/>
      <c r="F438" s="69"/>
    </row>
    <row r="439" spans="3:6">
      <c r="C439" s="69"/>
      <c r="D439" s="69"/>
      <c r="E439" s="69"/>
      <c r="F439" s="69"/>
    </row>
    <row r="440" spans="3:6">
      <c r="C440" s="69"/>
      <c r="D440" s="69"/>
      <c r="E440" s="69"/>
      <c r="F440" s="69"/>
    </row>
    <row r="441" spans="3:6">
      <c r="C441" s="69"/>
      <c r="D441" s="69"/>
      <c r="E441" s="69"/>
      <c r="F441" s="69"/>
    </row>
    <row r="442" spans="3:6">
      <c r="C442" s="69"/>
      <c r="D442" s="69"/>
      <c r="E442" s="69"/>
      <c r="F442" s="69"/>
    </row>
    <row r="443" spans="3:6">
      <c r="C443" s="69"/>
      <c r="D443" s="69"/>
      <c r="E443" s="69"/>
      <c r="F443" s="69"/>
    </row>
    <row r="444" spans="3:6">
      <c r="C444" s="69"/>
      <c r="D444" s="69"/>
      <c r="E444" s="69"/>
      <c r="F444" s="69"/>
    </row>
    <row r="445" spans="3:6">
      <c r="C445" s="69"/>
      <c r="D445" s="69"/>
      <c r="E445" s="69"/>
      <c r="F445" s="69"/>
    </row>
    <row r="446" spans="3:6">
      <c r="C446" s="69"/>
      <c r="D446" s="69"/>
      <c r="E446" s="69"/>
      <c r="F446" s="69"/>
    </row>
    <row r="447" spans="3:6">
      <c r="C447" s="69"/>
      <c r="D447" s="69"/>
      <c r="E447" s="69"/>
      <c r="F447" s="69"/>
    </row>
    <row r="448" spans="3:6">
      <c r="C448" s="69"/>
      <c r="D448" s="69"/>
      <c r="E448" s="69"/>
      <c r="F448" s="69"/>
    </row>
    <row r="449" spans="3:6">
      <c r="C449" s="69"/>
      <c r="D449" s="69"/>
      <c r="E449" s="69"/>
      <c r="F449" s="69"/>
    </row>
    <row r="450" spans="3:6">
      <c r="C450" s="69"/>
      <c r="D450" s="69"/>
      <c r="E450" s="69"/>
      <c r="F450" s="69"/>
    </row>
    <row r="451" spans="3:6">
      <c r="C451" s="69"/>
      <c r="D451" s="69"/>
      <c r="E451" s="69"/>
      <c r="F451" s="69"/>
    </row>
    <row r="452" spans="3:6">
      <c r="C452" s="69"/>
      <c r="D452" s="69"/>
      <c r="E452" s="69"/>
      <c r="F452" s="69"/>
    </row>
    <row r="453" spans="3:6">
      <c r="C453" s="69"/>
      <c r="D453" s="69"/>
      <c r="E453" s="69"/>
      <c r="F453" s="69"/>
    </row>
    <row r="454" spans="3:6">
      <c r="C454" s="69"/>
      <c r="D454" s="69"/>
      <c r="E454" s="69"/>
      <c r="F454" s="69"/>
    </row>
    <row r="455" spans="3:6">
      <c r="C455" s="69"/>
      <c r="D455" s="69"/>
      <c r="E455" s="69"/>
      <c r="F455" s="69"/>
    </row>
    <row r="456" spans="3:6">
      <c r="C456" s="69"/>
      <c r="D456" s="69"/>
      <c r="E456" s="69"/>
      <c r="F456" s="69"/>
    </row>
    <row r="457" spans="3:6">
      <c r="C457" s="69"/>
      <c r="D457" s="69"/>
      <c r="E457" s="69"/>
      <c r="F457" s="69"/>
    </row>
    <row r="458" spans="3:6">
      <c r="C458" s="69"/>
      <c r="D458" s="69"/>
      <c r="E458" s="69"/>
      <c r="F458" s="69"/>
    </row>
    <row r="459" spans="3:6">
      <c r="C459" s="69"/>
      <c r="D459" s="69"/>
      <c r="E459" s="69"/>
      <c r="F459" s="69"/>
    </row>
    <row r="460" spans="3:6">
      <c r="C460" s="69"/>
      <c r="D460" s="69"/>
      <c r="E460" s="69"/>
      <c r="F460" s="69"/>
    </row>
    <row r="461" spans="3:6">
      <c r="C461" s="69"/>
      <c r="D461" s="69"/>
      <c r="E461" s="69"/>
      <c r="F461" s="69"/>
    </row>
    <row r="462" spans="3:6">
      <c r="C462" s="69"/>
      <c r="D462" s="69"/>
      <c r="E462" s="69"/>
      <c r="F462" s="69"/>
    </row>
    <row r="463" spans="3:6">
      <c r="C463" s="69"/>
      <c r="D463" s="69"/>
      <c r="E463" s="69"/>
      <c r="F463" s="69"/>
    </row>
    <row r="464" spans="3:6">
      <c r="C464" s="69"/>
      <c r="D464" s="69"/>
      <c r="E464" s="69"/>
      <c r="F464" s="69"/>
    </row>
    <row r="465" spans="3:6">
      <c r="C465" s="69"/>
      <c r="D465" s="69"/>
      <c r="E465" s="69"/>
      <c r="F465" s="69"/>
    </row>
    <row r="466" spans="3:6">
      <c r="C466" s="69"/>
      <c r="D466" s="69"/>
      <c r="E466" s="69"/>
      <c r="F466" s="69"/>
    </row>
    <row r="467" spans="3:6">
      <c r="C467" s="69"/>
      <c r="D467" s="69"/>
      <c r="E467" s="69"/>
      <c r="F467" s="69"/>
    </row>
    <row r="468" spans="3:6">
      <c r="C468" s="69"/>
      <c r="D468" s="69"/>
      <c r="E468" s="69"/>
      <c r="F468" s="69"/>
    </row>
    <row r="469" spans="3:6">
      <c r="C469" s="69"/>
      <c r="D469" s="69"/>
      <c r="E469" s="69"/>
      <c r="F469" s="69"/>
    </row>
    <row r="470" spans="3:6">
      <c r="C470" s="69"/>
      <c r="D470" s="69"/>
      <c r="E470" s="69"/>
      <c r="F470" s="69"/>
    </row>
    <row r="471" spans="3:6">
      <c r="C471" s="69"/>
      <c r="D471" s="69"/>
      <c r="E471" s="69"/>
      <c r="F471" s="69"/>
    </row>
    <row r="472" spans="3:6">
      <c r="C472" s="69"/>
      <c r="D472" s="69"/>
      <c r="E472" s="69"/>
      <c r="F472" s="69"/>
    </row>
    <row r="473" spans="3:6">
      <c r="C473" s="69"/>
      <c r="D473" s="69"/>
      <c r="E473" s="69"/>
      <c r="F473" s="69"/>
    </row>
    <row r="474" spans="3:6">
      <c r="C474" s="69"/>
      <c r="D474" s="69"/>
      <c r="E474" s="69"/>
      <c r="F474" s="69"/>
    </row>
    <row r="475" spans="3:6">
      <c r="C475" s="69"/>
      <c r="D475" s="69"/>
      <c r="E475" s="69"/>
      <c r="F475" s="69"/>
    </row>
    <row r="476" spans="3:6">
      <c r="C476" s="69"/>
      <c r="D476" s="69"/>
      <c r="E476" s="69"/>
      <c r="F476" s="69"/>
    </row>
    <row r="477" spans="3:6">
      <c r="C477" s="69"/>
      <c r="D477" s="69"/>
      <c r="E477" s="69"/>
      <c r="F477" s="69"/>
    </row>
    <row r="478" spans="3:6">
      <c r="C478" s="69"/>
      <c r="D478" s="69"/>
      <c r="E478" s="69"/>
      <c r="F478" s="69"/>
    </row>
    <row r="479" spans="3:6">
      <c r="C479" s="69"/>
      <c r="D479" s="69"/>
      <c r="E479" s="69"/>
      <c r="F479" s="69"/>
    </row>
    <row r="480" spans="3:6">
      <c r="C480" s="69"/>
      <c r="D480" s="69"/>
      <c r="E480" s="69"/>
      <c r="F480" s="69"/>
    </row>
    <row r="481" spans="3:6">
      <c r="C481" s="69"/>
      <c r="D481" s="69"/>
      <c r="E481" s="69"/>
      <c r="F481" s="69"/>
    </row>
    <row r="482" spans="3:6">
      <c r="C482" s="69"/>
      <c r="D482" s="69"/>
      <c r="E482" s="69"/>
      <c r="F482" s="69"/>
    </row>
    <row r="483" spans="3:6">
      <c r="C483" s="69"/>
      <c r="D483" s="69"/>
      <c r="E483" s="69"/>
      <c r="F483" s="69"/>
    </row>
    <row r="484" spans="3:6">
      <c r="C484" s="69"/>
      <c r="D484" s="69"/>
      <c r="E484" s="69"/>
      <c r="F484" s="69"/>
    </row>
    <row r="485" spans="3:6">
      <c r="C485" s="69"/>
      <c r="D485" s="69"/>
      <c r="E485" s="69"/>
      <c r="F485" s="69"/>
    </row>
    <row r="486" spans="3:6">
      <c r="C486" s="69"/>
      <c r="D486" s="69"/>
      <c r="E486" s="69"/>
      <c r="F486" s="69"/>
    </row>
    <row r="487" spans="3:6">
      <c r="C487" s="69"/>
      <c r="D487" s="69"/>
      <c r="E487" s="69"/>
      <c r="F487" s="69"/>
    </row>
    <row r="488" spans="3:6">
      <c r="C488" s="69"/>
      <c r="D488" s="69"/>
      <c r="E488" s="69"/>
      <c r="F488" s="69"/>
    </row>
    <row r="489" spans="3:6">
      <c r="C489" s="69"/>
      <c r="D489" s="69"/>
      <c r="E489" s="69"/>
      <c r="F489" s="69"/>
    </row>
    <row r="490" spans="3:6">
      <c r="C490" s="69"/>
      <c r="D490" s="69"/>
      <c r="E490" s="69"/>
      <c r="F490" s="69"/>
    </row>
    <row r="491" spans="3:6">
      <c r="C491" s="69"/>
      <c r="D491" s="69"/>
      <c r="E491" s="69"/>
      <c r="F491" s="69"/>
    </row>
    <row r="492" spans="3:6">
      <c r="C492" s="69"/>
      <c r="D492" s="69"/>
      <c r="E492" s="69"/>
      <c r="F492" s="69"/>
    </row>
    <row r="493" spans="3:6">
      <c r="C493" s="69"/>
      <c r="D493" s="69"/>
      <c r="E493" s="69"/>
      <c r="F493" s="69"/>
    </row>
    <row r="494" spans="3:6">
      <c r="C494" s="69"/>
      <c r="D494" s="69"/>
      <c r="E494" s="69"/>
      <c r="F494" s="69"/>
    </row>
    <row r="495" spans="3:6">
      <c r="C495" s="69"/>
      <c r="D495" s="69"/>
      <c r="E495" s="69"/>
      <c r="F495" s="69"/>
    </row>
    <row r="496" spans="3:6">
      <c r="C496" s="69"/>
      <c r="D496" s="69"/>
      <c r="E496" s="69"/>
      <c r="F496" s="69"/>
    </row>
    <row r="497" spans="3:6">
      <c r="C497" s="69"/>
      <c r="D497" s="69"/>
      <c r="E497" s="69"/>
      <c r="F497" s="69"/>
    </row>
    <row r="498" spans="3:6">
      <c r="C498" s="69"/>
      <c r="D498" s="69"/>
      <c r="E498" s="69"/>
      <c r="F498" s="69"/>
    </row>
    <row r="499" spans="3:6">
      <c r="C499" s="69"/>
      <c r="D499" s="69"/>
      <c r="E499" s="69"/>
      <c r="F499" s="69"/>
    </row>
    <row r="500" spans="3:6">
      <c r="C500" s="69"/>
      <c r="D500" s="69"/>
      <c r="E500" s="69"/>
      <c r="F500" s="69"/>
    </row>
    <row r="501" spans="3:6">
      <c r="C501" s="69"/>
      <c r="D501" s="69"/>
      <c r="E501" s="69"/>
      <c r="F501" s="69"/>
    </row>
    <row r="502" spans="3:6">
      <c r="C502" s="69"/>
      <c r="D502" s="69"/>
      <c r="E502" s="69"/>
      <c r="F502" s="69"/>
    </row>
    <row r="503" spans="3:6">
      <c r="C503" s="69"/>
      <c r="D503" s="69"/>
      <c r="E503" s="69"/>
      <c r="F503" s="69"/>
    </row>
    <row r="504" spans="3:6">
      <c r="C504" s="69"/>
      <c r="D504" s="69"/>
      <c r="E504" s="69"/>
      <c r="F504" s="69"/>
    </row>
    <row r="505" spans="3:6">
      <c r="C505" s="69"/>
      <c r="D505" s="69"/>
      <c r="E505" s="69"/>
      <c r="F505" s="69"/>
    </row>
    <row r="506" spans="3:6">
      <c r="C506" s="69"/>
      <c r="D506" s="69"/>
      <c r="E506" s="69"/>
      <c r="F506" s="69"/>
    </row>
    <row r="507" spans="3:6">
      <c r="C507" s="69"/>
      <c r="D507" s="69"/>
      <c r="E507" s="69"/>
      <c r="F507" s="69"/>
    </row>
    <row r="508" spans="3:6">
      <c r="C508" s="69"/>
      <c r="D508" s="69"/>
      <c r="E508" s="69"/>
      <c r="F508" s="69"/>
    </row>
    <row r="509" spans="3:6">
      <c r="C509" s="69"/>
      <c r="D509" s="69"/>
      <c r="E509" s="69"/>
      <c r="F509" s="69"/>
    </row>
    <row r="510" spans="3:6">
      <c r="C510" s="69"/>
      <c r="D510" s="69"/>
      <c r="E510" s="69"/>
      <c r="F510" s="69"/>
    </row>
    <row r="511" spans="3:6">
      <c r="C511" s="69"/>
      <c r="D511" s="69"/>
      <c r="E511" s="69"/>
      <c r="F511" s="69"/>
    </row>
    <row r="512" spans="3:6">
      <c r="C512" s="69"/>
      <c r="D512" s="69"/>
      <c r="E512" s="69"/>
      <c r="F512" s="69"/>
    </row>
    <row r="513" spans="3:6">
      <c r="C513" s="69"/>
      <c r="D513" s="69"/>
      <c r="E513" s="69"/>
      <c r="F513" s="69"/>
    </row>
    <row r="514" spans="3:6">
      <c r="C514" s="69"/>
      <c r="D514" s="69"/>
      <c r="E514" s="69"/>
      <c r="F514" s="69"/>
    </row>
    <row r="515" spans="3:6">
      <c r="C515" s="69"/>
      <c r="D515" s="69"/>
      <c r="E515" s="69"/>
      <c r="F515" s="69"/>
    </row>
    <row r="516" spans="3:6">
      <c r="C516" s="69"/>
      <c r="D516" s="69"/>
      <c r="E516" s="69"/>
      <c r="F516" s="69"/>
    </row>
    <row r="517" spans="3:6">
      <c r="C517" s="69"/>
      <c r="D517" s="69"/>
      <c r="E517" s="69"/>
      <c r="F517" s="69"/>
    </row>
    <row r="518" spans="3:6">
      <c r="C518" s="69"/>
      <c r="D518" s="69"/>
      <c r="E518" s="69"/>
      <c r="F518" s="69"/>
    </row>
    <row r="519" spans="3:6">
      <c r="C519" s="69"/>
      <c r="D519" s="69"/>
      <c r="E519" s="69"/>
      <c r="F519" s="69"/>
    </row>
    <row r="520" spans="3:6">
      <c r="C520" s="69"/>
      <c r="D520" s="69"/>
      <c r="E520" s="69"/>
      <c r="F520" s="69"/>
    </row>
    <row r="521" spans="3:6">
      <c r="C521" s="69"/>
      <c r="D521" s="69"/>
      <c r="E521" s="69"/>
      <c r="F521" s="69"/>
    </row>
    <row r="522" spans="3:6">
      <c r="C522" s="69"/>
      <c r="D522" s="69"/>
      <c r="E522" s="69"/>
      <c r="F522" s="69"/>
    </row>
    <row r="523" spans="3:6">
      <c r="C523" s="69"/>
      <c r="D523" s="69"/>
      <c r="E523" s="69"/>
      <c r="F523" s="69"/>
    </row>
    <row r="524" spans="3:6">
      <c r="C524" s="69"/>
      <c r="D524" s="69"/>
      <c r="E524" s="69"/>
      <c r="F524" s="69"/>
    </row>
    <row r="525" spans="3:6">
      <c r="C525" s="69"/>
      <c r="D525" s="69"/>
      <c r="E525" s="69"/>
      <c r="F525" s="69"/>
    </row>
    <row r="526" spans="3:6">
      <c r="C526" s="69"/>
      <c r="D526" s="69"/>
      <c r="E526" s="69"/>
      <c r="F526" s="69"/>
    </row>
    <row r="527" spans="3:6">
      <c r="C527" s="69"/>
      <c r="D527" s="69"/>
      <c r="E527" s="69"/>
      <c r="F527" s="69"/>
    </row>
    <row r="528" spans="3:6">
      <c r="C528" s="69"/>
      <c r="D528" s="69"/>
      <c r="E528" s="69"/>
      <c r="F528" s="69"/>
    </row>
    <row r="529" spans="3:6">
      <c r="C529" s="69"/>
      <c r="D529" s="69"/>
      <c r="E529" s="69"/>
      <c r="F529" s="69"/>
    </row>
    <row r="530" spans="3:6">
      <c r="C530" s="69"/>
      <c r="D530" s="69"/>
      <c r="E530" s="69"/>
      <c r="F530" s="69"/>
    </row>
    <row r="531" spans="3:6">
      <c r="C531" s="69"/>
      <c r="D531" s="69"/>
      <c r="E531" s="69"/>
      <c r="F531" s="69"/>
    </row>
    <row r="532" spans="3:6">
      <c r="C532" s="69"/>
      <c r="D532" s="69"/>
      <c r="E532" s="69"/>
      <c r="F532" s="69"/>
    </row>
    <row r="533" spans="3:6">
      <c r="C533" s="69"/>
      <c r="D533" s="69"/>
      <c r="E533" s="69"/>
      <c r="F533" s="69"/>
    </row>
    <row r="534" spans="3:6">
      <c r="C534" s="69"/>
      <c r="D534" s="69"/>
      <c r="E534" s="69"/>
      <c r="F534" s="69"/>
    </row>
    <row r="535" spans="3:6">
      <c r="C535" s="69"/>
      <c r="D535" s="69"/>
      <c r="E535" s="69"/>
      <c r="F535" s="69"/>
    </row>
    <row r="536" spans="3:6">
      <c r="C536" s="69"/>
      <c r="D536" s="69"/>
      <c r="E536" s="69"/>
      <c r="F536" s="69"/>
    </row>
    <row r="537" spans="3:6">
      <c r="C537" s="69"/>
      <c r="D537" s="69"/>
      <c r="E537" s="69"/>
      <c r="F537" s="69"/>
    </row>
    <row r="538" spans="3:6">
      <c r="C538" s="69"/>
      <c r="D538" s="69"/>
      <c r="E538" s="69"/>
      <c r="F538" s="69"/>
    </row>
    <row r="539" spans="3:6">
      <c r="C539" s="69"/>
      <c r="D539" s="69"/>
      <c r="E539" s="69"/>
      <c r="F539" s="69"/>
    </row>
    <row r="540" spans="3:6">
      <c r="C540" s="69"/>
      <c r="D540" s="69"/>
      <c r="E540" s="69"/>
      <c r="F540" s="69"/>
    </row>
    <row r="541" spans="3:6">
      <c r="C541" s="69"/>
      <c r="D541" s="69"/>
      <c r="E541" s="69"/>
      <c r="F541" s="69"/>
    </row>
    <row r="542" spans="3:6">
      <c r="C542" s="69"/>
      <c r="D542" s="69"/>
      <c r="E542" s="69"/>
      <c r="F542" s="69"/>
    </row>
    <row r="543" spans="3:6">
      <c r="C543" s="69"/>
      <c r="D543" s="69"/>
      <c r="E543" s="69"/>
      <c r="F543" s="69"/>
    </row>
    <row r="544" spans="3:6">
      <c r="C544" s="69"/>
      <c r="D544" s="69"/>
      <c r="E544" s="69"/>
      <c r="F544" s="69"/>
    </row>
    <row r="545" spans="3:6">
      <c r="C545" s="69"/>
      <c r="D545" s="69"/>
      <c r="E545" s="69"/>
      <c r="F545" s="69"/>
    </row>
    <row r="546" spans="3:6">
      <c r="C546" s="69"/>
      <c r="D546" s="69"/>
      <c r="E546" s="69"/>
      <c r="F546" s="69"/>
    </row>
    <row r="547" spans="3:6">
      <c r="C547" s="69"/>
      <c r="D547" s="69"/>
      <c r="E547" s="69"/>
      <c r="F547" s="69"/>
    </row>
    <row r="548" spans="3:6">
      <c r="C548" s="69"/>
      <c r="D548" s="69"/>
      <c r="E548" s="69"/>
      <c r="F548" s="69"/>
    </row>
    <row r="549" spans="3:6">
      <c r="C549" s="69"/>
      <c r="D549" s="69"/>
      <c r="E549" s="69"/>
      <c r="F549" s="69"/>
    </row>
    <row r="550" spans="3:6">
      <c r="C550" s="69"/>
      <c r="D550" s="69"/>
      <c r="E550" s="69"/>
      <c r="F550" s="69"/>
    </row>
    <row r="551" spans="3:6">
      <c r="C551" s="69"/>
      <c r="D551" s="69"/>
      <c r="E551" s="69"/>
      <c r="F551" s="69"/>
    </row>
    <row r="552" spans="3:6">
      <c r="C552" s="69"/>
      <c r="D552" s="69"/>
      <c r="E552" s="69"/>
      <c r="F552" s="69"/>
    </row>
    <row r="553" spans="3:6">
      <c r="C553" s="69"/>
      <c r="D553" s="69"/>
      <c r="E553" s="69"/>
      <c r="F553" s="69"/>
    </row>
    <row r="554" spans="3:6">
      <c r="C554" s="69"/>
      <c r="D554" s="69"/>
      <c r="E554" s="69"/>
      <c r="F554" s="69"/>
    </row>
    <row r="555" spans="3:6">
      <c r="C555" s="69"/>
      <c r="D555" s="69"/>
      <c r="E555" s="69"/>
      <c r="F555" s="69"/>
    </row>
    <row r="556" spans="3:6">
      <c r="C556" s="69"/>
      <c r="D556" s="69"/>
      <c r="E556" s="69"/>
      <c r="F556" s="69"/>
    </row>
    <row r="557" spans="3:6">
      <c r="C557" s="69"/>
      <c r="D557" s="69"/>
      <c r="E557" s="69"/>
      <c r="F557" s="69"/>
    </row>
    <row r="558" spans="3:6">
      <c r="C558" s="69"/>
      <c r="D558" s="69"/>
      <c r="E558" s="69"/>
      <c r="F558" s="69"/>
    </row>
    <row r="559" spans="3:6">
      <c r="C559" s="69"/>
      <c r="D559" s="69"/>
      <c r="E559" s="69"/>
      <c r="F559" s="69"/>
    </row>
    <row r="560" spans="3:6">
      <c r="C560" s="69"/>
      <c r="D560" s="69"/>
      <c r="E560" s="69"/>
      <c r="F560" s="69"/>
    </row>
    <row r="561" spans="3:6">
      <c r="C561" s="69"/>
      <c r="D561" s="69"/>
      <c r="E561" s="69"/>
      <c r="F561" s="69"/>
    </row>
    <row r="562" spans="3:6">
      <c r="C562" s="69"/>
      <c r="D562" s="69"/>
      <c r="E562" s="69"/>
      <c r="F562" s="69"/>
    </row>
    <row r="563" spans="3:6">
      <c r="C563" s="69"/>
      <c r="D563" s="69"/>
      <c r="E563" s="69"/>
      <c r="F563" s="69"/>
    </row>
    <row r="564" spans="3:6">
      <c r="C564" s="69"/>
      <c r="D564" s="69"/>
      <c r="E564" s="69"/>
      <c r="F564" s="69"/>
    </row>
    <row r="565" spans="3:6">
      <c r="C565" s="69"/>
      <c r="D565" s="69"/>
      <c r="E565" s="69"/>
      <c r="F565" s="69"/>
    </row>
    <row r="566" spans="3:6">
      <c r="C566" s="69"/>
      <c r="D566" s="69"/>
      <c r="E566" s="69"/>
      <c r="F566" s="69"/>
    </row>
    <row r="567" spans="3:6">
      <c r="C567" s="69"/>
      <c r="D567" s="69"/>
      <c r="E567" s="69"/>
      <c r="F567" s="69"/>
    </row>
    <row r="568" spans="3:6">
      <c r="C568" s="69"/>
      <c r="D568" s="69"/>
      <c r="E568" s="69"/>
      <c r="F568" s="69"/>
    </row>
    <row r="569" spans="3:6">
      <c r="C569" s="69"/>
      <c r="D569" s="69"/>
      <c r="E569" s="69"/>
      <c r="F569" s="69"/>
    </row>
    <row r="570" spans="3:6">
      <c r="C570" s="69"/>
      <c r="D570" s="69"/>
      <c r="E570" s="69"/>
      <c r="F570" s="69"/>
    </row>
    <row r="571" spans="3:6">
      <c r="C571" s="69"/>
      <c r="D571" s="69"/>
      <c r="E571" s="69"/>
      <c r="F571" s="69"/>
    </row>
    <row r="572" spans="3:6">
      <c r="C572" s="69"/>
      <c r="D572" s="69"/>
      <c r="E572" s="69"/>
      <c r="F572" s="69"/>
    </row>
    <row r="573" spans="3:6">
      <c r="C573" s="69"/>
      <c r="D573" s="69"/>
      <c r="E573" s="69"/>
      <c r="F573" s="69"/>
    </row>
    <row r="574" spans="3:6">
      <c r="C574" s="69"/>
      <c r="D574" s="69"/>
      <c r="E574" s="69"/>
      <c r="F574" s="69"/>
    </row>
    <row r="575" spans="3:6">
      <c r="C575" s="69"/>
      <c r="D575" s="69"/>
      <c r="E575" s="69"/>
      <c r="F575" s="69"/>
    </row>
    <row r="576" spans="3:6">
      <c r="C576" s="69"/>
      <c r="D576" s="69"/>
      <c r="E576" s="69"/>
      <c r="F576" s="69"/>
    </row>
    <row r="577" spans="3:6">
      <c r="C577" s="69"/>
      <c r="D577" s="69"/>
      <c r="E577" s="69"/>
      <c r="F577" s="69"/>
    </row>
    <row r="578" spans="3:6">
      <c r="C578" s="69"/>
      <c r="D578" s="69"/>
      <c r="E578" s="69"/>
      <c r="F578" s="69"/>
    </row>
    <row r="579" spans="3:6">
      <c r="C579" s="69"/>
      <c r="D579" s="69"/>
      <c r="E579" s="69"/>
      <c r="F579" s="69"/>
    </row>
    <row r="580" spans="3:6">
      <c r="C580" s="69"/>
      <c r="D580" s="69"/>
      <c r="E580" s="69"/>
      <c r="F580" s="69"/>
    </row>
    <row r="581" spans="3:6">
      <c r="C581" s="69"/>
      <c r="D581" s="69"/>
      <c r="E581" s="69"/>
      <c r="F581" s="69"/>
    </row>
    <row r="582" spans="3:6">
      <c r="C582" s="69"/>
      <c r="D582" s="69"/>
      <c r="E582" s="69"/>
      <c r="F582" s="69"/>
    </row>
    <row r="583" spans="3:6">
      <c r="C583" s="69"/>
      <c r="D583" s="69"/>
      <c r="E583" s="69"/>
      <c r="F583" s="69"/>
    </row>
    <row r="584" spans="3:6">
      <c r="C584" s="69"/>
      <c r="D584" s="69"/>
      <c r="E584" s="69"/>
      <c r="F584" s="69"/>
    </row>
    <row r="585" spans="3:6">
      <c r="C585" s="69"/>
      <c r="D585" s="69"/>
      <c r="E585" s="69"/>
      <c r="F585" s="69"/>
    </row>
    <row r="586" spans="3:6">
      <c r="C586" s="69"/>
      <c r="D586" s="69"/>
      <c r="E586" s="69"/>
      <c r="F586" s="69"/>
    </row>
    <row r="587" spans="3:6">
      <c r="C587" s="69"/>
      <c r="D587" s="69"/>
      <c r="E587" s="69"/>
      <c r="F587" s="69"/>
    </row>
    <row r="588" spans="3:6">
      <c r="C588" s="69"/>
      <c r="D588" s="69"/>
      <c r="E588" s="69"/>
      <c r="F588" s="69"/>
    </row>
    <row r="589" spans="3:6">
      <c r="C589" s="69"/>
      <c r="D589" s="69"/>
      <c r="E589" s="69"/>
      <c r="F589" s="69"/>
    </row>
    <row r="590" spans="3:6">
      <c r="C590" s="69"/>
      <c r="D590" s="69"/>
      <c r="E590" s="69"/>
      <c r="F590" s="69"/>
    </row>
    <row r="591" spans="3:6">
      <c r="C591" s="69"/>
      <c r="D591" s="69"/>
      <c r="E591" s="69"/>
      <c r="F591" s="69"/>
    </row>
    <row r="592" spans="3:6">
      <c r="C592" s="69"/>
      <c r="D592" s="69"/>
      <c r="E592" s="69"/>
      <c r="F592" s="69"/>
    </row>
    <row r="593" spans="3:6">
      <c r="C593" s="69"/>
      <c r="D593" s="69"/>
      <c r="E593" s="69"/>
      <c r="F593" s="69"/>
    </row>
    <row r="594" spans="3:6">
      <c r="C594" s="69"/>
      <c r="D594" s="69"/>
      <c r="E594" s="69"/>
      <c r="F594" s="69"/>
    </row>
    <row r="595" spans="3:6">
      <c r="C595" s="69"/>
      <c r="D595" s="69"/>
      <c r="E595" s="69"/>
      <c r="F595" s="69"/>
    </row>
    <row r="596" spans="3:6">
      <c r="C596" s="69"/>
      <c r="D596" s="69"/>
      <c r="E596" s="69"/>
      <c r="F596" s="69"/>
    </row>
    <row r="597" spans="3:6">
      <c r="C597" s="69"/>
      <c r="D597" s="69"/>
      <c r="E597" s="69"/>
      <c r="F597" s="69"/>
    </row>
    <row r="598" spans="3:6">
      <c r="C598" s="69"/>
      <c r="D598" s="69"/>
      <c r="E598" s="69"/>
      <c r="F598" s="69"/>
    </row>
    <row r="599" spans="3:6">
      <c r="C599" s="69"/>
      <c r="D599" s="69"/>
      <c r="E599" s="69"/>
      <c r="F599" s="69"/>
    </row>
    <row r="600" spans="3:6">
      <c r="C600" s="69"/>
      <c r="D600" s="69"/>
      <c r="E600" s="69"/>
      <c r="F600" s="69"/>
    </row>
    <row r="601" spans="3:6">
      <c r="C601" s="69"/>
      <c r="D601" s="69"/>
      <c r="E601" s="69"/>
      <c r="F601" s="69"/>
    </row>
    <row r="602" spans="3:6">
      <c r="C602" s="69"/>
      <c r="D602" s="69"/>
      <c r="E602" s="69"/>
      <c r="F602" s="69"/>
    </row>
    <row r="603" spans="3:6">
      <c r="C603" s="69"/>
      <c r="D603" s="69"/>
      <c r="E603" s="69"/>
      <c r="F603" s="69"/>
    </row>
    <row r="604" spans="3:6">
      <c r="C604" s="69"/>
      <c r="D604" s="69"/>
      <c r="E604" s="69"/>
      <c r="F604" s="69"/>
    </row>
    <row r="605" spans="3:6">
      <c r="C605" s="69"/>
      <c r="D605" s="69"/>
      <c r="E605" s="69"/>
      <c r="F605" s="69"/>
    </row>
    <row r="606" spans="3:6">
      <c r="C606" s="69"/>
      <c r="D606" s="69"/>
      <c r="E606" s="69"/>
      <c r="F606" s="69"/>
    </row>
    <row r="607" spans="3:6">
      <c r="C607" s="69"/>
      <c r="D607" s="69"/>
      <c r="E607" s="69"/>
      <c r="F607" s="69"/>
    </row>
    <row r="608" spans="3:6">
      <c r="C608" s="69"/>
      <c r="D608" s="69"/>
      <c r="E608" s="69"/>
      <c r="F608" s="69"/>
    </row>
    <row r="609" spans="3:6">
      <c r="C609" s="69"/>
      <c r="D609" s="69"/>
      <c r="E609" s="69"/>
      <c r="F609" s="69"/>
    </row>
    <row r="610" spans="3:6">
      <c r="C610" s="69"/>
      <c r="D610" s="69"/>
      <c r="E610" s="69"/>
      <c r="F610" s="69"/>
    </row>
    <row r="611" spans="3:6">
      <c r="C611" s="69"/>
      <c r="D611" s="69"/>
      <c r="E611" s="69"/>
      <c r="F611" s="69"/>
    </row>
    <row r="612" spans="3:6">
      <c r="C612" s="69"/>
      <c r="D612" s="69"/>
      <c r="E612" s="69"/>
      <c r="F612" s="69"/>
    </row>
    <row r="613" spans="3:6">
      <c r="C613" s="69"/>
      <c r="D613" s="69"/>
      <c r="E613" s="69"/>
      <c r="F613" s="69"/>
    </row>
    <row r="614" spans="3:6">
      <c r="C614" s="69"/>
      <c r="D614" s="69"/>
      <c r="E614" s="69"/>
      <c r="F614" s="69"/>
    </row>
    <row r="615" spans="3:6">
      <c r="C615" s="69"/>
      <c r="D615" s="69"/>
      <c r="E615" s="69"/>
      <c r="F615" s="69"/>
    </row>
    <row r="616" spans="3:6">
      <c r="C616" s="69"/>
      <c r="D616" s="69"/>
      <c r="E616" s="69"/>
      <c r="F616" s="69"/>
    </row>
    <row r="617" spans="3:6">
      <c r="C617" s="69"/>
      <c r="D617" s="69"/>
      <c r="E617" s="69"/>
      <c r="F617" s="69"/>
    </row>
    <row r="618" spans="3:6">
      <c r="C618" s="69"/>
      <c r="D618" s="69"/>
      <c r="E618" s="69"/>
      <c r="F618" s="69"/>
    </row>
    <row r="619" spans="3:6">
      <c r="C619" s="69"/>
      <c r="D619" s="69"/>
      <c r="E619" s="69"/>
      <c r="F619" s="69"/>
    </row>
    <row r="620" spans="3:6">
      <c r="C620" s="69"/>
      <c r="D620" s="69"/>
      <c r="E620" s="69"/>
      <c r="F620" s="69"/>
    </row>
    <row r="621" spans="3:6">
      <c r="C621" s="69"/>
      <c r="D621" s="69"/>
      <c r="E621" s="69"/>
      <c r="F621" s="69"/>
    </row>
    <row r="622" spans="3:6">
      <c r="C622" s="69"/>
      <c r="D622" s="69"/>
      <c r="E622" s="69"/>
      <c r="F622" s="69"/>
    </row>
    <row r="623" spans="3:6">
      <c r="C623" s="69"/>
      <c r="D623" s="69"/>
      <c r="E623" s="69"/>
      <c r="F623" s="69"/>
    </row>
    <row r="624" spans="3:6">
      <c r="C624" s="69"/>
      <c r="D624" s="69"/>
      <c r="E624" s="69"/>
      <c r="F624" s="69"/>
    </row>
    <row r="625" spans="3:6">
      <c r="C625" s="69"/>
      <c r="D625" s="69"/>
      <c r="E625" s="69"/>
      <c r="F625" s="69"/>
    </row>
    <row r="626" spans="3:6">
      <c r="C626" s="69"/>
      <c r="D626" s="69"/>
      <c r="E626" s="69"/>
      <c r="F626" s="69"/>
    </row>
    <row r="627" spans="3:6">
      <c r="C627" s="69"/>
      <c r="D627" s="69"/>
      <c r="E627" s="69"/>
      <c r="F627" s="69"/>
    </row>
    <row r="628" spans="3:6">
      <c r="C628" s="69"/>
      <c r="D628" s="69"/>
      <c r="E628" s="69"/>
      <c r="F628" s="69"/>
    </row>
    <row r="629" spans="3:6">
      <c r="C629" s="69"/>
      <c r="D629" s="69"/>
      <c r="E629" s="69"/>
      <c r="F629" s="69"/>
    </row>
    <row r="630" spans="3:6">
      <c r="C630" s="69"/>
      <c r="D630" s="69"/>
      <c r="E630" s="69"/>
      <c r="F630" s="69"/>
    </row>
    <row r="631" spans="3:6">
      <c r="C631" s="69"/>
      <c r="D631" s="69"/>
      <c r="E631" s="69"/>
      <c r="F631" s="69"/>
    </row>
    <row r="632" spans="3:6">
      <c r="C632" s="69"/>
      <c r="D632" s="69"/>
      <c r="E632" s="69"/>
      <c r="F632" s="69"/>
    </row>
    <row r="633" spans="3:6">
      <c r="C633" s="69"/>
      <c r="D633" s="69"/>
      <c r="E633" s="69"/>
      <c r="F633" s="69"/>
    </row>
    <row r="634" spans="3:6">
      <c r="C634" s="69"/>
      <c r="D634" s="69"/>
      <c r="E634" s="69"/>
      <c r="F634" s="69"/>
    </row>
    <row r="635" spans="3:6">
      <c r="C635" s="69"/>
      <c r="D635" s="69"/>
      <c r="E635" s="69"/>
      <c r="F635" s="69"/>
    </row>
    <row r="636" spans="3:6">
      <c r="C636" s="69"/>
      <c r="D636" s="69"/>
      <c r="E636" s="69"/>
      <c r="F636" s="69"/>
    </row>
    <row r="637" spans="3:6">
      <c r="C637" s="69"/>
      <c r="D637" s="69"/>
      <c r="E637" s="69"/>
      <c r="F637" s="69"/>
    </row>
    <row r="638" spans="3:6">
      <c r="C638" s="69"/>
      <c r="D638" s="69"/>
      <c r="E638" s="69"/>
      <c r="F638" s="69"/>
    </row>
    <row r="639" spans="3:6">
      <c r="C639" s="69"/>
      <c r="D639" s="69"/>
      <c r="E639" s="69"/>
      <c r="F639" s="69"/>
    </row>
    <row r="640" spans="3:6">
      <c r="C640" s="69"/>
      <c r="D640" s="69"/>
      <c r="E640" s="69"/>
      <c r="F640" s="69"/>
    </row>
    <row r="641" spans="3:6">
      <c r="C641" s="69"/>
      <c r="D641" s="69"/>
      <c r="E641" s="69"/>
      <c r="F641" s="69"/>
    </row>
    <row r="642" spans="3:6">
      <c r="C642" s="69"/>
      <c r="D642" s="69"/>
      <c r="E642" s="69"/>
      <c r="F642" s="69"/>
    </row>
    <row r="643" spans="3:6">
      <c r="C643" s="69"/>
      <c r="D643" s="69"/>
      <c r="E643" s="69"/>
      <c r="F643" s="69"/>
    </row>
    <row r="644" spans="3:6">
      <c r="C644" s="69"/>
      <c r="D644" s="69"/>
      <c r="E644" s="69"/>
      <c r="F644" s="69"/>
    </row>
    <row r="645" spans="3:6">
      <c r="C645" s="69"/>
      <c r="D645" s="69"/>
      <c r="E645" s="69"/>
      <c r="F645" s="69"/>
    </row>
    <row r="646" spans="3:6">
      <c r="C646" s="69"/>
      <c r="D646" s="69"/>
      <c r="E646" s="69"/>
      <c r="F646" s="69"/>
    </row>
    <row r="647" spans="3:6">
      <c r="C647" s="69"/>
      <c r="D647" s="69"/>
      <c r="E647" s="69"/>
      <c r="F647" s="69"/>
    </row>
    <row r="648" spans="3:6">
      <c r="C648" s="69"/>
      <c r="D648" s="69"/>
      <c r="E648" s="69"/>
      <c r="F648" s="69"/>
    </row>
    <row r="649" spans="3:6">
      <c r="C649" s="69"/>
      <c r="D649" s="69"/>
      <c r="E649" s="69"/>
      <c r="F649" s="69"/>
    </row>
    <row r="650" spans="3:6">
      <c r="C650" s="69"/>
      <c r="D650" s="69"/>
      <c r="E650" s="69"/>
      <c r="F650" s="69"/>
    </row>
    <row r="651" spans="3:6">
      <c r="C651" s="69"/>
      <c r="D651" s="69"/>
      <c r="E651" s="69"/>
      <c r="F651" s="69"/>
    </row>
    <row r="652" spans="3:6">
      <c r="C652" s="69"/>
      <c r="D652" s="69"/>
      <c r="E652" s="69"/>
      <c r="F652" s="69"/>
    </row>
    <row r="653" spans="3:6">
      <c r="C653" s="69"/>
      <c r="D653" s="69"/>
      <c r="E653" s="69"/>
      <c r="F653" s="69"/>
    </row>
    <row r="654" spans="3:6">
      <c r="C654" s="69"/>
      <c r="D654" s="69"/>
      <c r="E654" s="69"/>
      <c r="F654" s="69"/>
    </row>
    <row r="655" spans="3:6">
      <c r="C655" s="69"/>
      <c r="D655" s="69"/>
      <c r="E655" s="69"/>
      <c r="F655" s="69"/>
    </row>
    <row r="656" spans="3:6">
      <c r="C656" s="69"/>
      <c r="D656" s="69"/>
      <c r="E656" s="69"/>
      <c r="F656" s="69"/>
    </row>
    <row r="657" spans="3:6">
      <c r="C657" s="69"/>
      <c r="D657" s="69"/>
      <c r="E657" s="69"/>
      <c r="F657" s="69"/>
    </row>
    <row r="658" spans="3:6">
      <c r="C658" s="69"/>
      <c r="D658" s="69"/>
      <c r="E658" s="69"/>
      <c r="F658" s="69"/>
    </row>
    <row r="659" spans="3:6">
      <c r="C659" s="69"/>
      <c r="D659" s="69"/>
      <c r="E659" s="69"/>
      <c r="F659" s="69"/>
    </row>
    <row r="660" spans="3:6">
      <c r="C660" s="69"/>
      <c r="D660" s="69"/>
      <c r="E660" s="69"/>
      <c r="F660" s="69"/>
    </row>
    <row r="661" spans="3:6">
      <c r="C661" s="69"/>
      <c r="D661" s="69"/>
      <c r="E661" s="69"/>
      <c r="F661" s="69"/>
    </row>
    <row r="662" spans="3:6">
      <c r="C662" s="69"/>
      <c r="D662" s="69"/>
      <c r="E662" s="69"/>
      <c r="F662" s="69"/>
    </row>
    <row r="663" spans="3:6">
      <c r="C663" s="69"/>
      <c r="D663" s="69"/>
      <c r="E663" s="69"/>
      <c r="F663" s="69"/>
    </row>
    <row r="664" spans="3:6">
      <c r="C664" s="69"/>
      <c r="D664" s="69"/>
      <c r="E664" s="69"/>
      <c r="F664" s="69"/>
    </row>
    <row r="665" spans="3:6">
      <c r="C665" s="69"/>
      <c r="D665" s="69"/>
      <c r="E665" s="69"/>
      <c r="F665" s="69"/>
    </row>
    <row r="666" spans="3:6">
      <c r="C666" s="69"/>
      <c r="D666" s="69"/>
      <c r="E666" s="69"/>
      <c r="F666" s="69"/>
    </row>
    <row r="667" spans="3:6">
      <c r="C667" s="69"/>
      <c r="D667" s="69"/>
      <c r="E667" s="69"/>
      <c r="F667" s="69"/>
    </row>
    <row r="668" spans="3:6">
      <c r="C668" s="69"/>
      <c r="D668" s="69"/>
      <c r="E668" s="69"/>
      <c r="F668" s="69"/>
    </row>
    <row r="669" spans="3:6">
      <c r="C669" s="69"/>
      <c r="D669" s="69"/>
      <c r="E669" s="69"/>
      <c r="F669" s="69"/>
    </row>
    <row r="670" spans="3:6">
      <c r="C670" s="69"/>
      <c r="D670" s="69"/>
      <c r="E670" s="69"/>
      <c r="F670" s="69"/>
    </row>
    <row r="671" spans="3:6">
      <c r="C671" s="69"/>
      <c r="D671" s="69"/>
      <c r="E671" s="69"/>
      <c r="F671" s="69"/>
    </row>
  </sheetData>
  <mergeCells count="3">
    <mergeCell ref="A1:F1"/>
    <mergeCell ref="A7:F7"/>
    <mergeCell ref="A8:F8"/>
  </mergeCells>
  <phoneticPr fontId="0" type="noConversion"/>
  <conditionalFormatting sqref="C13:F43 C50:F52">
    <cfRule type="cellIs" dxfId="5" priority="1" stopIfTrue="1" operator="equal">
      <formula>0</formula>
    </cfRule>
  </conditionalFormatting>
  <pageMargins left="1" right="0.5" top="1.25" bottom="1" header="0.5" footer="0.5"/>
  <pageSetup paperSize="9" scale="87" orientation="portrait" r:id="rId1"/>
  <headerFooter alignWithMargins="0"/>
</worksheet>
</file>

<file path=xl/worksheets/sheet17.xml><?xml version="1.0" encoding="utf-8"?>
<worksheet xmlns="http://schemas.openxmlformats.org/spreadsheetml/2006/main" xmlns:r="http://schemas.openxmlformats.org/officeDocument/2006/relationships">
  <sheetPr codeName="Sheet17">
    <pageSetUpPr fitToPage="1"/>
  </sheetPr>
  <dimension ref="A1:I639"/>
  <sheetViews>
    <sheetView topLeftCell="A10" workbookViewId="0">
      <pane xSplit="2" ySplit="5" topLeftCell="E15" activePane="bottomRight" state="frozen"/>
      <selection activeCell="A6" sqref="A6:H6"/>
      <selection pane="topRight" activeCell="A6" sqref="A6:H6"/>
      <selection pane="bottomLeft" activeCell="A6" sqref="A6:H6"/>
      <selection pane="bottomRight" activeCell="A6" sqref="A6:H6"/>
    </sheetView>
  </sheetViews>
  <sheetFormatPr defaultRowHeight="15"/>
  <cols>
    <col min="1" max="1" width="51.42578125" style="11" customWidth="1"/>
    <col min="2" max="2" width="5.7109375" style="11" customWidth="1"/>
    <col min="3" max="9" width="12.140625" style="11" customWidth="1"/>
    <col min="10" max="16384" width="9.140625" style="11"/>
  </cols>
  <sheetData>
    <row r="1" spans="1:9">
      <c r="A1" s="879" t="s">
        <v>196</v>
      </c>
      <c r="B1" s="879"/>
      <c r="C1" s="879"/>
      <c r="D1" s="879"/>
      <c r="E1" s="879"/>
      <c r="F1" s="879"/>
      <c r="G1" s="879"/>
      <c r="H1" s="879"/>
      <c r="I1" s="879"/>
    </row>
    <row r="2" spans="1:9">
      <c r="A2" s="9" t="e">
        <f>#REF!</f>
        <v>#REF!</v>
      </c>
      <c r="I2" s="268" t="s">
        <v>41</v>
      </c>
    </row>
    <row r="3" spans="1:9">
      <c r="A3" s="14" t="s">
        <v>481</v>
      </c>
      <c r="B3" s="10"/>
      <c r="C3" s="10"/>
      <c r="D3" s="10"/>
      <c r="E3" s="10"/>
      <c r="F3" s="10"/>
      <c r="G3" s="10"/>
      <c r="H3" s="12" t="s">
        <v>482</v>
      </c>
      <c r="I3" s="13" t="s">
        <v>204</v>
      </c>
    </row>
    <row r="4" spans="1:9">
      <c r="A4" s="9" t="e">
        <f>#REF!</f>
        <v>#REF!</v>
      </c>
      <c r="B4" s="10"/>
      <c r="C4" s="10"/>
      <c r="D4" s="10"/>
      <c r="E4" s="10"/>
      <c r="F4" s="10"/>
      <c r="G4" s="10"/>
      <c r="H4" s="15" t="e">
        <f>#REF!</f>
        <v>#REF!</v>
      </c>
      <c r="I4" s="15" t="e">
        <f>#REF!</f>
        <v>#REF!</v>
      </c>
    </row>
    <row r="5" spans="1:9" ht="15.75" customHeight="1">
      <c r="A5" s="14" t="s">
        <v>203</v>
      </c>
      <c r="B5" s="10"/>
      <c r="C5" s="10"/>
      <c r="D5" s="10"/>
      <c r="E5" s="10"/>
      <c r="F5" s="10"/>
      <c r="G5" s="10"/>
      <c r="H5" s="10"/>
      <c r="I5" s="10"/>
    </row>
    <row r="6" spans="1:9" ht="19.5" customHeight="1">
      <c r="A6" s="114" t="s">
        <v>42</v>
      </c>
      <c r="B6" s="114"/>
      <c r="C6" s="114"/>
      <c r="D6" s="114"/>
      <c r="E6" s="114"/>
      <c r="F6" s="114"/>
      <c r="G6" s="114"/>
      <c r="H6" s="114"/>
      <c r="I6" s="114"/>
    </row>
    <row r="7" spans="1:9" ht="12.75" customHeight="1">
      <c r="A7" s="842" t="e">
        <f>CONCATENATE("of ",A2)</f>
        <v>#REF!</v>
      </c>
      <c r="B7" s="842"/>
      <c r="C7" s="842"/>
      <c r="D7" s="842"/>
      <c r="E7" s="842"/>
      <c r="F7" s="842"/>
      <c r="G7" s="842"/>
      <c r="H7" s="842"/>
      <c r="I7" s="842"/>
    </row>
    <row r="8" spans="1:9" ht="10.5" customHeight="1">
      <c r="A8" s="842" t="e">
        <f>CONCATENATE("as of ",#REF!)</f>
        <v>#REF!</v>
      </c>
      <c r="B8" s="842"/>
      <c r="C8" s="842"/>
      <c r="D8" s="842"/>
      <c r="E8" s="842"/>
      <c r="F8" s="842"/>
      <c r="G8" s="842"/>
      <c r="H8" s="842"/>
      <c r="I8" s="842"/>
    </row>
    <row r="9" spans="1:9" ht="12" customHeight="1">
      <c r="A9" s="16"/>
      <c r="B9" s="18"/>
      <c r="C9" s="18"/>
      <c r="D9" s="18"/>
      <c r="E9" s="18"/>
      <c r="F9" s="18"/>
      <c r="G9" s="18"/>
      <c r="I9" s="243" t="s">
        <v>818</v>
      </c>
    </row>
    <row r="10" spans="1:9" s="24" customFormat="1" ht="11.1" customHeight="1">
      <c r="A10" s="244" t="s">
        <v>819</v>
      </c>
      <c r="B10" s="269" t="s">
        <v>485</v>
      </c>
      <c r="C10" s="21" t="s">
        <v>43</v>
      </c>
      <c r="D10" s="22"/>
      <c r="E10" s="270"/>
      <c r="F10" s="247" t="s">
        <v>913</v>
      </c>
      <c r="G10" s="75"/>
      <c r="H10" s="75"/>
      <c r="I10" s="310"/>
    </row>
    <row r="11" spans="1:9" s="24" customFormat="1" ht="11.1" customHeight="1">
      <c r="A11" s="248"/>
      <c r="B11" s="272"/>
      <c r="C11" s="27"/>
      <c r="D11" s="27"/>
      <c r="E11" s="27"/>
      <c r="F11" s="27"/>
      <c r="G11" s="329" t="s">
        <v>44</v>
      </c>
      <c r="H11" s="330"/>
      <c r="I11" s="331" t="s">
        <v>45</v>
      </c>
    </row>
    <row r="12" spans="1:9" s="24" customFormat="1" ht="11.1" customHeight="1">
      <c r="A12" s="248"/>
      <c r="B12" s="272"/>
      <c r="C12" s="31" t="s">
        <v>46</v>
      </c>
      <c r="D12" s="31" t="s">
        <v>47</v>
      </c>
      <c r="E12" s="31" t="s">
        <v>48</v>
      </c>
      <c r="F12" s="31" t="s">
        <v>49</v>
      </c>
      <c r="G12" s="332" t="s">
        <v>50</v>
      </c>
      <c r="H12" s="333"/>
      <c r="I12" s="276" t="s">
        <v>51</v>
      </c>
    </row>
    <row r="13" spans="1:9" s="24" customFormat="1" ht="11.1" customHeight="1">
      <c r="A13" s="248"/>
      <c r="B13" s="272"/>
      <c r="C13" s="36"/>
      <c r="D13" s="36"/>
      <c r="E13" s="36"/>
      <c r="F13" s="36"/>
      <c r="G13" s="27" t="s">
        <v>876</v>
      </c>
      <c r="H13" s="27" t="s">
        <v>873</v>
      </c>
      <c r="I13" s="282" t="s">
        <v>365</v>
      </c>
    </row>
    <row r="14" spans="1:9" s="24" customFormat="1" ht="11.1" customHeight="1">
      <c r="A14" s="251" t="s">
        <v>212</v>
      </c>
      <c r="B14" s="39" t="s">
        <v>213</v>
      </c>
      <c r="C14" s="39">
        <v>1</v>
      </c>
      <c r="D14" s="39">
        <v>2</v>
      </c>
      <c r="E14" s="39">
        <v>3</v>
      </c>
      <c r="F14" s="39">
        <v>4</v>
      </c>
      <c r="G14" s="39">
        <v>5</v>
      </c>
      <c r="H14" s="39">
        <v>6</v>
      </c>
      <c r="I14" s="40">
        <v>7</v>
      </c>
    </row>
    <row r="15" spans="1:9" s="43" customFormat="1" ht="12" customHeight="1">
      <c r="A15" s="229" t="s">
        <v>52</v>
      </c>
      <c r="B15" s="71"/>
      <c r="C15" s="71"/>
      <c r="D15" s="71"/>
      <c r="E15" s="71"/>
      <c r="F15" s="71"/>
      <c r="G15" s="71"/>
      <c r="H15" s="3"/>
      <c r="I15" s="4"/>
    </row>
    <row r="16" spans="1:9" s="43" customFormat="1" ht="12" customHeight="1">
      <c r="A16" s="84" t="s">
        <v>53</v>
      </c>
      <c r="B16" s="72"/>
      <c r="C16" s="258" t="e">
        <f>#REF!</f>
        <v>#REF!</v>
      </c>
      <c r="D16" s="258" t="e">
        <f>#REF!</f>
        <v>#REF!</v>
      </c>
      <c r="E16" s="258" t="e">
        <f>#REF!</f>
        <v>#REF!</v>
      </c>
      <c r="F16" s="258" t="e">
        <f>#REF!</f>
        <v>#REF!</v>
      </c>
      <c r="G16" s="258" t="e">
        <f>#REF!</f>
        <v>#REF!</v>
      </c>
      <c r="H16" s="258" t="e">
        <f>#REF!</f>
        <v>#REF!</v>
      </c>
      <c r="I16" s="5" t="e">
        <f>F16+G16-H16</f>
        <v>#REF!</v>
      </c>
    </row>
    <row r="17" spans="1:9" s="43" customFormat="1" ht="12">
      <c r="A17" s="84" t="s">
        <v>54</v>
      </c>
      <c r="B17" s="72"/>
      <c r="C17" s="258" t="e">
        <f>#REF!</f>
        <v>#REF!</v>
      </c>
      <c r="D17" s="258" t="e">
        <f>#REF!</f>
        <v>#REF!</v>
      </c>
      <c r="E17" s="258" t="e">
        <f>#REF!</f>
        <v>#REF!</v>
      </c>
      <c r="F17" s="258" t="e">
        <f>#REF!</f>
        <v>#REF!</v>
      </c>
      <c r="G17" s="258" t="e">
        <f>#REF!</f>
        <v>#REF!</v>
      </c>
      <c r="H17" s="258" t="e">
        <f>#REF!</f>
        <v>#REF!</v>
      </c>
      <c r="I17" s="5" t="e">
        <f>F17+G17-H17</f>
        <v>#REF!</v>
      </c>
    </row>
    <row r="18" spans="1:9" s="43" customFormat="1" ht="12">
      <c r="A18" s="84" t="s">
        <v>55</v>
      </c>
      <c r="B18" s="72"/>
      <c r="C18" s="258" t="e">
        <f>#REF!</f>
        <v>#REF!</v>
      </c>
      <c r="D18" s="258" t="e">
        <f>#REF!</f>
        <v>#REF!</v>
      </c>
      <c r="E18" s="258" t="e">
        <f>#REF!</f>
        <v>#REF!</v>
      </c>
      <c r="F18" s="258" t="e">
        <f>#REF!</f>
        <v>#REF!</v>
      </c>
      <c r="G18" s="258" t="e">
        <f>#REF!</f>
        <v>#REF!</v>
      </c>
      <c r="H18" s="258" t="e">
        <f>#REF!</f>
        <v>#REF!</v>
      </c>
      <c r="I18" s="5" t="e">
        <f>F18+G18-H18</f>
        <v>#REF!</v>
      </c>
    </row>
    <row r="19" spans="1:9" s="43" customFormat="1" ht="12">
      <c r="A19" s="84" t="s">
        <v>56</v>
      </c>
      <c r="B19" s="72"/>
      <c r="C19" s="258" t="e">
        <f>#REF!</f>
        <v>#REF!</v>
      </c>
      <c r="D19" s="258" t="e">
        <f>#REF!</f>
        <v>#REF!</v>
      </c>
      <c r="E19" s="258" t="e">
        <f>#REF!</f>
        <v>#REF!</v>
      </c>
      <c r="F19" s="258" t="e">
        <f>#REF!</f>
        <v>#REF!</v>
      </c>
      <c r="G19" s="258" t="e">
        <f>#REF!</f>
        <v>#REF!</v>
      </c>
      <c r="H19" s="258" t="e">
        <f>#REF!</f>
        <v>#REF!</v>
      </c>
      <c r="I19" s="5" t="e">
        <f>F19+G19-H19</f>
        <v>#REF!</v>
      </c>
    </row>
    <row r="20" spans="1:9" s="43" customFormat="1" ht="12">
      <c r="A20" s="84" t="s">
        <v>57</v>
      </c>
      <c r="B20" s="72"/>
      <c r="C20" s="258" t="e">
        <f>#REF!</f>
        <v>#REF!</v>
      </c>
      <c r="D20" s="258" t="e">
        <f>#REF!</f>
        <v>#REF!</v>
      </c>
      <c r="E20" s="258" t="e">
        <f>#REF!</f>
        <v>#REF!</v>
      </c>
      <c r="F20" s="258" t="e">
        <f>#REF!</f>
        <v>#REF!</v>
      </c>
      <c r="G20" s="258" t="e">
        <f>#REF!</f>
        <v>#REF!</v>
      </c>
      <c r="H20" s="258" t="e">
        <f>#REF!</f>
        <v>#REF!</v>
      </c>
      <c r="I20" s="5" t="e">
        <f>F20+G20-H20</f>
        <v>#REF!</v>
      </c>
    </row>
    <row r="21" spans="1:9" s="43" customFormat="1" ht="12">
      <c r="A21" s="105" t="s">
        <v>499</v>
      </c>
      <c r="B21" s="108"/>
      <c r="C21" s="108" t="e">
        <f>SUM(C16:C20)</f>
        <v>#REF!</v>
      </c>
      <c r="D21" s="108" t="e">
        <f t="shared" ref="D21:I21" si="0">SUM(D16:D20)</f>
        <v>#REF!</v>
      </c>
      <c r="E21" s="108" t="e">
        <f t="shared" si="0"/>
        <v>#REF!</v>
      </c>
      <c r="F21" s="108" t="e">
        <f t="shared" si="0"/>
        <v>#REF!</v>
      </c>
      <c r="G21" s="108" t="e">
        <f t="shared" si="0"/>
        <v>#REF!</v>
      </c>
      <c r="H21" s="108" t="e">
        <f t="shared" si="0"/>
        <v>#REF!</v>
      </c>
      <c r="I21" s="291" t="e">
        <f t="shared" si="0"/>
        <v>#REF!</v>
      </c>
    </row>
    <row r="22" spans="1:9" s="43" customFormat="1" ht="12">
      <c r="A22" s="229" t="s">
        <v>58</v>
      </c>
      <c r="B22" s="71"/>
      <c r="C22" s="71"/>
      <c r="D22" s="71"/>
      <c r="E22" s="71"/>
      <c r="F22" s="71"/>
      <c r="G22" s="71"/>
      <c r="H22" s="3"/>
      <c r="I22" s="4"/>
    </row>
    <row r="23" spans="1:9" s="43" customFormat="1" ht="12">
      <c r="A23" s="84" t="s">
        <v>53</v>
      </c>
      <c r="B23" s="72"/>
      <c r="C23" s="258" t="e">
        <f>#REF!</f>
        <v>#REF!</v>
      </c>
      <c r="D23" s="258" t="e">
        <f>#REF!</f>
        <v>#REF!</v>
      </c>
      <c r="E23" s="258" t="e">
        <f>#REF!</f>
        <v>#REF!</v>
      </c>
      <c r="F23" s="258" t="e">
        <f>#REF!</f>
        <v>#REF!</v>
      </c>
      <c r="G23" s="258" t="e">
        <f>#REF!</f>
        <v>#REF!</v>
      </c>
      <c r="H23" s="258" t="e">
        <f>#REF!</f>
        <v>#REF!</v>
      </c>
      <c r="I23" s="5" t="e">
        <f>F23+G23-H23</f>
        <v>#REF!</v>
      </c>
    </row>
    <row r="24" spans="1:9" s="43" customFormat="1" ht="12">
      <c r="A24" s="84" t="s">
        <v>59</v>
      </c>
      <c r="B24" s="72"/>
      <c r="C24" s="258" t="e">
        <f>#REF!</f>
        <v>#REF!</v>
      </c>
      <c r="D24" s="258" t="e">
        <f>#REF!</f>
        <v>#REF!</v>
      </c>
      <c r="E24" s="258" t="e">
        <f>#REF!</f>
        <v>#REF!</v>
      </c>
      <c r="F24" s="258" t="e">
        <f>#REF!</f>
        <v>#REF!</v>
      </c>
      <c r="G24" s="258" t="e">
        <f>#REF!</f>
        <v>#REF!</v>
      </c>
      <c r="H24" s="258" t="e">
        <f>#REF!</f>
        <v>#REF!</v>
      </c>
      <c r="I24" s="5" t="e">
        <f>F24+G24-H24</f>
        <v>#REF!</v>
      </c>
    </row>
    <row r="25" spans="1:9" s="43" customFormat="1" ht="12">
      <c r="A25" s="84" t="s">
        <v>60</v>
      </c>
      <c r="B25" s="72"/>
      <c r="C25" s="258" t="e">
        <f>#REF!</f>
        <v>#REF!</v>
      </c>
      <c r="D25" s="258" t="e">
        <f>#REF!</f>
        <v>#REF!</v>
      </c>
      <c r="E25" s="258" t="e">
        <f>#REF!</f>
        <v>#REF!</v>
      </c>
      <c r="F25" s="258" t="e">
        <f>#REF!</f>
        <v>#REF!</v>
      </c>
      <c r="G25" s="258" t="e">
        <f>#REF!</f>
        <v>#REF!</v>
      </c>
      <c r="H25" s="258" t="e">
        <f>#REF!</f>
        <v>#REF!</v>
      </c>
      <c r="I25" s="5" t="e">
        <f>F25+G25-H25</f>
        <v>#REF!</v>
      </c>
    </row>
    <row r="26" spans="1:9" s="43" customFormat="1" ht="12">
      <c r="A26" s="84" t="s">
        <v>61</v>
      </c>
      <c r="B26" s="72"/>
      <c r="C26" s="258" t="e">
        <f>#REF!</f>
        <v>#REF!</v>
      </c>
      <c r="D26" s="258" t="e">
        <f>#REF!</f>
        <v>#REF!</v>
      </c>
      <c r="E26" s="258" t="e">
        <f>#REF!</f>
        <v>#REF!</v>
      </c>
      <c r="F26" s="258" t="e">
        <f>#REF!</f>
        <v>#REF!</v>
      </c>
      <c r="G26" s="258" t="e">
        <f>#REF!</f>
        <v>#REF!</v>
      </c>
      <c r="H26" s="258" t="e">
        <f>#REF!</f>
        <v>#REF!</v>
      </c>
      <c r="I26" s="5" t="e">
        <f>F26+G26-H26</f>
        <v>#REF!</v>
      </c>
    </row>
    <row r="27" spans="1:9" s="43" customFormat="1" ht="12">
      <c r="A27" s="84" t="s">
        <v>62</v>
      </c>
      <c r="B27" s="72"/>
      <c r="C27" s="258" t="e">
        <f>#REF!</f>
        <v>#REF!</v>
      </c>
      <c r="D27" s="258" t="e">
        <f>#REF!</f>
        <v>#REF!</v>
      </c>
      <c r="E27" s="258" t="e">
        <f>#REF!</f>
        <v>#REF!</v>
      </c>
      <c r="F27" s="258" t="e">
        <f>#REF!</f>
        <v>#REF!</v>
      </c>
      <c r="G27" s="258" t="e">
        <f>#REF!</f>
        <v>#REF!</v>
      </c>
      <c r="H27" s="258" t="e">
        <f>#REF!</f>
        <v>#REF!</v>
      </c>
      <c r="I27" s="5" t="e">
        <f>F27+G27-H27</f>
        <v>#REF!</v>
      </c>
    </row>
    <row r="28" spans="1:9" s="43" customFormat="1" ht="12">
      <c r="A28" s="86" t="s">
        <v>511</v>
      </c>
      <c r="B28" s="264"/>
      <c r="C28" s="264" t="e">
        <f>SUM(C23:C27)</f>
        <v>#REF!</v>
      </c>
      <c r="D28" s="264" t="e">
        <f t="shared" ref="D28:I28" si="1">SUM(D23:D27)</f>
        <v>#REF!</v>
      </c>
      <c r="E28" s="264" t="e">
        <f t="shared" si="1"/>
        <v>#REF!</v>
      </c>
      <c r="F28" s="264" t="e">
        <f t="shared" si="1"/>
        <v>#REF!</v>
      </c>
      <c r="G28" s="264" t="e">
        <f t="shared" si="1"/>
        <v>#REF!</v>
      </c>
      <c r="H28" s="264" t="e">
        <f t="shared" si="1"/>
        <v>#REF!</v>
      </c>
      <c r="I28" s="265" t="e">
        <f t="shared" si="1"/>
        <v>#REF!</v>
      </c>
    </row>
    <row r="29" spans="1:9" s="43" customFormat="1" ht="53.25" customHeight="1">
      <c r="A29" s="43" t="e">
        <f>CONCATENATE("Date: ",#REF!)</f>
        <v>#REF!</v>
      </c>
      <c r="B29" s="51"/>
      <c r="C29" s="43" t="s">
        <v>603</v>
      </c>
      <c r="E29" s="51"/>
      <c r="F29" s="238" t="s">
        <v>604</v>
      </c>
      <c r="I29" s="67"/>
    </row>
    <row r="30" spans="1:9">
      <c r="B30" s="69"/>
      <c r="C30" s="69"/>
      <c r="D30" s="69"/>
      <c r="E30" s="69"/>
      <c r="F30" s="69"/>
      <c r="G30" s="69"/>
      <c r="H30" s="69"/>
      <c r="I30" s="69"/>
    </row>
    <row r="31" spans="1:9">
      <c r="B31" s="69"/>
      <c r="C31" s="69"/>
      <c r="D31" s="69"/>
      <c r="E31" s="69"/>
      <c r="F31" s="69"/>
      <c r="G31" s="69"/>
      <c r="H31" s="69"/>
      <c r="I31" s="69"/>
    </row>
    <row r="32" spans="1:9">
      <c r="B32" s="69"/>
      <c r="C32" s="69"/>
      <c r="D32" s="69"/>
      <c r="E32" s="69"/>
      <c r="F32" s="69"/>
      <c r="G32" s="69"/>
      <c r="H32" s="69"/>
      <c r="I32" s="69"/>
    </row>
    <row r="33" spans="2:9">
      <c r="B33" s="69"/>
      <c r="C33" s="69"/>
      <c r="D33" s="69"/>
      <c r="E33" s="69"/>
      <c r="F33" s="69"/>
      <c r="G33" s="69"/>
      <c r="H33" s="69"/>
      <c r="I33" s="69"/>
    </row>
    <row r="34" spans="2:9">
      <c r="B34" s="69"/>
      <c r="C34" s="69"/>
      <c r="D34" s="69"/>
      <c r="E34" s="69"/>
      <c r="F34" s="69"/>
      <c r="G34" s="69"/>
      <c r="H34" s="69"/>
      <c r="I34" s="69"/>
    </row>
    <row r="35" spans="2:9">
      <c r="B35" s="69"/>
      <c r="C35" s="69"/>
      <c r="D35" s="69"/>
      <c r="E35" s="69"/>
      <c r="F35" s="69"/>
      <c r="G35" s="69"/>
      <c r="H35" s="69"/>
      <c r="I35" s="69"/>
    </row>
    <row r="36" spans="2:9">
      <c r="B36" s="69"/>
      <c r="C36" s="69"/>
      <c r="D36" s="69"/>
      <c r="E36" s="69"/>
      <c r="F36" s="69"/>
      <c r="G36" s="69"/>
      <c r="H36" s="69"/>
      <c r="I36" s="69"/>
    </row>
    <row r="37" spans="2:9">
      <c r="B37" s="69"/>
      <c r="C37" s="69"/>
      <c r="D37" s="69"/>
      <c r="E37" s="69"/>
      <c r="F37" s="69"/>
      <c r="G37" s="69"/>
      <c r="H37" s="69"/>
      <c r="I37" s="69"/>
    </row>
    <row r="38" spans="2:9">
      <c r="B38" s="69"/>
      <c r="C38" s="69"/>
      <c r="D38" s="69"/>
      <c r="E38" s="69"/>
      <c r="F38" s="69"/>
      <c r="G38" s="69"/>
      <c r="H38" s="69"/>
      <c r="I38" s="69"/>
    </row>
    <row r="39" spans="2:9">
      <c r="B39" s="69"/>
      <c r="C39" s="69"/>
      <c r="D39" s="69"/>
      <c r="E39" s="69"/>
      <c r="F39" s="69"/>
      <c r="G39" s="69"/>
      <c r="H39" s="69"/>
      <c r="I39" s="69"/>
    </row>
    <row r="40" spans="2:9">
      <c r="B40" s="69"/>
      <c r="C40" s="69"/>
      <c r="D40" s="69"/>
      <c r="E40" s="69"/>
      <c r="F40" s="69"/>
      <c r="G40" s="69"/>
      <c r="H40" s="69"/>
      <c r="I40" s="69"/>
    </row>
    <row r="41" spans="2:9">
      <c r="B41" s="69"/>
      <c r="C41" s="69"/>
      <c r="D41" s="69"/>
      <c r="E41" s="69"/>
      <c r="F41" s="69"/>
      <c r="G41" s="69"/>
      <c r="H41" s="69"/>
      <c r="I41" s="69"/>
    </row>
    <row r="42" spans="2:9">
      <c r="B42" s="69"/>
      <c r="C42" s="69"/>
      <c r="D42" s="69"/>
      <c r="E42" s="69"/>
      <c r="F42" s="69"/>
      <c r="G42" s="69"/>
      <c r="H42" s="69"/>
      <c r="I42" s="69"/>
    </row>
    <row r="43" spans="2:9">
      <c r="B43" s="69"/>
      <c r="C43" s="69"/>
      <c r="D43" s="69"/>
      <c r="E43" s="69"/>
      <c r="F43" s="69"/>
      <c r="G43" s="69"/>
      <c r="H43" s="69"/>
      <c r="I43" s="69"/>
    </row>
    <row r="44" spans="2:9">
      <c r="B44" s="69"/>
      <c r="C44" s="69"/>
      <c r="D44" s="69"/>
      <c r="E44" s="69"/>
      <c r="F44" s="69"/>
      <c r="G44" s="69"/>
      <c r="H44" s="69"/>
      <c r="I44" s="69"/>
    </row>
    <row r="45" spans="2:9">
      <c r="B45" s="69"/>
      <c r="C45" s="69"/>
      <c r="D45" s="69"/>
      <c r="E45" s="69"/>
      <c r="F45" s="69"/>
      <c r="G45" s="69"/>
      <c r="H45" s="69"/>
      <c r="I45" s="69"/>
    </row>
    <row r="46" spans="2:9">
      <c r="B46" s="69"/>
      <c r="C46" s="69"/>
      <c r="D46" s="69"/>
      <c r="E46" s="69"/>
      <c r="F46" s="69"/>
      <c r="G46" s="69"/>
      <c r="H46" s="69"/>
      <c r="I46" s="69"/>
    </row>
    <row r="47" spans="2:9">
      <c r="B47" s="69"/>
      <c r="C47" s="69"/>
      <c r="D47" s="69"/>
      <c r="E47" s="69"/>
      <c r="F47" s="69"/>
      <c r="G47" s="69"/>
      <c r="H47" s="69"/>
      <c r="I47" s="69"/>
    </row>
    <row r="48" spans="2:9">
      <c r="B48" s="69"/>
      <c r="C48" s="69"/>
      <c r="D48" s="69"/>
      <c r="E48" s="69"/>
      <c r="F48" s="69"/>
      <c r="G48" s="69"/>
      <c r="H48" s="69"/>
      <c r="I48" s="69"/>
    </row>
    <row r="49" spans="2:9">
      <c r="B49" s="69"/>
      <c r="C49" s="69"/>
      <c r="D49" s="69"/>
      <c r="E49" s="69"/>
      <c r="F49" s="69"/>
      <c r="G49" s="69"/>
      <c r="H49" s="69"/>
      <c r="I49" s="69"/>
    </row>
    <row r="50" spans="2:9">
      <c r="B50" s="69"/>
      <c r="C50" s="69"/>
      <c r="D50" s="69"/>
      <c r="E50" s="69"/>
      <c r="F50" s="69"/>
      <c r="G50" s="69"/>
      <c r="H50" s="69"/>
      <c r="I50" s="69"/>
    </row>
    <row r="51" spans="2:9">
      <c r="B51" s="69"/>
      <c r="C51" s="69"/>
      <c r="D51" s="69"/>
      <c r="E51" s="69"/>
      <c r="F51" s="69"/>
      <c r="G51" s="69"/>
      <c r="H51" s="69"/>
      <c r="I51" s="69"/>
    </row>
    <row r="52" spans="2:9">
      <c r="B52" s="69"/>
      <c r="C52" s="69"/>
      <c r="D52" s="69"/>
      <c r="E52" s="69"/>
      <c r="F52" s="69"/>
      <c r="G52" s="69"/>
      <c r="H52" s="69"/>
      <c r="I52" s="69"/>
    </row>
    <row r="53" spans="2:9">
      <c r="B53" s="69"/>
      <c r="C53" s="69"/>
      <c r="D53" s="69"/>
      <c r="E53" s="69"/>
      <c r="F53" s="69"/>
      <c r="G53" s="69"/>
      <c r="H53" s="69"/>
      <c r="I53" s="69"/>
    </row>
    <row r="54" spans="2:9">
      <c r="B54" s="69"/>
      <c r="C54" s="69"/>
      <c r="D54" s="69"/>
      <c r="E54" s="69"/>
      <c r="F54" s="69"/>
      <c r="G54" s="69"/>
      <c r="H54" s="69"/>
      <c r="I54" s="69"/>
    </row>
    <row r="55" spans="2:9">
      <c r="B55" s="69"/>
      <c r="C55" s="69"/>
      <c r="D55" s="69"/>
      <c r="E55" s="69"/>
      <c r="F55" s="69"/>
      <c r="G55" s="69"/>
      <c r="H55" s="69"/>
      <c r="I55" s="69"/>
    </row>
    <row r="56" spans="2:9">
      <c r="B56" s="69"/>
      <c r="C56" s="69"/>
      <c r="D56" s="69"/>
      <c r="E56" s="69"/>
      <c r="F56" s="69"/>
      <c r="G56" s="69"/>
      <c r="H56" s="69"/>
      <c r="I56" s="69"/>
    </row>
    <row r="57" spans="2:9">
      <c r="B57" s="69"/>
      <c r="C57" s="69"/>
      <c r="D57" s="69"/>
      <c r="E57" s="69"/>
      <c r="F57" s="69"/>
      <c r="G57" s="69"/>
      <c r="H57" s="69"/>
      <c r="I57" s="69"/>
    </row>
    <row r="58" spans="2:9">
      <c r="B58" s="69"/>
      <c r="C58" s="69"/>
      <c r="D58" s="69"/>
      <c r="E58" s="69"/>
      <c r="F58" s="69"/>
      <c r="G58" s="69"/>
      <c r="H58" s="69"/>
      <c r="I58" s="69"/>
    </row>
    <row r="59" spans="2:9">
      <c r="B59" s="69"/>
      <c r="C59" s="69"/>
      <c r="D59" s="69"/>
      <c r="E59" s="69"/>
      <c r="F59" s="69"/>
      <c r="G59" s="69"/>
      <c r="H59" s="69"/>
      <c r="I59" s="69"/>
    </row>
    <row r="60" spans="2:9">
      <c r="B60" s="69"/>
      <c r="C60" s="69"/>
      <c r="D60" s="69"/>
      <c r="E60" s="69"/>
      <c r="F60" s="69"/>
      <c r="G60" s="69"/>
      <c r="H60" s="69"/>
      <c r="I60" s="69"/>
    </row>
    <row r="61" spans="2:9">
      <c r="B61" s="69"/>
      <c r="C61" s="69"/>
      <c r="D61" s="69"/>
      <c r="E61" s="69"/>
      <c r="F61" s="69"/>
      <c r="G61" s="69"/>
      <c r="H61" s="69"/>
      <c r="I61" s="69"/>
    </row>
    <row r="62" spans="2:9">
      <c r="B62" s="69"/>
      <c r="C62" s="69"/>
      <c r="D62" s="69"/>
      <c r="E62" s="69"/>
      <c r="F62" s="69"/>
      <c r="G62" s="69"/>
      <c r="H62" s="69"/>
      <c r="I62" s="69"/>
    </row>
    <row r="63" spans="2:9">
      <c r="B63" s="69"/>
      <c r="C63" s="69"/>
      <c r="D63" s="69"/>
      <c r="E63" s="69"/>
      <c r="F63" s="69"/>
      <c r="G63" s="69"/>
      <c r="H63" s="69"/>
      <c r="I63" s="69"/>
    </row>
    <row r="64" spans="2:9">
      <c r="B64" s="69"/>
      <c r="C64" s="69"/>
      <c r="D64" s="69"/>
      <c r="E64" s="69"/>
      <c r="F64" s="69"/>
      <c r="G64" s="69"/>
      <c r="H64" s="69"/>
      <c r="I64" s="69"/>
    </row>
    <row r="65" spans="2:9">
      <c r="B65" s="69"/>
      <c r="C65" s="69"/>
      <c r="D65" s="69"/>
      <c r="E65" s="69"/>
      <c r="F65" s="69"/>
      <c r="G65" s="69"/>
      <c r="H65" s="69"/>
      <c r="I65" s="69"/>
    </row>
    <row r="66" spans="2:9">
      <c r="B66" s="69"/>
      <c r="C66" s="69"/>
      <c r="D66" s="69"/>
      <c r="E66" s="69"/>
      <c r="F66" s="69"/>
      <c r="G66" s="69"/>
      <c r="H66" s="69"/>
      <c r="I66" s="69"/>
    </row>
    <row r="67" spans="2:9">
      <c r="B67" s="69"/>
      <c r="C67" s="69"/>
      <c r="D67" s="69"/>
      <c r="E67" s="69"/>
      <c r="F67" s="69"/>
      <c r="G67" s="69"/>
      <c r="H67" s="69"/>
      <c r="I67" s="69"/>
    </row>
    <row r="68" spans="2:9">
      <c r="B68" s="69"/>
      <c r="C68" s="69"/>
      <c r="D68" s="69"/>
      <c r="E68" s="69"/>
      <c r="F68" s="69"/>
      <c r="G68" s="69"/>
      <c r="H68" s="69"/>
      <c r="I68" s="69"/>
    </row>
    <row r="69" spans="2:9">
      <c r="B69" s="69"/>
      <c r="C69" s="69"/>
      <c r="D69" s="69"/>
      <c r="E69" s="69"/>
      <c r="F69" s="69"/>
      <c r="G69" s="69"/>
      <c r="H69" s="69"/>
      <c r="I69" s="69"/>
    </row>
    <row r="70" spans="2:9">
      <c r="B70" s="69"/>
      <c r="C70" s="69"/>
      <c r="D70" s="69"/>
      <c r="E70" s="69"/>
      <c r="F70" s="69"/>
      <c r="G70" s="69"/>
      <c r="H70" s="69"/>
      <c r="I70" s="69"/>
    </row>
    <row r="71" spans="2:9">
      <c r="B71" s="69"/>
      <c r="C71" s="69"/>
      <c r="D71" s="69"/>
      <c r="E71" s="69"/>
      <c r="F71" s="69"/>
      <c r="G71" s="69"/>
      <c r="H71" s="69"/>
      <c r="I71" s="69"/>
    </row>
    <row r="72" spans="2:9">
      <c r="B72" s="69"/>
      <c r="C72" s="69"/>
      <c r="D72" s="69"/>
      <c r="E72" s="69"/>
      <c r="F72" s="69"/>
      <c r="G72" s="69"/>
      <c r="H72" s="69"/>
      <c r="I72" s="69"/>
    </row>
    <row r="73" spans="2:9">
      <c r="B73" s="69"/>
      <c r="C73" s="69"/>
      <c r="D73" s="69"/>
      <c r="E73" s="69"/>
      <c r="F73" s="69"/>
      <c r="G73" s="69"/>
      <c r="H73" s="69"/>
      <c r="I73" s="69"/>
    </row>
    <row r="74" spans="2:9">
      <c r="B74" s="69"/>
      <c r="C74" s="69"/>
      <c r="D74" s="69"/>
      <c r="E74" s="69"/>
      <c r="F74" s="69"/>
      <c r="G74" s="69"/>
      <c r="H74" s="69"/>
      <c r="I74" s="69"/>
    </row>
    <row r="75" spans="2:9">
      <c r="B75" s="69"/>
      <c r="C75" s="69"/>
      <c r="D75" s="69"/>
      <c r="E75" s="69"/>
      <c r="F75" s="69"/>
      <c r="G75" s="69"/>
      <c r="H75" s="69"/>
      <c r="I75" s="69"/>
    </row>
    <row r="76" spans="2:9">
      <c r="B76" s="69"/>
      <c r="C76" s="69"/>
      <c r="D76" s="69"/>
      <c r="E76" s="69"/>
      <c r="F76" s="69"/>
      <c r="G76" s="69"/>
      <c r="H76" s="69"/>
      <c r="I76" s="69"/>
    </row>
    <row r="77" spans="2:9">
      <c r="B77" s="69"/>
      <c r="C77" s="69"/>
      <c r="D77" s="69"/>
      <c r="E77" s="69"/>
      <c r="F77" s="69"/>
      <c r="G77" s="69"/>
      <c r="H77" s="69"/>
      <c r="I77" s="69"/>
    </row>
    <row r="78" spans="2:9">
      <c r="B78" s="69"/>
      <c r="C78" s="69"/>
      <c r="D78" s="69"/>
      <c r="E78" s="69"/>
      <c r="F78" s="69"/>
      <c r="G78" s="69"/>
      <c r="H78" s="69"/>
      <c r="I78" s="69"/>
    </row>
    <row r="79" spans="2:9">
      <c r="B79" s="69"/>
      <c r="C79" s="69"/>
      <c r="D79" s="69"/>
      <c r="E79" s="69"/>
      <c r="F79" s="69"/>
      <c r="G79" s="69"/>
      <c r="H79" s="69"/>
      <c r="I79" s="69"/>
    </row>
    <row r="80" spans="2:9">
      <c r="B80" s="69"/>
      <c r="C80" s="69"/>
      <c r="D80" s="69"/>
      <c r="E80" s="69"/>
      <c r="F80" s="69"/>
      <c r="G80" s="69"/>
      <c r="H80" s="69"/>
      <c r="I80" s="69"/>
    </row>
    <row r="81" spans="2:9">
      <c r="B81" s="69"/>
      <c r="C81" s="69"/>
      <c r="D81" s="69"/>
      <c r="E81" s="69"/>
      <c r="F81" s="69"/>
      <c r="G81" s="69"/>
      <c r="H81" s="69"/>
      <c r="I81" s="69"/>
    </row>
    <row r="82" spans="2:9">
      <c r="B82" s="69"/>
      <c r="C82" s="69"/>
      <c r="D82" s="69"/>
      <c r="E82" s="69"/>
      <c r="F82" s="69"/>
      <c r="G82" s="69"/>
      <c r="H82" s="69"/>
      <c r="I82" s="69"/>
    </row>
    <row r="83" spans="2:9">
      <c r="B83" s="69"/>
      <c r="C83" s="69"/>
      <c r="D83" s="69"/>
      <c r="E83" s="69"/>
      <c r="F83" s="69"/>
      <c r="G83" s="69"/>
      <c r="H83" s="69"/>
      <c r="I83" s="69"/>
    </row>
    <row r="84" spans="2:9">
      <c r="B84" s="69"/>
      <c r="C84" s="69"/>
      <c r="D84" s="69"/>
      <c r="E84" s="69"/>
      <c r="F84" s="69"/>
      <c r="G84" s="69"/>
      <c r="H84" s="69"/>
      <c r="I84" s="69"/>
    </row>
    <row r="85" spans="2:9">
      <c r="B85" s="69"/>
      <c r="C85" s="69"/>
      <c r="D85" s="69"/>
      <c r="E85" s="69"/>
      <c r="F85" s="69"/>
      <c r="G85" s="69"/>
      <c r="H85" s="69"/>
      <c r="I85" s="69"/>
    </row>
    <row r="86" spans="2:9">
      <c r="B86" s="69"/>
      <c r="C86" s="69"/>
      <c r="D86" s="69"/>
      <c r="E86" s="69"/>
      <c r="F86" s="69"/>
      <c r="G86" s="69"/>
      <c r="H86" s="69"/>
      <c r="I86" s="69"/>
    </row>
    <row r="87" spans="2:9">
      <c r="B87" s="69"/>
      <c r="C87" s="69"/>
      <c r="D87" s="69"/>
      <c r="E87" s="69"/>
      <c r="F87" s="69"/>
      <c r="G87" s="69"/>
      <c r="H87" s="69"/>
      <c r="I87" s="69"/>
    </row>
    <row r="88" spans="2:9">
      <c r="B88" s="69"/>
      <c r="C88" s="69"/>
      <c r="D88" s="69"/>
      <c r="E88" s="69"/>
      <c r="F88" s="69"/>
      <c r="G88" s="69"/>
      <c r="H88" s="69"/>
      <c r="I88" s="69"/>
    </row>
    <row r="89" spans="2:9">
      <c r="B89" s="69"/>
      <c r="C89" s="69"/>
      <c r="D89" s="69"/>
      <c r="E89" s="69"/>
      <c r="F89" s="69"/>
      <c r="G89" s="69"/>
      <c r="H89" s="69"/>
      <c r="I89" s="69"/>
    </row>
    <row r="90" spans="2:9">
      <c r="B90" s="69"/>
      <c r="C90" s="69"/>
      <c r="D90" s="69"/>
      <c r="E90" s="69"/>
      <c r="F90" s="69"/>
      <c r="G90" s="69"/>
      <c r="H90" s="69"/>
      <c r="I90" s="69"/>
    </row>
    <row r="91" spans="2:9">
      <c r="B91" s="69"/>
      <c r="C91" s="69"/>
      <c r="D91" s="69"/>
      <c r="E91" s="69"/>
      <c r="F91" s="69"/>
      <c r="G91" s="69"/>
      <c r="H91" s="69"/>
      <c r="I91" s="69"/>
    </row>
    <row r="92" spans="2:9">
      <c r="B92" s="69"/>
      <c r="C92" s="69"/>
      <c r="D92" s="69"/>
      <c r="E92" s="69"/>
      <c r="F92" s="69"/>
      <c r="G92" s="69"/>
      <c r="H92" s="69"/>
      <c r="I92" s="69"/>
    </row>
    <row r="93" spans="2:9">
      <c r="B93" s="69"/>
      <c r="C93" s="69"/>
      <c r="D93" s="69"/>
      <c r="E93" s="69"/>
      <c r="F93" s="69"/>
      <c r="G93" s="69"/>
      <c r="H93" s="69"/>
      <c r="I93" s="69"/>
    </row>
    <row r="94" spans="2:9">
      <c r="B94" s="69"/>
      <c r="C94" s="69"/>
      <c r="D94" s="69"/>
      <c r="E94" s="69"/>
      <c r="F94" s="69"/>
      <c r="G94" s="69"/>
      <c r="H94" s="69"/>
      <c r="I94" s="69"/>
    </row>
    <row r="95" spans="2:9">
      <c r="B95" s="69"/>
      <c r="C95" s="69"/>
      <c r="D95" s="69"/>
      <c r="E95" s="69"/>
      <c r="F95" s="69"/>
      <c r="G95" s="69"/>
      <c r="H95" s="69"/>
      <c r="I95" s="69"/>
    </row>
    <row r="96" spans="2:9">
      <c r="B96" s="69"/>
      <c r="C96" s="69"/>
      <c r="D96" s="69"/>
      <c r="E96" s="69"/>
      <c r="F96" s="69"/>
      <c r="G96" s="69"/>
      <c r="H96" s="69"/>
      <c r="I96" s="69"/>
    </row>
    <row r="97" spans="2:9">
      <c r="B97" s="69"/>
      <c r="C97" s="69"/>
      <c r="D97" s="69"/>
      <c r="E97" s="69"/>
      <c r="F97" s="69"/>
      <c r="G97" s="69"/>
      <c r="H97" s="69"/>
      <c r="I97" s="69"/>
    </row>
    <row r="98" spans="2:9">
      <c r="B98" s="69"/>
      <c r="C98" s="69"/>
      <c r="D98" s="69"/>
      <c r="E98" s="69"/>
      <c r="F98" s="69"/>
      <c r="G98" s="69"/>
      <c r="H98" s="69"/>
      <c r="I98" s="69"/>
    </row>
    <row r="99" spans="2:9">
      <c r="B99" s="69"/>
      <c r="C99" s="69"/>
      <c r="D99" s="69"/>
      <c r="E99" s="69"/>
      <c r="F99" s="69"/>
      <c r="G99" s="69"/>
      <c r="H99" s="69"/>
      <c r="I99" s="69"/>
    </row>
    <row r="100" spans="2:9">
      <c r="B100" s="69"/>
      <c r="C100" s="69"/>
      <c r="D100" s="69"/>
      <c r="E100" s="69"/>
      <c r="F100" s="69"/>
      <c r="G100" s="69"/>
      <c r="H100" s="69"/>
      <c r="I100" s="69"/>
    </row>
    <row r="101" spans="2:9">
      <c r="B101" s="69"/>
      <c r="C101" s="69"/>
      <c r="D101" s="69"/>
      <c r="E101" s="69"/>
      <c r="F101" s="69"/>
      <c r="G101" s="69"/>
      <c r="H101" s="69"/>
      <c r="I101" s="69"/>
    </row>
    <row r="102" spans="2:9">
      <c r="B102" s="69"/>
      <c r="C102" s="69"/>
      <c r="D102" s="69"/>
      <c r="E102" s="69"/>
      <c r="F102" s="69"/>
      <c r="G102" s="69"/>
      <c r="H102" s="69"/>
      <c r="I102" s="69"/>
    </row>
    <row r="103" spans="2:9">
      <c r="B103" s="69"/>
      <c r="C103" s="69"/>
      <c r="D103" s="69"/>
      <c r="E103" s="69"/>
      <c r="F103" s="69"/>
      <c r="G103" s="69"/>
      <c r="H103" s="69"/>
      <c r="I103" s="69"/>
    </row>
    <row r="104" spans="2:9">
      <c r="B104" s="69"/>
      <c r="C104" s="69"/>
      <c r="D104" s="69"/>
      <c r="E104" s="69"/>
      <c r="F104" s="69"/>
      <c r="G104" s="69"/>
      <c r="H104" s="69"/>
      <c r="I104" s="69"/>
    </row>
    <row r="105" spans="2:9">
      <c r="B105" s="69"/>
      <c r="C105" s="69"/>
      <c r="D105" s="69"/>
      <c r="E105" s="69"/>
      <c r="F105" s="69"/>
      <c r="G105" s="69"/>
      <c r="H105" s="69"/>
      <c r="I105" s="69"/>
    </row>
    <row r="106" spans="2:9">
      <c r="B106" s="69"/>
      <c r="C106" s="69"/>
      <c r="D106" s="69"/>
      <c r="E106" s="69"/>
      <c r="F106" s="69"/>
      <c r="G106" s="69"/>
      <c r="H106" s="69"/>
      <c r="I106" s="69"/>
    </row>
    <row r="107" spans="2:9">
      <c r="B107" s="69"/>
      <c r="C107" s="69"/>
      <c r="D107" s="69"/>
      <c r="E107" s="69"/>
      <c r="F107" s="69"/>
      <c r="G107" s="69"/>
      <c r="H107" s="69"/>
      <c r="I107" s="69"/>
    </row>
    <row r="108" spans="2:9">
      <c r="B108" s="69"/>
      <c r="C108" s="69"/>
      <c r="D108" s="69"/>
      <c r="E108" s="69"/>
      <c r="F108" s="69"/>
      <c r="G108" s="69"/>
      <c r="H108" s="69"/>
      <c r="I108" s="69"/>
    </row>
    <row r="109" spans="2:9">
      <c r="B109" s="69"/>
      <c r="C109" s="69"/>
      <c r="D109" s="69"/>
      <c r="E109" s="69"/>
      <c r="F109" s="69"/>
      <c r="G109" s="69"/>
      <c r="H109" s="69"/>
      <c r="I109" s="69"/>
    </row>
    <row r="110" spans="2:9">
      <c r="B110" s="69"/>
      <c r="C110" s="69"/>
      <c r="D110" s="69"/>
      <c r="E110" s="69"/>
      <c r="F110" s="69"/>
      <c r="G110" s="69"/>
      <c r="H110" s="69"/>
      <c r="I110" s="69"/>
    </row>
    <row r="111" spans="2:9">
      <c r="B111" s="69"/>
      <c r="C111" s="69"/>
      <c r="D111" s="69"/>
      <c r="E111" s="69"/>
      <c r="F111" s="69"/>
      <c r="G111" s="69"/>
      <c r="H111" s="69"/>
      <c r="I111" s="69"/>
    </row>
    <row r="112" spans="2:9">
      <c r="B112" s="69"/>
      <c r="C112" s="69"/>
      <c r="D112" s="69"/>
      <c r="E112" s="69"/>
      <c r="F112" s="69"/>
      <c r="G112" s="69"/>
      <c r="H112" s="69"/>
      <c r="I112" s="69"/>
    </row>
    <row r="113" spans="2:9">
      <c r="B113" s="69"/>
      <c r="C113" s="69"/>
      <c r="D113" s="69"/>
      <c r="E113" s="69"/>
      <c r="F113" s="69"/>
      <c r="G113" s="69"/>
      <c r="H113" s="69"/>
      <c r="I113" s="69"/>
    </row>
    <row r="114" spans="2:9">
      <c r="B114" s="69"/>
      <c r="C114" s="69"/>
      <c r="D114" s="69"/>
      <c r="E114" s="69"/>
      <c r="F114" s="69"/>
      <c r="G114" s="69"/>
      <c r="H114" s="69"/>
      <c r="I114" s="69"/>
    </row>
    <row r="115" spans="2:9">
      <c r="B115" s="69"/>
      <c r="C115" s="69"/>
      <c r="D115" s="69"/>
      <c r="E115" s="69"/>
      <c r="F115" s="69"/>
      <c r="G115" s="69"/>
      <c r="H115" s="69"/>
      <c r="I115" s="69"/>
    </row>
    <row r="116" spans="2:9">
      <c r="B116" s="69"/>
      <c r="C116" s="69"/>
      <c r="D116" s="69"/>
      <c r="E116" s="69"/>
      <c r="F116" s="69"/>
      <c r="G116" s="69"/>
      <c r="H116" s="69"/>
      <c r="I116" s="69"/>
    </row>
    <row r="117" spans="2:9">
      <c r="B117" s="69"/>
      <c r="C117" s="69"/>
      <c r="D117" s="69"/>
      <c r="E117" s="69"/>
      <c r="F117" s="69"/>
      <c r="G117" s="69"/>
      <c r="H117" s="69"/>
      <c r="I117" s="69"/>
    </row>
    <row r="118" spans="2:9">
      <c r="B118" s="69"/>
      <c r="C118" s="69"/>
      <c r="D118" s="69"/>
      <c r="E118" s="69"/>
      <c r="F118" s="69"/>
      <c r="G118" s="69"/>
      <c r="H118" s="69"/>
      <c r="I118" s="69"/>
    </row>
    <row r="119" spans="2:9">
      <c r="B119" s="69"/>
      <c r="C119" s="69"/>
      <c r="D119" s="69"/>
      <c r="E119" s="69"/>
      <c r="F119" s="69"/>
      <c r="G119" s="69"/>
      <c r="H119" s="69"/>
      <c r="I119" s="69"/>
    </row>
    <row r="120" spans="2:9">
      <c r="B120" s="69"/>
      <c r="C120" s="69"/>
      <c r="D120" s="69"/>
      <c r="E120" s="69"/>
      <c r="F120" s="69"/>
      <c r="G120" s="69"/>
      <c r="H120" s="69"/>
      <c r="I120" s="69"/>
    </row>
    <row r="121" spans="2:9">
      <c r="B121" s="69"/>
      <c r="C121" s="69"/>
      <c r="D121" s="69"/>
      <c r="E121" s="69"/>
      <c r="F121" s="69"/>
      <c r="G121" s="69"/>
      <c r="H121" s="69"/>
      <c r="I121" s="69"/>
    </row>
    <row r="122" spans="2:9">
      <c r="B122" s="69"/>
      <c r="C122" s="69"/>
      <c r="D122" s="69"/>
      <c r="E122" s="69"/>
      <c r="F122" s="69"/>
      <c r="G122" s="69"/>
      <c r="H122" s="69"/>
      <c r="I122" s="69"/>
    </row>
    <row r="123" spans="2:9">
      <c r="B123" s="69"/>
      <c r="C123" s="69"/>
      <c r="D123" s="69"/>
      <c r="E123" s="69"/>
      <c r="F123" s="69"/>
      <c r="G123" s="69"/>
      <c r="H123" s="69"/>
      <c r="I123" s="69"/>
    </row>
    <row r="124" spans="2:9">
      <c r="B124" s="69"/>
      <c r="C124" s="69"/>
      <c r="D124" s="69"/>
      <c r="E124" s="69"/>
      <c r="F124" s="69"/>
      <c r="G124" s="69"/>
      <c r="H124" s="69"/>
      <c r="I124" s="69"/>
    </row>
    <row r="125" spans="2:9">
      <c r="B125" s="69"/>
      <c r="C125" s="69"/>
      <c r="D125" s="69"/>
      <c r="E125" s="69"/>
      <c r="F125" s="69"/>
      <c r="G125" s="69"/>
      <c r="H125" s="69"/>
      <c r="I125" s="69"/>
    </row>
    <row r="126" spans="2:9">
      <c r="B126" s="69"/>
      <c r="C126" s="69"/>
      <c r="D126" s="69"/>
      <c r="E126" s="69"/>
      <c r="F126" s="69"/>
      <c r="G126" s="69"/>
      <c r="H126" s="69"/>
      <c r="I126" s="69"/>
    </row>
    <row r="127" spans="2:9">
      <c r="B127" s="69"/>
      <c r="C127" s="69"/>
      <c r="D127" s="69"/>
      <c r="E127" s="69"/>
      <c r="F127" s="69"/>
      <c r="G127" s="69"/>
      <c r="H127" s="69"/>
      <c r="I127" s="69"/>
    </row>
    <row r="128" spans="2:9">
      <c r="B128" s="69"/>
      <c r="C128" s="69"/>
      <c r="D128" s="69"/>
      <c r="E128" s="69"/>
      <c r="F128" s="69"/>
      <c r="G128" s="69"/>
      <c r="H128" s="69"/>
      <c r="I128" s="69"/>
    </row>
    <row r="129" spans="2:9">
      <c r="B129" s="69"/>
      <c r="C129" s="69"/>
      <c r="D129" s="69"/>
      <c r="E129" s="69"/>
      <c r="F129" s="69"/>
      <c r="G129" s="69"/>
      <c r="H129" s="69"/>
      <c r="I129" s="69"/>
    </row>
    <row r="130" spans="2:9">
      <c r="B130" s="69"/>
      <c r="C130" s="69"/>
      <c r="D130" s="69"/>
      <c r="E130" s="69"/>
      <c r="F130" s="69"/>
      <c r="G130" s="69"/>
      <c r="H130" s="69"/>
      <c r="I130" s="69"/>
    </row>
    <row r="131" spans="2:9">
      <c r="B131" s="69"/>
      <c r="C131" s="69"/>
      <c r="D131" s="69"/>
      <c r="E131" s="69"/>
      <c r="F131" s="69"/>
      <c r="G131" s="69"/>
      <c r="H131" s="69"/>
      <c r="I131" s="69"/>
    </row>
    <row r="132" spans="2:9">
      <c r="B132" s="69"/>
      <c r="C132" s="69"/>
      <c r="D132" s="69"/>
      <c r="E132" s="69"/>
      <c r="F132" s="69"/>
      <c r="G132" s="69"/>
      <c r="H132" s="69"/>
      <c r="I132" s="69"/>
    </row>
    <row r="133" spans="2:9">
      <c r="B133" s="69"/>
      <c r="C133" s="69"/>
      <c r="D133" s="69"/>
      <c r="E133" s="69"/>
      <c r="F133" s="69"/>
      <c r="G133" s="69"/>
      <c r="H133" s="69"/>
      <c r="I133" s="69"/>
    </row>
    <row r="134" spans="2:9">
      <c r="B134" s="69"/>
      <c r="C134" s="69"/>
      <c r="D134" s="69"/>
      <c r="E134" s="69"/>
      <c r="F134" s="69"/>
      <c r="G134" s="69"/>
      <c r="H134" s="69"/>
      <c r="I134" s="69"/>
    </row>
    <row r="135" spans="2:9">
      <c r="B135" s="69"/>
      <c r="C135" s="69"/>
      <c r="D135" s="69"/>
      <c r="E135" s="69"/>
      <c r="F135" s="69"/>
      <c r="G135" s="69"/>
      <c r="H135" s="69"/>
      <c r="I135" s="69"/>
    </row>
    <row r="136" spans="2:9">
      <c r="B136" s="69"/>
      <c r="C136" s="69"/>
      <c r="D136" s="69"/>
      <c r="E136" s="69"/>
      <c r="F136" s="69"/>
      <c r="G136" s="69"/>
      <c r="H136" s="69"/>
      <c r="I136" s="69"/>
    </row>
    <row r="137" spans="2:9">
      <c r="B137" s="69"/>
      <c r="C137" s="69"/>
      <c r="D137" s="69"/>
      <c r="E137" s="69"/>
      <c r="F137" s="69"/>
      <c r="G137" s="69"/>
      <c r="H137" s="69"/>
      <c r="I137" s="69"/>
    </row>
    <row r="138" spans="2:9">
      <c r="B138" s="69"/>
      <c r="C138" s="69"/>
      <c r="D138" s="69"/>
      <c r="E138" s="69"/>
      <c r="F138" s="69"/>
      <c r="G138" s="69"/>
      <c r="H138" s="69"/>
      <c r="I138" s="69"/>
    </row>
    <row r="139" spans="2:9">
      <c r="B139" s="69"/>
      <c r="C139" s="69"/>
      <c r="D139" s="69"/>
      <c r="E139" s="69"/>
      <c r="F139" s="69"/>
      <c r="G139" s="69"/>
      <c r="H139" s="69"/>
      <c r="I139" s="69"/>
    </row>
    <row r="140" spans="2:9">
      <c r="B140" s="69"/>
      <c r="C140" s="69"/>
      <c r="D140" s="69"/>
      <c r="E140" s="69"/>
      <c r="F140" s="69"/>
      <c r="G140" s="69"/>
      <c r="H140" s="69"/>
      <c r="I140" s="69"/>
    </row>
    <row r="141" spans="2:9">
      <c r="B141" s="69"/>
      <c r="C141" s="69"/>
      <c r="D141" s="69"/>
      <c r="E141" s="69"/>
      <c r="F141" s="69"/>
      <c r="G141" s="69"/>
      <c r="H141" s="69"/>
      <c r="I141" s="69"/>
    </row>
    <row r="142" spans="2:9">
      <c r="B142" s="69"/>
      <c r="C142" s="69"/>
      <c r="D142" s="69"/>
      <c r="E142" s="69"/>
      <c r="F142" s="69"/>
      <c r="G142" s="69"/>
      <c r="H142" s="69"/>
      <c r="I142" s="69"/>
    </row>
    <row r="143" spans="2:9">
      <c r="B143" s="69"/>
      <c r="C143" s="69"/>
      <c r="D143" s="69"/>
      <c r="E143" s="69"/>
      <c r="F143" s="69"/>
      <c r="G143" s="69"/>
      <c r="H143" s="69"/>
      <c r="I143" s="69"/>
    </row>
    <row r="144" spans="2:9">
      <c r="B144" s="69"/>
      <c r="C144" s="69"/>
      <c r="D144" s="69"/>
      <c r="E144" s="69"/>
      <c r="F144" s="69"/>
      <c r="G144" s="69"/>
      <c r="H144" s="69"/>
      <c r="I144" s="69"/>
    </row>
    <row r="145" spans="2:9">
      <c r="B145" s="69"/>
      <c r="C145" s="69"/>
      <c r="D145" s="69"/>
      <c r="E145" s="69"/>
      <c r="F145" s="69"/>
      <c r="G145" s="69"/>
      <c r="H145" s="69"/>
      <c r="I145" s="69"/>
    </row>
    <row r="146" spans="2:9">
      <c r="B146" s="69"/>
      <c r="C146" s="69"/>
      <c r="D146" s="69"/>
      <c r="E146" s="69"/>
      <c r="F146" s="69"/>
      <c r="G146" s="69"/>
      <c r="H146" s="69"/>
      <c r="I146" s="69"/>
    </row>
    <row r="147" spans="2:9">
      <c r="B147" s="69"/>
      <c r="C147" s="69"/>
      <c r="D147" s="69"/>
      <c r="E147" s="69"/>
      <c r="F147" s="69"/>
      <c r="G147" s="69"/>
      <c r="H147" s="69"/>
      <c r="I147" s="69"/>
    </row>
    <row r="148" spans="2:9">
      <c r="B148" s="69"/>
      <c r="C148" s="69"/>
      <c r="D148" s="69"/>
      <c r="E148" s="69"/>
      <c r="F148" s="69"/>
      <c r="G148" s="69"/>
      <c r="H148" s="69"/>
      <c r="I148" s="69"/>
    </row>
    <row r="149" spans="2:9">
      <c r="B149" s="69"/>
      <c r="C149" s="69"/>
      <c r="D149" s="69"/>
      <c r="E149" s="69"/>
      <c r="F149" s="69"/>
      <c r="G149" s="69"/>
      <c r="H149" s="69"/>
      <c r="I149" s="69"/>
    </row>
    <row r="150" spans="2:9">
      <c r="B150" s="69"/>
      <c r="C150" s="69"/>
      <c r="D150" s="69"/>
      <c r="E150" s="69"/>
      <c r="F150" s="69"/>
      <c r="G150" s="69"/>
      <c r="H150" s="69"/>
      <c r="I150" s="69"/>
    </row>
    <row r="151" spans="2:9">
      <c r="B151" s="69"/>
      <c r="C151" s="69"/>
      <c r="D151" s="69"/>
      <c r="E151" s="69"/>
      <c r="F151" s="69"/>
      <c r="G151" s="69"/>
      <c r="H151" s="69"/>
      <c r="I151" s="69"/>
    </row>
    <row r="152" spans="2:9">
      <c r="B152" s="69"/>
      <c r="C152" s="69"/>
      <c r="D152" s="69"/>
      <c r="E152" s="69"/>
      <c r="F152" s="69"/>
      <c r="G152" s="69"/>
      <c r="H152" s="69"/>
      <c r="I152" s="69"/>
    </row>
    <row r="153" spans="2:9">
      <c r="B153" s="69"/>
      <c r="C153" s="69"/>
      <c r="D153" s="69"/>
      <c r="E153" s="69"/>
      <c r="F153" s="69"/>
      <c r="G153" s="69"/>
      <c r="H153" s="69"/>
      <c r="I153" s="69"/>
    </row>
    <row r="154" spans="2:9">
      <c r="B154" s="69"/>
      <c r="C154" s="69"/>
      <c r="D154" s="69"/>
      <c r="E154" s="69"/>
      <c r="F154" s="69"/>
      <c r="G154" s="69"/>
      <c r="H154" s="69"/>
      <c r="I154" s="69"/>
    </row>
    <row r="155" spans="2:9">
      <c r="B155" s="69"/>
      <c r="C155" s="69"/>
      <c r="D155" s="69"/>
      <c r="E155" s="69"/>
      <c r="F155" s="69"/>
      <c r="G155" s="69"/>
      <c r="H155" s="69"/>
      <c r="I155" s="69"/>
    </row>
    <row r="156" spans="2:9">
      <c r="B156" s="69"/>
      <c r="C156" s="69"/>
      <c r="D156" s="69"/>
      <c r="E156" s="69"/>
      <c r="F156" s="69"/>
      <c r="G156" s="69"/>
      <c r="H156" s="69"/>
      <c r="I156" s="69"/>
    </row>
    <row r="157" spans="2:9">
      <c r="B157" s="69"/>
      <c r="C157" s="69"/>
      <c r="D157" s="69"/>
      <c r="E157" s="69"/>
      <c r="F157" s="69"/>
      <c r="G157" s="69"/>
      <c r="H157" s="69"/>
      <c r="I157" s="69"/>
    </row>
    <row r="158" spans="2:9">
      <c r="B158" s="69"/>
      <c r="C158" s="69"/>
      <c r="D158" s="69"/>
      <c r="E158" s="69"/>
      <c r="F158" s="69"/>
      <c r="G158" s="69"/>
      <c r="H158" s="69"/>
      <c r="I158" s="69"/>
    </row>
    <row r="159" spans="2:9">
      <c r="B159" s="69"/>
      <c r="C159" s="69"/>
      <c r="D159" s="69"/>
      <c r="E159" s="69"/>
      <c r="F159" s="69"/>
      <c r="G159" s="69"/>
      <c r="H159" s="69"/>
      <c r="I159" s="69"/>
    </row>
    <row r="160" spans="2:9">
      <c r="B160" s="69"/>
      <c r="C160" s="69"/>
      <c r="D160" s="69"/>
      <c r="E160" s="69"/>
      <c r="F160" s="69"/>
      <c r="G160" s="69"/>
      <c r="H160" s="69"/>
      <c r="I160" s="69"/>
    </row>
    <row r="161" spans="2:9">
      <c r="B161" s="69"/>
      <c r="C161" s="69"/>
      <c r="D161" s="69"/>
      <c r="E161" s="69"/>
      <c r="F161" s="69"/>
      <c r="G161" s="69"/>
      <c r="H161" s="69"/>
      <c r="I161" s="69"/>
    </row>
    <row r="162" spans="2:9">
      <c r="B162" s="69"/>
      <c r="C162" s="69"/>
      <c r="D162" s="69"/>
      <c r="E162" s="69"/>
      <c r="F162" s="69"/>
      <c r="G162" s="69"/>
      <c r="H162" s="69"/>
      <c r="I162" s="69"/>
    </row>
    <row r="163" spans="2:9">
      <c r="B163" s="69"/>
      <c r="C163" s="69"/>
      <c r="D163" s="69"/>
      <c r="E163" s="69"/>
      <c r="F163" s="69"/>
      <c r="G163" s="69"/>
      <c r="H163" s="69"/>
      <c r="I163" s="69"/>
    </row>
    <row r="164" spans="2:9">
      <c r="B164" s="69"/>
      <c r="C164" s="69"/>
      <c r="D164" s="69"/>
      <c r="E164" s="69"/>
      <c r="F164" s="69"/>
      <c r="G164" s="69"/>
      <c r="H164" s="69"/>
      <c r="I164" s="69"/>
    </row>
    <row r="165" spans="2:9">
      <c r="B165" s="69"/>
      <c r="C165" s="69"/>
      <c r="D165" s="69"/>
      <c r="E165" s="69"/>
      <c r="F165" s="69"/>
      <c r="G165" s="69"/>
      <c r="H165" s="69"/>
      <c r="I165" s="69"/>
    </row>
    <row r="166" spans="2:9">
      <c r="B166" s="69"/>
      <c r="C166" s="69"/>
      <c r="D166" s="69"/>
      <c r="E166" s="69"/>
      <c r="F166" s="69"/>
      <c r="G166" s="69"/>
      <c r="H166" s="69"/>
      <c r="I166" s="69"/>
    </row>
    <row r="167" spans="2:9">
      <c r="B167" s="69"/>
      <c r="C167" s="69"/>
      <c r="D167" s="69"/>
      <c r="E167" s="69"/>
      <c r="F167" s="69"/>
      <c r="G167" s="69"/>
      <c r="H167" s="69"/>
      <c r="I167" s="69"/>
    </row>
    <row r="168" spans="2:9">
      <c r="B168" s="69"/>
      <c r="C168" s="69"/>
      <c r="D168" s="69"/>
      <c r="E168" s="69"/>
      <c r="F168" s="69"/>
      <c r="G168" s="69"/>
      <c r="H168" s="69"/>
      <c r="I168" s="69"/>
    </row>
    <row r="169" spans="2:9">
      <c r="B169" s="69"/>
      <c r="C169" s="69"/>
      <c r="D169" s="69"/>
      <c r="E169" s="69"/>
      <c r="F169" s="69"/>
      <c r="G169" s="69"/>
      <c r="H169" s="69"/>
      <c r="I169" s="69"/>
    </row>
    <row r="170" spans="2:9">
      <c r="B170" s="69"/>
      <c r="C170" s="69"/>
      <c r="D170" s="69"/>
      <c r="E170" s="69"/>
      <c r="F170" s="69"/>
      <c r="G170" s="69"/>
      <c r="H170" s="69"/>
      <c r="I170" s="69"/>
    </row>
    <row r="171" spans="2:9">
      <c r="B171" s="69"/>
      <c r="C171" s="69"/>
      <c r="D171" s="69"/>
      <c r="E171" s="69"/>
      <c r="F171" s="69"/>
      <c r="G171" s="69"/>
      <c r="H171" s="69"/>
      <c r="I171" s="69"/>
    </row>
    <row r="172" spans="2:9">
      <c r="B172" s="69"/>
      <c r="C172" s="69"/>
      <c r="D172" s="69"/>
      <c r="E172" s="69"/>
      <c r="F172" s="69"/>
      <c r="G172" s="69"/>
      <c r="H172" s="69"/>
      <c r="I172" s="69"/>
    </row>
    <row r="173" spans="2:9">
      <c r="B173" s="69"/>
      <c r="C173" s="69"/>
      <c r="D173" s="69"/>
      <c r="E173" s="69"/>
      <c r="F173" s="69"/>
      <c r="G173" s="69"/>
      <c r="H173" s="69"/>
      <c r="I173" s="69"/>
    </row>
    <row r="174" spans="2:9">
      <c r="B174" s="69"/>
      <c r="C174" s="69"/>
      <c r="D174" s="69"/>
      <c r="E174" s="69"/>
      <c r="F174" s="69"/>
      <c r="G174" s="69"/>
      <c r="H174" s="69"/>
      <c r="I174" s="69"/>
    </row>
    <row r="175" spans="2:9">
      <c r="B175" s="69"/>
      <c r="C175" s="69"/>
      <c r="D175" s="69"/>
      <c r="E175" s="69"/>
      <c r="F175" s="69"/>
      <c r="G175" s="69"/>
      <c r="H175" s="69"/>
      <c r="I175" s="69"/>
    </row>
    <row r="176" spans="2:9">
      <c r="B176" s="69"/>
      <c r="C176" s="69"/>
      <c r="D176" s="69"/>
      <c r="E176" s="69"/>
      <c r="F176" s="69"/>
      <c r="G176" s="69"/>
      <c r="H176" s="69"/>
      <c r="I176" s="69"/>
    </row>
    <row r="177" spans="2:9">
      <c r="B177" s="69"/>
      <c r="C177" s="69"/>
      <c r="D177" s="69"/>
      <c r="E177" s="69"/>
      <c r="F177" s="69"/>
      <c r="G177" s="69"/>
      <c r="H177" s="69"/>
      <c r="I177" s="69"/>
    </row>
    <row r="178" spans="2:9">
      <c r="B178" s="69"/>
      <c r="C178" s="69"/>
      <c r="D178" s="69"/>
      <c r="E178" s="69"/>
      <c r="F178" s="69"/>
      <c r="G178" s="69"/>
      <c r="H178" s="69"/>
      <c r="I178" s="69"/>
    </row>
    <row r="179" spans="2:9">
      <c r="B179" s="69"/>
      <c r="C179" s="69"/>
      <c r="D179" s="69"/>
      <c r="E179" s="69"/>
      <c r="F179" s="69"/>
      <c r="G179" s="69"/>
      <c r="H179" s="69"/>
      <c r="I179" s="69"/>
    </row>
    <row r="180" spans="2:9">
      <c r="B180" s="69"/>
      <c r="C180" s="69"/>
      <c r="D180" s="69"/>
      <c r="E180" s="69"/>
      <c r="F180" s="69"/>
      <c r="G180" s="69"/>
      <c r="H180" s="69"/>
      <c r="I180" s="69"/>
    </row>
    <row r="181" spans="2:9">
      <c r="B181" s="69"/>
      <c r="C181" s="69"/>
      <c r="D181" s="69"/>
      <c r="E181" s="69"/>
      <c r="F181" s="69"/>
      <c r="G181" s="69"/>
      <c r="H181" s="69"/>
      <c r="I181" s="69"/>
    </row>
    <row r="182" spans="2:9">
      <c r="B182" s="69"/>
      <c r="C182" s="69"/>
      <c r="D182" s="69"/>
      <c r="E182" s="69"/>
      <c r="F182" s="69"/>
      <c r="G182" s="69"/>
      <c r="H182" s="69"/>
      <c r="I182" s="69"/>
    </row>
    <row r="183" spans="2:9">
      <c r="B183" s="69"/>
      <c r="C183" s="69"/>
      <c r="D183" s="69"/>
      <c r="E183" s="69"/>
      <c r="F183" s="69"/>
      <c r="G183" s="69"/>
      <c r="H183" s="69"/>
      <c r="I183" s="69"/>
    </row>
    <row r="184" spans="2:9">
      <c r="B184" s="69"/>
      <c r="C184" s="69"/>
      <c r="D184" s="69"/>
      <c r="E184" s="69"/>
      <c r="F184" s="69"/>
      <c r="G184" s="69"/>
      <c r="H184" s="69"/>
      <c r="I184" s="69"/>
    </row>
    <row r="185" spans="2:9">
      <c r="B185" s="69"/>
      <c r="C185" s="69"/>
      <c r="D185" s="69"/>
      <c r="E185" s="69"/>
      <c r="F185" s="69"/>
      <c r="G185" s="69"/>
      <c r="H185" s="69"/>
      <c r="I185" s="69"/>
    </row>
    <row r="186" spans="2:9">
      <c r="B186" s="69"/>
      <c r="C186" s="69"/>
      <c r="D186" s="69"/>
      <c r="E186" s="69"/>
      <c r="F186" s="69"/>
      <c r="G186" s="69"/>
      <c r="H186" s="69"/>
      <c r="I186" s="69"/>
    </row>
    <row r="187" spans="2:9">
      <c r="B187" s="69"/>
      <c r="C187" s="69"/>
      <c r="D187" s="69"/>
      <c r="E187" s="69"/>
      <c r="F187" s="69"/>
      <c r="G187" s="69"/>
      <c r="H187" s="69"/>
      <c r="I187" s="69"/>
    </row>
    <row r="188" spans="2:9">
      <c r="B188" s="69"/>
      <c r="C188" s="69"/>
      <c r="D188" s="69"/>
      <c r="E188" s="69"/>
      <c r="F188" s="69"/>
      <c r="G188" s="69"/>
      <c r="H188" s="69"/>
      <c r="I188" s="69"/>
    </row>
    <row r="189" spans="2:9">
      <c r="B189" s="69"/>
      <c r="C189" s="69"/>
      <c r="D189" s="69"/>
      <c r="E189" s="69"/>
      <c r="F189" s="69"/>
      <c r="G189" s="69"/>
      <c r="H189" s="69"/>
      <c r="I189" s="69"/>
    </row>
    <row r="190" spans="2:9">
      <c r="B190" s="69"/>
      <c r="C190" s="69"/>
      <c r="D190" s="69"/>
      <c r="E190" s="69"/>
      <c r="F190" s="69"/>
      <c r="G190" s="69"/>
      <c r="H190" s="69"/>
      <c r="I190" s="69"/>
    </row>
    <row r="191" spans="2:9">
      <c r="B191" s="69"/>
      <c r="C191" s="69"/>
      <c r="D191" s="69"/>
      <c r="E191" s="69"/>
      <c r="F191" s="69"/>
      <c r="G191" s="69"/>
      <c r="H191" s="69"/>
      <c r="I191" s="69"/>
    </row>
    <row r="192" spans="2:9">
      <c r="B192" s="69"/>
      <c r="C192" s="69"/>
      <c r="D192" s="69"/>
      <c r="E192" s="69"/>
      <c r="F192" s="69"/>
      <c r="G192" s="69"/>
      <c r="H192" s="69"/>
      <c r="I192" s="69"/>
    </row>
    <row r="193" spans="2:9">
      <c r="B193" s="69"/>
      <c r="C193" s="69"/>
      <c r="D193" s="69"/>
      <c r="E193" s="69"/>
      <c r="F193" s="69"/>
      <c r="G193" s="69"/>
      <c r="H193" s="69"/>
      <c r="I193" s="69"/>
    </row>
    <row r="194" spans="2:9">
      <c r="B194" s="69"/>
      <c r="C194" s="69"/>
      <c r="D194" s="69"/>
      <c r="E194" s="69"/>
      <c r="F194" s="69"/>
      <c r="G194" s="69"/>
      <c r="H194" s="69"/>
      <c r="I194" s="69"/>
    </row>
    <row r="195" spans="2:9">
      <c r="B195" s="69"/>
      <c r="C195" s="69"/>
      <c r="D195" s="69"/>
      <c r="E195" s="69"/>
      <c r="F195" s="69"/>
      <c r="G195" s="69"/>
      <c r="H195" s="69"/>
      <c r="I195" s="69"/>
    </row>
    <row r="196" spans="2:9">
      <c r="B196" s="69"/>
      <c r="C196" s="69"/>
      <c r="D196" s="69"/>
      <c r="E196" s="69"/>
      <c r="F196" s="69"/>
      <c r="G196" s="69"/>
      <c r="H196" s="69"/>
      <c r="I196" s="69"/>
    </row>
    <row r="197" spans="2:9">
      <c r="B197" s="69"/>
      <c r="C197" s="69"/>
      <c r="D197" s="69"/>
      <c r="E197" s="69"/>
      <c r="F197" s="69"/>
      <c r="G197" s="69"/>
      <c r="H197" s="69"/>
      <c r="I197" s="69"/>
    </row>
    <row r="198" spans="2:9">
      <c r="B198" s="69"/>
      <c r="C198" s="69"/>
      <c r="D198" s="69"/>
      <c r="E198" s="69"/>
      <c r="F198" s="69"/>
      <c r="G198" s="69"/>
      <c r="H198" s="69"/>
      <c r="I198" s="69"/>
    </row>
    <row r="199" spans="2:9">
      <c r="B199" s="69"/>
      <c r="C199" s="69"/>
      <c r="D199" s="69"/>
      <c r="E199" s="69"/>
      <c r="F199" s="69"/>
      <c r="G199" s="69"/>
      <c r="H199" s="69"/>
      <c r="I199" s="69"/>
    </row>
    <row r="200" spans="2:9">
      <c r="B200" s="69"/>
      <c r="C200" s="69"/>
      <c r="D200" s="69"/>
      <c r="E200" s="69"/>
      <c r="F200" s="69"/>
      <c r="G200" s="69"/>
      <c r="H200" s="69"/>
      <c r="I200" s="69"/>
    </row>
    <row r="201" spans="2:9">
      <c r="B201" s="69"/>
      <c r="C201" s="69"/>
      <c r="D201" s="69"/>
      <c r="E201" s="69"/>
      <c r="F201" s="69"/>
      <c r="G201" s="69"/>
      <c r="H201" s="69"/>
      <c r="I201" s="69"/>
    </row>
    <row r="202" spans="2:9">
      <c r="B202" s="69"/>
      <c r="C202" s="69"/>
      <c r="D202" s="69"/>
      <c r="E202" s="69"/>
      <c r="F202" s="69"/>
      <c r="G202" s="69"/>
      <c r="H202" s="69"/>
      <c r="I202" s="69"/>
    </row>
    <row r="203" spans="2:9">
      <c r="B203" s="69"/>
      <c r="C203" s="69"/>
      <c r="D203" s="69"/>
      <c r="E203" s="69"/>
      <c r="F203" s="69"/>
      <c r="G203" s="69"/>
      <c r="H203" s="69"/>
      <c r="I203" s="69"/>
    </row>
    <row r="204" spans="2:9">
      <c r="B204" s="69"/>
      <c r="C204" s="69"/>
      <c r="D204" s="69"/>
      <c r="E204" s="69"/>
      <c r="F204" s="69"/>
      <c r="G204" s="69"/>
      <c r="H204" s="69"/>
      <c r="I204" s="69"/>
    </row>
    <row r="205" spans="2:9">
      <c r="B205" s="69"/>
      <c r="C205" s="69"/>
      <c r="D205" s="69"/>
      <c r="E205" s="69"/>
      <c r="F205" s="69"/>
      <c r="G205" s="69"/>
      <c r="H205" s="69"/>
      <c r="I205" s="69"/>
    </row>
    <row r="206" spans="2:9">
      <c r="B206" s="69"/>
      <c r="C206" s="69"/>
      <c r="D206" s="69"/>
      <c r="E206" s="69"/>
      <c r="F206" s="69"/>
      <c r="G206" s="69"/>
      <c r="H206" s="69"/>
      <c r="I206" s="69"/>
    </row>
    <row r="207" spans="2:9">
      <c r="B207" s="69"/>
      <c r="C207" s="69"/>
      <c r="D207" s="69"/>
      <c r="E207" s="69"/>
      <c r="F207" s="69"/>
      <c r="G207" s="69"/>
      <c r="H207" s="69"/>
      <c r="I207" s="69"/>
    </row>
    <row r="208" spans="2:9">
      <c r="B208" s="69"/>
      <c r="C208" s="69"/>
      <c r="D208" s="69"/>
      <c r="E208" s="69"/>
      <c r="F208" s="69"/>
      <c r="G208" s="69"/>
      <c r="H208" s="69"/>
      <c r="I208" s="69"/>
    </row>
    <row r="209" spans="2:9">
      <c r="B209" s="69"/>
      <c r="C209" s="69"/>
      <c r="D209" s="69"/>
      <c r="E209" s="69"/>
      <c r="F209" s="69"/>
      <c r="G209" s="69"/>
      <c r="H209" s="69"/>
      <c r="I209" s="69"/>
    </row>
    <row r="210" spans="2:9">
      <c r="B210" s="69"/>
      <c r="C210" s="69"/>
      <c r="D210" s="69"/>
      <c r="E210" s="69"/>
      <c r="F210" s="69"/>
      <c r="G210" s="69"/>
      <c r="H210" s="69"/>
      <c r="I210" s="69"/>
    </row>
    <row r="211" spans="2:9">
      <c r="B211" s="69"/>
      <c r="C211" s="69"/>
      <c r="D211" s="69"/>
      <c r="E211" s="69"/>
      <c r="F211" s="69"/>
      <c r="G211" s="69"/>
      <c r="H211" s="69"/>
      <c r="I211" s="69"/>
    </row>
    <row r="212" spans="2:9">
      <c r="B212" s="69"/>
      <c r="C212" s="69"/>
      <c r="D212" s="69"/>
      <c r="E212" s="69"/>
      <c r="F212" s="69"/>
      <c r="G212" s="69"/>
      <c r="H212" s="69"/>
      <c r="I212" s="69"/>
    </row>
    <row r="213" spans="2:9">
      <c r="B213" s="69"/>
      <c r="C213" s="69"/>
      <c r="D213" s="69"/>
      <c r="E213" s="69"/>
      <c r="F213" s="69"/>
      <c r="G213" s="69"/>
      <c r="H213" s="69"/>
      <c r="I213" s="69"/>
    </row>
    <row r="214" spans="2:9">
      <c r="B214" s="69"/>
      <c r="C214" s="69"/>
      <c r="D214" s="69"/>
      <c r="E214" s="69"/>
      <c r="F214" s="69"/>
      <c r="G214" s="69"/>
      <c r="H214" s="69"/>
      <c r="I214" s="69"/>
    </row>
    <row r="215" spans="2:9">
      <c r="B215" s="69"/>
      <c r="C215" s="69"/>
      <c r="D215" s="69"/>
      <c r="E215" s="69"/>
      <c r="F215" s="69"/>
      <c r="G215" s="69"/>
      <c r="H215" s="69"/>
      <c r="I215" s="69"/>
    </row>
    <row r="216" spans="2:9">
      <c r="B216" s="69"/>
      <c r="C216" s="69"/>
      <c r="D216" s="69"/>
      <c r="E216" s="69"/>
      <c r="F216" s="69"/>
      <c r="G216" s="69"/>
      <c r="H216" s="69"/>
      <c r="I216" s="69"/>
    </row>
    <row r="217" spans="2:9">
      <c r="B217" s="69"/>
      <c r="C217" s="69"/>
      <c r="D217" s="69"/>
      <c r="E217" s="69"/>
      <c r="F217" s="69"/>
      <c r="G217" s="69"/>
      <c r="H217" s="69"/>
      <c r="I217" s="69"/>
    </row>
    <row r="218" spans="2:9">
      <c r="B218" s="69"/>
      <c r="C218" s="69"/>
      <c r="D218" s="69"/>
      <c r="E218" s="69"/>
      <c r="F218" s="69"/>
      <c r="G218" s="69"/>
      <c r="H218" s="69"/>
      <c r="I218" s="69"/>
    </row>
    <row r="219" spans="2:9">
      <c r="B219" s="69"/>
      <c r="C219" s="69"/>
      <c r="D219" s="69"/>
      <c r="E219" s="69"/>
      <c r="F219" s="69"/>
      <c r="G219" s="69"/>
      <c r="H219" s="69"/>
      <c r="I219" s="69"/>
    </row>
    <row r="220" spans="2:9">
      <c r="B220" s="69"/>
      <c r="C220" s="69"/>
      <c r="D220" s="69"/>
      <c r="E220" s="69"/>
      <c r="F220" s="69"/>
      <c r="G220" s="69"/>
      <c r="H220" s="69"/>
      <c r="I220" s="69"/>
    </row>
    <row r="221" spans="2:9">
      <c r="B221" s="69"/>
      <c r="C221" s="69"/>
      <c r="D221" s="69"/>
      <c r="E221" s="69"/>
      <c r="F221" s="69"/>
      <c r="G221" s="69"/>
      <c r="H221" s="69"/>
      <c r="I221" s="69"/>
    </row>
    <row r="222" spans="2:9">
      <c r="B222" s="69"/>
      <c r="C222" s="69"/>
      <c r="D222" s="69"/>
      <c r="E222" s="69"/>
      <c r="F222" s="69"/>
      <c r="G222" s="69"/>
      <c r="H222" s="69"/>
      <c r="I222" s="69"/>
    </row>
    <row r="223" spans="2:9">
      <c r="B223" s="69"/>
      <c r="C223" s="69"/>
      <c r="D223" s="69"/>
      <c r="E223" s="69"/>
      <c r="F223" s="69"/>
      <c r="G223" s="69"/>
      <c r="H223" s="69"/>
      <c r="I223" s="69"/>
    </row>
    <row r="224" spans="2:9">
      <c r="B224" s="69"/>
      <c r="C224" s="69"/>
      <c r="D224" s="69"/>
      <c r="E224" s="69"/>
      <c r="F224" s="69"/>
      <c r="G224" s="69"/>
      <c r="H224" s="69"/>
      <c r="I224" s="69"/>
    </row>
    <row r="225" spans="2:9">
      <c r="B225" s="69"/>
      <c r="C225" s="69"/>
      <c r="D225" s="69"/>
      <c r="E225" s="69"/>
      <c r="F225" s="69"/>
      <c r="G225" s="69"/>
      <c r="H225" s="69"/>
      <c r="I225" s="69"/>
    </row>
    <row r="226" spans="2:9">
      <c r="B226" s="69"/>
      <c r="C226" s="69"/>
      <c r="D226" s="69"/>
      <c r="E226" s="69"/>
      <c r="F226" s="69"/>
      <c r="G226" s="69"/>
      <c r="H226" s="69"/>
      <c r="I226" s="69"/>
    </row>
    <row r="227" spans="2:9">
      <c r="B227" s="69"/>
      <c r="C227" s="69"/>
      <c r="D227" s="69"/>
      <c r="E227" s="69"/>
      <c r="F227" s="69"/>
      <c r="G227" s="69"/>
      <c r="H227" s="69"/>
      <c r="I227" s="69"/>
    </row>
    <row r="228" spans="2:9">
      <c r="B228" s="69"/>
      <c r="C228" s="69"/>
      <c r="D228" s="69"/>
      <c r="E228" s="69"/>
      <c r="F228" s="69"/>
      <c r="G228" s="69"/>
      <c r="H228" s="69"/>
      <c r="I228" s="69"/>
    </row>
    <row r="229" spans="2:9">
      <c r="B229" s="69"/>
      <c r="C229" s="69"/>
      <c r="D229" s="69"/>
      <c r="E229" s="69"/>
      <c r="F229" s="69"/>
      <c r="G229" s="69"/>
      <c r="H229" s="69"/>
      <c r="I229" s="69"/>
    </row>
    <row r="230" spans="2:9">
      <c r="B230" s="69"/>
      <c r="C230" s="69"/>
      <c r="D230" s="69"/>
      <c r="E230" s="69"/>
      <c r="F230" s="69"/>
      <c r="G230" s="69"/>
      <c r="H230" s="69"/>
      <c r="I230" s="69"/>
    </row>
    <row r="231" spans="2:9">
      <c r="B231" s="69"/>
      <c r="C231" s="69"/>
      <c r="D231" s="69"/>
      <c r="E231" s="69"/>
      <c r="F231" s="69"/>
      <c r="G231" s="69"/>
      <c r="H231" s="69"/>
      <c r="I231" s="69"/>
    </row>
    <row r="232" spans="2:9">
      <c r="B232" s="69"/>
      <c r="C232" s="69"/>
      <c r="D232" s="69"/>
      <c r="E232" s="69"/>
      <c r="F232" s="69"/>
      <c r="G232" s="69"/>
      <c r="H232" s="69"/>
      <c r="I232" s="69"/>
    </row>
    <row r="233" spans="2:9">
      <c r="B233" s="69"/>
      <c r="C233" s="69"/>
      <c r="D233" s="69"/>
      <c r="E233" s="69"/>
      <c r="F233" s="69"/>
      <c r="G233" s="69"/>
      <c r="H233" s="69"/>
      <c r="I233" s="69"/>
    </row>
    <row r="234" spans="2:9">
      <c r="B234" s="69"/>
      <c r="C234" s="69"/>
      <c r="D234" s="69"/>
      <c r="E234" s="69"/>
      <c r="F234" s="69"/>
      <c r="G234" s="69"/>
      <c r="H234" s="69"/>
      <c r="I234" s="69"/>
    </row>
    <row r="235" spans="2:9">
      <c r="B235" s="69"/>
      <c r="C235" s="69"/>
      <c r="D235" s="69"/>
      <c r="E235" s="69"/>
      <c r="F235" s="69"/>
      <c r="G235" s="69"/>
      <c r="H235" s="69"/>
      <c r="I235" s="69"/>
    </row>
    <row r="236" spans="2:9">
      <c r="B236" s="69"/>
      <c r="C236" s="69"/>
      <c r="D236" s="69"/>
      <c r="E236" s="69"/>
      <c r="F236" s="69"/>
      <c r="G236" s="69"/>
      <c r="H236" s="69"/>
      <c r="I236" s="69"/>
    </row>
    <row r="237" spans="2:9">
      <c r="B237" s="69"/>
      <c r="C237" s="69"/>
      <c r="D237" s="69"/>
      <c r="E237" s="69"/>
      <c r="F237" s="69"/>
      <c r="G237" s="69"/>
      <c r="H237" s="69"/>
      <c r="I237" s="69"/>
    </row>
    <row r="238" spans="2:9">
      <c r="B238" s="69"/>
      <c r="C238" s="69"/>
      <c r="D238" s="69"/>
      <c r="E238" s="69"/>
      <c r="F238" s="69"/>
      <c r="G238" s="69"/>
      <c r="H238" s="69"/>
      <c r="I238" s="69"/>
    </row>
    <row r="239" spans="2:9">
      <c r="B239" s="69"/>
      <c r="C239" s="69"/>
      <c r="D239" s="69"/>
      <c r="E239" s="69"/>
      <c r="F239" s="69"/>
      <c r="G239" s="69"/>
      <c r="H239" s="69"/>
      <c r="I239" s="69"/>
    </row>
    <row r="240" spans="2:9">
      <c r="B240" s="69"/>
      <c r="C240" s="69"/>
      <c r="D240" s="69"/>
      <c r="E240" s="69"/>
      <c r="F240" s="69"/>
      <c r="G240" s="69"/>
      <c r="H240" s="69"/>
      <c r="I240" s="69"/>
    </row>
    <row r="241" spans="2:9">
      <c r="B241" s="69"/>
      <c r="C241" s="69"/>
      <c r="D241" s="69"/>
      <c r="E241" s="69"/>
      <c r="F241" s="69"/>
      <c r="G241" s="69"/>
      <c r="H241" s="69"/>
      <c r="I241" s="69"/>
    </row>
    <row r="242" spans="2:9">
      <c r="B242" s="69"/>
      <c r="C242" s="69"/>
      <c r="D242" s="69"/>
      <c r="E242" s="69"/>
      <c r="F242" s="69"/>
      <c r="G242" s="69"/>
      <c r="H242" s="69"/>
      <c r="I242" s="69"/>
    </row>
    <row r="243" spans="2:9">
      <c r="B243" s="69"/>
      <c r="C243" s="69"/>
      <c r="D243" s="69"/>
      <c r="E243" s="69"/>
      <c r="F243" s="69"/>
      <c r="G243" s="69"/>
      <c r="H243" s="69"/>
      <c r="I243" s="69"/>
    </row>
    <row r="244" spans="2:9">
      <c r="B244" s="69"/>
      <c r="C244" s="69"/>
      <c r="D244" s="69"/>
      <c r="E244" s="69"/>
      <c r="F244" s="69"/>
      <c r="G244" s="69"/>
      <c r="H244" s="69"/>
      <c r="I244" s="69"/>
    </row>
    <row r="245" spans="2:9">
      <c r="B245" s="69"/>
      <c r="C245" s="69"/>
      <c r="D245" s="69"/>
      <c r="E245" s="69"/>
      <c r="F245" s="69"/>
      <c r="G245" s="69"/>
      <c r="H245" s="69"/>
      <c r="I245" s="69"/>
    </row>
    <row r="246" spans="2:9">
      <c r="B246" s="69"/>
      <c r="C246" s="69"/>
      <c r="D246" s="69"/>
      <c r="E246" s="69"/>
      <c r="F246" s="69"/>
      <c r="G246" s="69"/>
      <c r="H246" s="69"/>
      <c r="I246" s="69"/>
    </row>
    <row r="247" spans="2:9">
      <c r="B247" s="69"/>
      <c r="C247" s="69"/>
      <c r="D247" s="69"/>
      <c r="E247" s="69"/>
      <c r="F247" s="69"/>
      <c r="G247" s="69"/>
      <c r="H247" s="69"/>
      <c r="I247" s="69"/>
    </row>
    <row r="248" spans="2:9">
      <c r="B248" s="69"/>
      <c r="C248" s="69"/>
      <c r="D248" s="69"/>
      <c r="E248" s="69"/>
      <c r="F248" s="69"/>
      <c r="G248" s="69"/>
      <c r="H248" s="69"/>
      <c r="I248" s="69"/>
    </row>
    <row r="249" spans="2:9">
      <c r="B249" s="69"/>
      <c r="C249" s="69"/>
      <c r="D249" s="69"/>
      <c r="E249" s="69"/>
      <c r="F249" s="69"/>
      <c r="G249" s="69"/>
      <c r="H249" s="69"/>
      <c r="I249" s="69"/>
    </row>
    <row r="250" spans="2:9">
      <c r="B250" s="69"/>
      <c r="C250" s="69"/>
      <c r="D250" s="69"/>
      <c r="E250" s="69"/>
      <c r="F250" s="69"/>
      <c r="G250" s="69"/>
      <c r="H250" s="69"/>
      <c r="I250" s="69"/>
    </row>
    <row r="251" spans="2:9">
      <c r="B251" s="69"/>
      <c r="C251" s="69"/>
      <c r="D251" s="69"/>
      <c r="E251" s="69"/>
      <c r="F251" s="69"/>
      <c r="G251" s="69"/>
      <c r="H251" s="69"/>
      <c r="I251" s="69"/>
    </row>
    <row r="252" spans="2:9">
      <c r="B252" s="69"/>
      <c r="C252" s="69"/>
      <c r="D252" s="69"/>
      <c r="E252" s="69"/>
      <c r="F252" s="69"/>
      <c r="G252" s="69"/>
      <c r="H252" s="69"/>
      <c r="I252" s="69"/>
    </row>
    <row r="253" spans="2:9">
      <c r="B253" s="69"/>
      <c r="C253" s="69"/>
      <c r="D253" s="69"/>
      <c r="E253" s="69"/>
      <c r="F253" s="69"/>
      <c r="G253" s="69"/>
      <c r="H253" s="69"/>
      <c r="I253" s="69"/>
    </row>
    <row r="254" spans="2:9">
      <c r="B254" s="69"/>
      <c r="C254" s="69"/>
      <c r="D254" s="69"/>
      <c r="E254" s="69"/>
      <c r="F254" s="69"/>
      <c r="G254" s="69"/>
      <c r="H254" s="69"/>
      <c r="I254" s="69"/>
    </row>
    <row r="255" spans="2:9">
      <c r="B255" s="69"/>
      <c r="C255" s="69"/>
      <c r="D255" s="69"/>
      <c r="E255" s="69"/>
      <c r="F255" s="69"/>
      <c r="G255" s="69"/>
      <c r="H255" s="69"/>
      <c r="I255" s="69"/>
    </row>
    <row r="256" spans="2:9">
      <c r="B256" s="69"/>
      <c r="C256" s="69"/>
      <c r="D256" s="69"/>
      <c r="E256" s="69"/>
      <c r="F256" s="69"/>
      <c r="G256" s="69"/>
      <c r="H256" s="69"/>
      <c r="I256" s="69"/>
    </row>
    <row r="257" spans="2:9">
      <c r="B257" s="69"/>
      <c r="C257" s="69"/>
      <c r="D257" s="69"/>
      <c r="E257" s="69"/>
      <c r="F257" s="69"/>
      <c r="G257" s="69"/>
      <c r="H257" s="69"/>
      <c r="I257" s="69"/>
    </row>
    <row r="258" spans="2:9">
      <c r="B258" s="69"/>
      <c r="C258" s="69"/>
      <c r="D258" s="69"/>
      <c r="E258" s="69"/>
      <c r="F258" s="69"/>
      <c r="G258" s="69"/>
      <c r="H258" s="69"/>
      <c r="I258" s="69"/>
    </row>
    <row r="259" spans="2:9">
      <c r="B259" s="69"/>
      <c r="C259" s="69"/>
      <c r="D259" s="69"/>
      <c r="E259" s="69"/>
      <c r="F259" s="69"/>
      <c r="G259" s="69"/>
      <c r="H259" s="69"/>
      <c r="I259" s="69"/>
    </row>
    <row r="260" spans="2:9">
      <c r="B260" s="69"/>
      <c r="C260" s="69"/>
      <c r="D260" s="69"/>
      <c r="E260" s="69"/>
      <c r="F260" s="69"/>
      <c r="G260" s="69"/>
      <c r="H260" s="69"/>
      <c r="I260" s="69"/>
    </row>
    <row r="261" spans="2:9">
      <c r="B261" s="69"/>
      <c r="C261" s="69"/>
      <c r="D261" s="69"/>
      <c r="E261" s="69"/>
      <c r="F261" s="69"/>
      <c r="G261" s="69"/>
      <c r="H261" s="69"/>
      <c r="I261" s="69"/>
    </row>
    <row r="262" spans="2:9">
      <c r="B262" s="69"/>
      <c r="C262" s="69"/>
      <c r="D262" s="69"/>
      <c r="E262" s="69"/>
      <c r="F262" s="69"/>
      <c r="G262" s="69"/>
      <c r="H262" s="69"/>
      <c r="I262" s="69"/>
    </row>
    <row r="263" spans="2:9">
      <c r="B263" s="69"/>
      <c r="C263" s="69"/>
      <c r="D263" s="69"/>
      <c r="E263" s="69"/>
      <c r="F263" s="69"/>
      <c r="G263" s="69"/>
      <c r="H263" s="69"/>
      <c r="I263" s="69"/>
    </row>
    <row r="264" spans="2:9">
      <c r="B264" s="69"/>
      <c r="C264" s="69"/>
      <c r="D264" s="69"/>
      <c r="E264" s="69"/>
      <c r="F264" s="69"/>
      <c r="G264" s="69"/>
      <c r="H264" s="69"/>
      <c r="I264" s="69"/>
    </row>
    <row r="265" spans="2:9">
      <c r="B265" s="69"/>
      <c r="C265" s="69"/>
      <c r="D265" s="69"/>
      <c r="E265" s="69"/>
      <c r="F265" s="69"/>
      <c r="G265" s="69"/>
      <c r="H265" s="69"/>
      <c r="I265" s="69"/>
    </row>
    <row r="266" spans="2:9">
      <c r="B266" s="69"/>
      <c r="C266" s="69"/>
      <c r="D266" s="69"/>
      <c r="E266" s="69"/>
      <c r="F266" s="69"/>
      <c r="G266" s="69"/>
      <c r="H266" s="69"/>
      <c r="I266" s="69"/>
    </row>
    <row r="267" spans="2:9">
      <c r="B267" s="69"/>
      <c r="C267" s="69"/>
      <c r="D267" s="69"/>
      <c r="E267" s="69"/>
      <c r="F267" s="69"/>
      <c r="G267" s="69"/>
      <c r="H267" s="69"/>
      <c r="I267" s="69"/>
    </row>
    <row r="268" spans="2:9">
      <c r="B268" s="69"/>
      <c r="C268" s="69"/>
      <c r="D268" s="69"/>
      <c r="E268" s="69"/>
      <c r="F268" s="69"/>
      <c r="G268" s="69"/>
      <c r="H268" s="69"/>
      <c r="I268" s="69"/>
    </row>
    <row r="269" spans="2:9">
      <c r="B269" s="69"/>
      <c r="C269" s="69"/>
      <c r="D269" s="69"/>
      <c r="E269" s="69"/>
      <c r="F269" s="69"/>
      <c r="G269" s="69"/>
      <c r="H269" s="69"/>
      <c r="I269" s="69"/>
    </row>
    <row r="270" spans="2:9">
      <c r="B270" s="69"/>
      <c r="C270" s="69"/>
      <c r="D270" s="69"/>
      <c r="E270" s="69"/>
      <c r="F270" s="69"/>
      <c r="G270" s="69"/>
      <c r="H270" s="69"/>
      <c r="I270" s="69"/>
    </row>
    <row r="271" spans="2:9">
      <c r="B271" s="69"/>
      <c r="C271" s="69"/>
      <c r="D271" s="69"/>
      <c r="E271" s="69"/>
      <c r="F271" s="69"/>
      <c r="G271" s="69"/>
      <c r="H271" s="69"/>
      <c r="I271" s="69"/>
    </row>
    <row r="272" spans="2:9">
      <c r="B272" s="69"/>
      <c r="C272" s="69"/>
      <c r="D272" s="69"/>
      <c r="E272" s="69"/>
      <c r="F272" s="69"/>
      <c r="G272" s="69"/>
      <c r="H272" s="69"/>
      <c r="I272" s="69"/>
    </row>
    <row r="273" spans="2:9">
      <c r="B273" s="69"/>
      <c r="C273" s="69"/>
      <c r="D273" s="69"/>
      <c r="E273" s="69"/>
      <c r="F273" s="69"/>
      <c r="G273" s="69"/>
      <c r="H273" s="69"/>
      <c r="I273" s="69"/>
    </row>
    <row r="274" spans="2:9">
      <c r="B274" s="69"/>
      <c r="C274" s="69"/>
      <c r="D274" s="69"/>
      <c r="E274" s="69"/>
      <c r="F274" s="69"/>
      <c r="G274" s="69"/>
      <c r="H274" s="69"/>
      <c r="I274" s="69"/>
    </row>
    <row r="275" spans="2:9">
      <c r="B275" s="69"/>
      <c r="C275" s="69"/>
      <c r="D275" s="69"/>
      <c r="E275" s="69"/>
      <c r="F275" s="69"/>
      <c r="G275" s="69"/>
      <c r="H275" s="69"/>
      <c r="I275" s="69"/>
    </row>
    <row r="276" spans="2:9">
      <c r="B276" s="69"/>
      <c r="C276" s="69"/>
      <c r="D276" s="69"/>
      <c r="E276" s="69"/>
      <c r="F276" s="69"/>
      <c r="G276" s="69"/>
      <c r="H276" s="69"/>
      <c r="I276" s="69"/>
    </row>
    <row r="277" spans="2:9">
      <c r="B277" s="69"/>
      <c r="C277" s="69"/>
      <c r="D277" s="69"/>
      <c r="E277" s="69"/>
      <c r="F277" s="69"/>
      <c r="G277" s="69"/>
      <c r="H277" s="69"/>
      <c r="I277" s="69"/>
    </row>
    <row r="278" spans="2:9">
      <c r="B278" s="69"/>
      <c r="C278" s="69"/>
      <c r="D278" s="69"/>
      <c r="E278" s="69"/>
      <c r="F278" s="69"/>
      <c r="G278" s="69"/>
      <c r="H278" s="69"/>
      <c r="I278" s="69"/>
    </row>
    <row r="279" spans="2:9">
      <c r="B279" s="69"/>
      <c r="C279" s="69"/>
      <c r="D279" s="69"/>
      <c r="E279" s="69"/>
      <c r="F279" s="69"/>
      <c r="G279" s="69"/>
      <c r="H279" s="69"/>
      <c r="I279" s="69"/>
    </row>
    <row r="280" spans="2:9">
      <c r="B280" s="69"/>
      <c r="C280" s="69"/>
      <c r="D280" s="69"/>
      <c r="E280" s="69"/>
      <c r="F280" s="69"/>
      <c r="G280" s="69"/>
      <c r="H280" s="69"/>
      <c r="I280" s="69"/>
    </row>
    <row r="281" spans="2:9">
      <c r="B281" s="69"/>
      <c r="C281" s="69"/>
      <c r="D281" s="69"/>
      <c r="E281" s="69"/>
      <c r="F281" s="69"/>
      <c r="G281" s="69"/>
      <c r="H281" s="69"/>
      <c r="I281" s="69"/>
    </row>
    <row r="282" spans="2:9">
      <c r="B282" s="69"/>
      <c r="C282" s="69"/>
      <c r="D282" s="69"/>
      <c r="E282" s="69"/>
      <c r="F282" s="69"/>
      <c r="G282" s="69"/>
      <c r="H282" s="69"/>
      <c r="I282" s="69"/>
    </row>
    <row r="283" spans="2:9">
      <c r="B283" s="69"/>
      <c r="C283" s="69"/>
      <c r="D283" s="69"/>
      <c r="E283" s="69"/>
      <c r="F283" s="69"/>
      <c r="G283" s="69"/>
      <c r="H283" s="69"/>
      <c r="I283" s="69"/>
    </row>
    <row r="284" spans="2:9">
      <c r="B284" s="69"/>
      <c r="C284" s="69"/>
      <c r="D284" s="69"/>
      <c r="E284" s="69"/>
      <c r="F284" s="69"/>
      <c r="G284" s="69"/>
      <c r="H284" s="69"/>
      <c r="I284" s="69"/>
    </row>
    <row r="285" spans="2:9">
      <c r="B285" s="69"/>
      <c r="C285" s="69"/>
      <c r="D285" s="69"/>
      <c r="E285" s="69"/>
      <c r="F285" s="69"/>
      <c r="G285" s="69"/>
      <c r="H285" s="69"/>
      <c r="I285" s="69"/>
    </row>
    <row r="286" spans="2:9">
      <c r="B286" s="69"/>
      <c r="C286" s="69"/>
      <c r="D286" s="69"/>
      <c r="E286" s="69"/>
      <c r="F286" s="69"/>
      <c r="G286" s="69"/>
      <c r="H286" s="69"/>
      <c r="I286" s="69"/>
    </row>
    <row r="287" spans="2:9">
      <c r="B287" s="69"/>
      <c r="C287" s="69"/>
      <c r="D287" s="69"/>
      <c r="E287" s="69"/>
      <c r="F287" s="69"/>
      <c r="G287" s="69"/>
      <c r="H287" s="69"/>
      <c r="I287" s="69"/>
    </row>
    <row r="288" spans="2:9">
      <c r="B288" s="69"/>
      <c r="C288" s="69"/>
      <c r="D288" s="69"/>
      <c r="E288" s="69"/>
      <c r="F288" s="69"/>
      <c r="G288" s="69"/>
      <c r="H288" s="69"/>
      <c r="I288" s="69"/>
    </row>
    <row r="289" spans="2:9">
      <c r="B289" s="69"/>
      <c r="C289" s="69"/>
      <c r="D289" s="69"/>
      <c r="E289" s="69"/>
      <c r="F289" s="69"/>
      <c r="G289" s="69"/>
      <c r="H289" s="69"/>
      <c r="I289" s="69"/>
    </row>
    <row r="290" spans="2:9">
      <c r="B290" s="69"/>
      <c r="C290" s="69"/>
      <c r="D290" s="69"/>
      <c r="E290" s="69"/>
      <c r="F290" s="69"/>
      <c r="G290" s="69"/>
      <c r="H290" s="69"/>
      <c r="I290" s="69"/>
    </row>
    <row r="291" spans="2:9">
      <c r="B291" s="69"/>
      <c r="C291" s="69"/>
      <c r="D291" s="69"/>
      <c r="E291" s="69"/>
      <c r="F291" s="69"/>
      <c r="G291" s="69"/>
      <c r="H291" s="69"/>
      <c r="I291" s="69"/>
    </row>
    <row r="292" spans="2:9">
      <c r="B292" s="69"/>
      <c r="C292" s="69"/>
      <c r="D292" s="69"/>
      <c r="E292" s="69"/>
      <c r="F292" s="69"/>
      <c r="G292" s="69"/>
      <c r="H292" s="69"/>
      <c r="I292" s="69"/>
    </row>
    <row r="293" spans="2:9">
      <c r="B293" s="69"/>
      <c r="C293" s="69"/>
      <c r="D293" s="69"/>
      <c r="E293" s="69"/>
      <c r="F293" s="69"/>
      <c r="G293" s="69"/>
      <c r="H293" s="69"/>
      <c r="I293" s="69"/>
    </row>
    <row r="294" spans="2:9">
      <c r="B294" s="69"/>
      <c r="C294" s="69"/>
      <c r="D294" s="69"/>
      <c r="E294" s="69"/>
      <c r="F294" s="69"/>
      <c r="G294" s="69"/>
      <c r="H294" s="69"/>
      <c r="I294" s="69"/>
    </row>
    <row r="295" spans="2:9">
      <c r="B295" s="69"/>
      <c r="C295" s="69"/>
      <c r="D295" s="69"/>
      <c r="E295" s="69"/>
      <c r="F295" s="69"/>
      <c r="G295" s="69"/>
      <c r="H295" s="69"/>
      <c r="I295" s="69"/>
    </row>
    <row r="296" spans="2:9">
      <c r="B296" s="69"/>
      <c r="C296" s="69"/>
      <c r="D296" s="69"/>
      <c r="E296" s="69"/>
      <c r="F296" s="69"/>
      <c r="G296" s="69"/>
      <c r="H296" s="69"/>
      <c r="I296" s="69"/>
    </row>
    <row r="297" spans="2:9">
      <c r="B297" s="69"/>
      <c r="C297" s="69"/>
      <c r="D297" s="69"/>
      <c r="E297" s="69"/>
      <c r="F297" s="69"/>
      <c r="G297" s="69"/>
      <c r="H297" s="69"/>
      <c r="I297" s="69"/>
    </row>
    <row r="298" spans="2:9">
      <c r="B298" s="69"/>
      <c r="C298" s="69"/>
      <c r="D298" s="69"/>
      <c r="E298" s="69"/>
      <c r="F298" s="69"/>
      <c r="G298" s="69"/>
      <c r="H298" s="69"/>
      <c r="I298" s="69"/>
    </row>
    <row r="299" spans="2:9">
      <c r="B299" s="69"/>
      <c r="C299" s="69"/>
      <c r="D299" s="69"/>
      <c r="E299" s="69"/>
      <c r="F299" s="69"/>
      <c r="G299" s="69"/>
      <c r="H299" s="69"/>
      <c r="I299" s="69"/>
    </row>
    <row r="300" spans="2:9">
      <c r="B300" s="69"/>
      <c r="C300" s="69"/>
      <c r="D300" s="69"/>
      <c r="E300" s="69"/>
      <c r="F300" s="69"/>
      <c r="G300" s="69"/>
      <c r="H300" s="69"/>
      <c r="I300" s="69"/>
    </row>
    <row r="301" spans="2:9">
      <c r="B301" s="69"/>
      <c r="C301" s="69"/>
      <c r="D301" s="69"/>
      <c r="E301" s="69"/>
      <c r="F301" s="69"/>
      <c r="G301" s="69"/>
      <c r="H301" s="69"/>
      <c r="I301" s="69"/>
    </row>
    <row r="302" spans="2:9">
      <c r="B302" s="69"/>
      <c r="C302" s="69"/>
      <c r="D302" s="69"/>
      <c r="E302" s="69"/>
      <c r="F302" s="69"/>
      <c r="G302" s="69"/>
      <c r="H302" s="69"/>
      <c r="I302" s="69"/>
    </row>
    <row r="303" spans="2:9">
      <c r="B303" s="69"/>
      <c r="C303" s="69"/>
      <c r="D303" s="69"/>
      <c r="E303" s="69"/>
      <c r="F303" s="69"/>
      <c r="G303" s="69"/>
      <c r="H303" s="69"/>
      <c r="I303" s="69"/>
    </row>
    <row r="304" spans="2:9">
      <c r="B304" s="69"/>
      <c r="C304" s="69"/>
      <c r="D304" s="69"/>
      <c r="E304" s="69"/>
      <c r="F304" s="69"/>
      <c r="G304" s="69"/>
      <c r="H304" s="69"/>
      <c r="I304" s="69"/>
    </row>
    <row r="305" spans="2:9">
      <c r="B305" s="69"/>
      <c r="C305" s="69"/>
      <c r="D305" s="69"/>
      <c r="E305" s="69"/>
      <c r="F305" s="69"/>
      <c r="G305" s="69"/>
      <c r="H305" s="69"/>
      <c r="I305" s="69"/>
    </row>
    <row r="306" spans="2:9">
      <c r="B306" s="69"/>
      <c r="C306" s="69"/>
      <c r="D306" s="69"/>
      <c r="E306" s="69"/>
      <c r="F306" s="69"/>
      <c r="G306" s="69"/>
      <c r="H306" s="69"/>
      <c r="I306" s="69"/>
    </row>
    <row r="307" spans="2:9">
      <c r="B307" s="69"/>
      <c r="C307" s="69"/>
      <c r="D307" s="69"/>
      <c r="E307" s="69"/>
      <c r="F307" s="69"/>
      <c r="G307" s="69"/>
      <c r="H307" s="69"/>
      <c r="I307" s="69"/>
    </row>
    <row r="308" spans="2:9">
      <c r="B308" s="69"/>
      <c r="C308" s="69"/>
      <c r="D308" s="69"/>
      <c r="E308" s="69"/>
      <c r="F308" s="69"/>
      <c r="G308" s="69"/>
      <c r="H308" s="69"/>
      <c r="I308" s="69"/>
    </row>
    <row r="309" spans="2:9">
      <c r="B309" s="69"/>
      <c r="C309" s="69"/>
      <c r="D309" s="69"/>
      <c r="E309" s="69"/>
      <c r="F309" s="69"/>
      <c r="G309" s="69"/>
      <c r="H309" s="69"/>
      <c r="I309" s="69"/>
    </row>
    <row r="310" spans="2:9">
      <c r="B310" s="69"/>
      <c r="C310" s="69"/>
      <c r="D310" s="69"/>
      <c r="E310" s="69"/>
      <c r="F310" s="69"/>
      <c r="G310" s="69"/>
      <c r="H310" s="69"/>
      <c r="I310" s="69"/>
    </row>
    <row r="311" spans="2:9">
      <c r="B311" s="69"/>
      <c r="C311" s="69"/>
      <c r="D311" s="69"/>
      <c r="E311" s="69"/>
      <c r="F311" s="69"/>
      <c r="G311" s="69"/>
      <c r="H311" s="69"/>
      <c r="I311" s="69"/>
    </row>
    <row r="312" spans="2:9">
      <c r="B312" s="69"/>
      <c r="C312" s="69"/>
      <c r="D312" s="69"/>
      <c r="E312" s="69"/>
      <c r="F312" s="69"/>
      <c r="G312" s="69"/>
      <c r="H312" s="69"/>
      <c r="I312" s="69"/>
    </row>
    <row r="313" spans="2:9">
      <c r="B313" s="69"/>
      <c r="C313" s="69"/>
      <c r="D313" s="69"/>
      <c r="E313" s="69"/>
      <c r="F313" s="69"/>
      <c r="G313" s="69"/>
      <c r="H313" s="69"/>
      <c r="I313" s="69"/>
    </row>
    <row r="314" spans="2:9">
      <c r="B314" s="69"/>
      <c r="C314" s="69"/>
      <c r="D314" s="69"/>
      <c r="E314" s="69"/>
      <c r="F314" s="69"/>
      <c r="G314" s="69"/>
      <c r="H314" s="69"/>
      <c r="I314" s="69"/>
    </row>
    <row r="315" spans="2:9">
      <c r="B315" s="69"/>
      <c r="C315" s="69"/>
      <c r="D315" s="69"/>
      <c r="E315" s="69"/>
      <c r="F315" s="69"/>
      <c r="G315" s="69"/>
      <c r="H315" s="69"/>
      <c r="I315" s="69"/>
    </row>
    <row r="316" spans="2:9">
      <c r="B316" s="69"/>
      <c r="C316" s="69"/>
      <c r="D316" s="69"/>
      <c r="E316" s="69"/>
      <c r="F316" s="69"/>
      <c r="G316" s="69"/>
      <c r="H316" s="69"/>
      <c r="I316" s="69"/>
    </row>
    <row r="317" spans="2:9">
      <c r="B317" s="69"/>
      <c r="C317" s="69"/>
      <c r="D317" s="69"/>
      <c r="E317" s="69"/>
      <c r="F317" s="69"/>
      <c r="G317" s="69"/>
      <c r="H317" s="69"/>
      <c r="I317" s="69"/>
    </row>
    <row r="318" spans="2:9">
      <c r="B318" s="69"/>
      <c r="C318" s="69"/>
      <c r="D318" s="69"/>
      <c r="E318" s="69"/>
      <c r="F318" s="69"/>
      <c r="G318" s="69"/>
      <c r="H318" s="69"/>
      <c r="I318" s="69"/>
    </row>
    <row r="319" spans="2:9">
      <c r="B319" s="69"/>
      <c r="C319" s="69"/>
      <c r="D319" s="69"/>
      <c r="E319" s="69"/>
      <c r="F319" s="69"/>
      <c r="G319" s="69"/>
      <c r="H319" s="69"/>
      <c r="I319" s="69"/>
    </row>
    <row r="320" spans="2:9">
      <c r="B320" s="69"/>
      <c r="C320" s="69"/>
      <c r="D320" s="69"/>
      <c r="E320" s="69"/>
      <c r="F320" s="69"/>
      <c r="G320" s="69"/>
      <c r="H320" s="69"/>
      <c r="I320" s="69"/>
    </row>
    <row r="321" spans="2:9">
      <c r="B321" s="69"/>
      <c r="C321" s="69"/>
      <c r="D321" s="69"/>
      <c r="E321" s="69"/>
      <c r="F321" s="69"/>
      <c r="G321" s="69"/>
      <c r="H321" s="69"/>
      <c r="I321" s="69"/>
    </row>
    <row r="322" spans="2:9">
      <c r="B322" s="69"/>
      <c r="C322" s="69"/>
      <c r="D322" s="69"/>
      <c r="E322" s="69"/>
      <c r="F322" s="69"/>
      <c r="G322" s="69"/>
      <c r="H322" s="69"/>
      <c r="I322" s="69"/>
    </row>
    <row r="323" spans="2:9">
      <c r="B323" s="69"/>
      <c r="C323" s="69"/>
      <c r="D323" s="69"/>
      <c r="E323" s="69"/>
      <c r="F323" s="69"/>
      <c r="G323" s="69"/>
      <c r="H323" s="69"/>
      <c r="I323" s="69"/>
    </row>
    <row r="324" spans="2:9">
      <c r="B324" s="69"/>
      <c r="C324" s="69"/>
      <c r="D324" s="69"/>
      <c r="E324" s="69"/>
      <c r="F324" s="69"/>
      <c r="G324" s="69"/>
      <c r="H324" s="69"/>
      <c r="I324" s="69"/>
    </row>
    <row r="325" spans="2:9">
      <c r="B325" s="69"/>
      <c r="C325" s="69"/>
      <c r="D325" s="69"/>
      <c r="E325" s="69"/>
      <c r="F325" s="69"/>
      <c r="G325" s="69"/>
      <c r="H325" s="69"/>
      <c r="I325" s="69"/>
    </row>
    <row r="326" spans="2:9">
      <c r="B326" s="69"/>
      <c r="C326" s="69"/>
      <c r="D326" s="69"/>
      <c r="E326" s="69"/>
      <c r="F326" s="69"/>
      <c r="G326" s="69"/>
      <c r="H326" s="69"/>
      <c r="I326" s="69"/>
    </row>
    <row r="327" spans="2:9">
      <c r="B327" s="69"/>
      <c r="C327" s="69"/>
      <c r="D327" s="69"/>
      <c r="E327" s="69"/>
      <c r="F327" s="69"/>
      <c r="G327" s="69"/>
      <c r="H327" s="69"/>
      <c r="I327" s="69"/>
    </row>
    <row r="328" spans="2:9">
      <c r="B328" s="69"/>
      <c r="C328" s="69"/>
      <c r="D328" s="69"/>
      <c r="E328" s="69"/>
      <c r="F328" s="69"/>
      <c r="G328" s="69"/>
      <c r="H328" s="69"/>
      <c r="I328" s="69"/>
    </row>
    <row r="329" spans="2:9">
      <c r="B329" s="69"/>
      <c r="C329" s="69"/>
      <c r="D329" s="69"/>
      <c r="E329" s="69"/>
      <c r="F329" s="69"/>
      <c r="G329" s="69"/>
      <c r="H329" s="69"/>
      <c r="I329" s="69"/>
    </row>
    <row r="330" spans="2:9">
      <c r="B330" s="69"/>
      <c r="C330" s="69"/>
      <c r="D330" s="69"/>
      <c r="E330" s="69"/>
      <c r="F330" s="69"/>
      <c r="G330" s="69"/>
      <c r="H330" s="69"/>
      <c r="I330" s="69"/>
    </row>
    <row r="331" spans="2:9">
      <c r="B331" s="69"/>
      <c r="C331" s="69"/>
      <c r="D331" s="69"/>
      <c r="E331" s="69"/>
      <c r="F331" s="69"/>
      <c r="G331" s="69"/>
      <c r="H331" s="69"/>
      <c r="I331" s="69"/>
    </row>
    <row r="332" spans="2:9">
      <c r="B332" s="69"/>
      <c r="C332" s="69"/>
      <c r="D332" s="69"/>
      <c r="E332" s="69"/>
      <c r="F332" s="69"/>
      <c r="G332" s="69"/>
      <c r="H332" s="69"/>
      <c r="I332" s="69"/>
    </row>
    <row r="333" spans="2:9">
      <c r="B333" s="69"/>
      <c r="C333" s="69"/>
      <c r="D333" s="69"/>
      <c r="E333" s="69"/>
      <c r="F333" s="69"/>
      <c r="G333" s="69"/>
      <c r="H333" s="69"/>
      <c r="I333" s="69"/>
    </row>
    <row r="334" spans="2:9">
      <c r="B334" s="69"/>
      <c r="C334" s="69"/>
      <c r="D334" s="69"/>
      <c r="E334" s="69"/>
      <c r="F334" s="69"/>
      <c r="G334" s="69"/>
      <c r="H334" s="69"/>
      <c r="I334" s="69"/>
    </row>
    <row r="335" spans="2:9">
      <c r="B335" s="69"/>
      <c r="C335" s="69"/>
      <c r="D335" s="69"/>
      <c r="E335" s="69"/>
      <c r="F335" s="69"/>
      <c r="G335" s="69"/>
      <c r="H335" s="69"/>
      <c r="I335" s="69"/>
    </row>
    <row r="336" spans="2:9">
      <c r="B336" s="69"/>
      <c r="C336" s="69"/>
      <c r="D336" s="69"/>
      <c r="E336" s="69"/>
      <c r="F336" s="69"/>
      <c r="G336" s="69"/>
      <c r="H336" s="69"/>
      <c r="I336" s="69"/>
    </row>
    <row r="337" spans="2:9">
      <c r="B337" s="69"/>
      <c r="C337" s="69"/>
      <c r="D337" s="69"/>
      <c r="E337" s="69"/>
      <c r="F337" s="69"/>
      <c r="G337" s="69"/>
      <c r="H337" s="69"/>
      <c r="I337" s="69"/>
    </row>
    <row r="338" spans="2:9">
      <c r="B338" s="69"/>
      <c r="C338" s="69"/>
      <c r="D338" s="69"/>
      <c r="E338" s="69"/>
      <c r="F338" s="69"/>
      <c r="G338" s="69"/>
      <c r="H338" s="69"/>
      <c r="I338" s="69"/>
    </row>
    <row r="339" spans="2:9">
      <c r="B339" s="69"/>
      <c r="C339" s="69"/>
      <c r="D339" s="69"/>
      <c r="E339" s="69"/>
      <c r="F339" s="69"/>
      <c r="G339" s="69"/>
      <c r="H339" s="69"/>
      <c r="I339" s="69"/>
    </row>
    <row r="340" spans="2:9">
      <c r="B340" s="69"/>
      <c r="C340" s="69"/>
      <c r="D340" s="69"/>
      <c r="E340" s="69"/>
      <c r="F340" s="69"/>
      <c r="G340" s="69"/>
      <c r="H340" s="69"/>
      <c r="I340" s="69"/>
    </row>
    <row r="341" spans="2:9">
      <c r="B341" s="69"/>
      <c r="C341" s="69"/>
      <c r="D341" s="69"/>
      <c r="E341" s="69"/>
      <c r="F341" s="69"/>
      <c r="G341" s="69"/>
      <c r="H341" s="69"/>
      <c r="I341" s="69"/>
    </row>
    <row r="342" spans="2:9">
      <c r="B342" s="69"/>
      <c r="C342" s="69"/>
      <c r="D342" s="69"/>
      <c r="E342" s="69"/>
      <c r="F342" s="69"/>
      <c r="G342" s="69"/>
      <c r="H342" s="69"/>
      <c r="I342" s="69"/>
    </row>
    <row r="343" spans="2:9">
      <c r="B343" s="69"/>
      <c r="C343" s="69"/>
      <c r="D343" s="69"/>
      <c r="E343" s="69"/>
      <c r="F343" s="69"/>
      <c r="G343" s="69"/>
      <c r="H343" s="69"/>
      <c r="I343" s="69"/>
    </row>
    <row r="344" spans="2:9">
      <c r="B344" s="69"/>
      <c r="C344" s="69"/>
      <c r="D344" s="69"/>
      <c r="E344" s="69"/>
      <c r="F344" s="69"/>
      <c r="G344" s="69"/>
      <c r="H344" s="69"/>
      <c r="I344" s="69"/>
    </row>
    <row r="345" spans="2:9">
      <c r="B345" s="69"/>
      <c r="C345" s="69"/>
      <c r="D345" s="69"/>
      <c r="E345" s="69"/>
      <c r="F345" s="69"/>
      <c r="G345" s="69"/>
      <c r="H345" s="69"/>
      <c r="I345" s="69"/>
    </row>
    <row r="346" spans="2:9">
      <c r="B346" s="69"/>
      <c r="C346" s="69"/>
      <c r="D346" s="69"/>
      <c r="E346" s="69"/>
      <c r="F346" s="69"/>
      <c r="G346" s="69"/>
      <c r="H346" s="69"/>
      <c r="I346" s="69"/>
    </row>
    <row r="347" spans="2:9">
      <c r="B347" s="69"/>
      <c r="C347" s="69"/>
      <c r="D347" s="69"/>
      <c r="E347" s="69"/>
      <c r="F347" s="69"/>
      <c r="G347" s="69"/>
      <c r="H347" s="69"/>
      <c r="I347" s="69"/>
    </row>
    <row r="348" spans="2:9">
      <c r="B348" s="69"/>
      <c r="C348" s="69"/>
      <c r="D348" s="69"/>
      <c r="E348" s="69"/>
      <c r="F348" s="69"/>
      <c r="G348" s="69"/>
      <c r="H348" s="69"/>
      <c r="I348" s="69"/>
    </row>
    <row r="349" spans="2:9">
      <c r="B349" s="69"/>
      <c r="C349" s="69"/>
      <c r="D349" s="69"/>
      <c r="E349" s="69"/>
      <c r="F349" s="69"/>
      <c r="G349" s="69"/>
      <c r="H349" s="69"/>
      <c r="I349" s="69"/>
    </row>
    <row r="350" spans="2:9">
      <c r="B350" s="69"/>
      <c r="C350" s="69"/>
      <c r="D350" s="69"/>
      <c r="E350" s="69"/>
      <c r="F350" s="69"/>
      <c r="G350" s="69"/>
      <c r="H350" s="69"/>
      <c r="I350" s="69"/>
    </row>
    <row r="351" spans="2:9">
      <c r="B351" s="69"/>
      <c r="C351" s="69"/>
      <c r="D351" s="69"/>
      <c r="E351" s="69"/>
      <c r="F351" s="69"/>
      <c r="G351" s="69"/>
      <c r="H351" s="69"/>
      <c r="I351" s="69"/>
    </row>
    <row r="352" spans="2:9">
      <c r="B352" s="69"/>
      <c r="C352" s="69"/>
      <c r="D352" s="69"/>
      <c r="E352" s="69"/>
      <c r="F352" s="69"/>
      <c r="G352" s="69"/>
      <c r="H352" s="69"/>
      <c r="I352" s="69"/>
    </row>
    <row r="353" spans="2:9">
      <c r="B353" s="69"/>
      <c r="C353" s="69"/>
      <c r="D353" s="69"/>
      <c r="E353" s="69"/>
      <c r="F353" s="69"/>
      <c r="G353" s="69"/>
      <c r="H353" s="69"/>
      <c r="I353" s="69"/>
    </row>
    <row r="354" spans="2:9">
      <c r="B354" s="69"/>
      <c r="C354" s="69"/>
      <c r="D354" s="69"/>
      <c r="E354" s="69"/>
      <c r="F354" s="69"/>
      <c r="G354" s="69"/>
      <c r="H354" s="69"/>
      <c r="I354" s="69"/>
    </row>
    <row r="355" spans="2:9">
      <c r="B355" s="69"/>
      <c r="C355" s="69"/>
      <c r="D355" s="69"/>
      <c r="E355" s="69"/>
      <c r="F355" s="69"/>
      <c r="G355" s="69"/>
      <c r="H355" s="69"/>
      <c r="I355" s="69"/>
    </row>
    <row r="356" spans="2:9">
      <c r="B356" s="69"/>
      <c r="C356" s="69"/>
      <c r="D356" s="69"/>
      <c r="E356" s="69"/>
      <c r="F356" s="69"/>
      <c r="G356" s="69"/>
      <c r="H356" s="69"/>
      <c r="I356" s="69"/>
    </row>
    <row r="357" spans="2:9">
      <c r="B357" s="69"/>
      <c r="C357" s="69"/>
      <c r="D357" s="69"/>
      <c r="E357" s="69"/>
      <c r="F357" s="69"/>
      <c r="G357" s="69"/>
      <c r="H357" s="69"/>
      <c r="I357" s="69"/>
    </row>
    <row r="358" spans="2:9">
      <c r="B358" s="69"/>
      <c r="C358" s="69"/>
      <c r="D358" s="69"/>
      <c r="E358" s="69"/>
      <c r="F358" s="69"/>
      <c r="G358" s="69"/>
      <c r="H358" s="69"/>
      <c r="I358" s="69"/>
    </row>
    <row r="359" spans="2:9">
      <c r="B359" s="69"/>
      <c r="C359" s="69"/>
      <c r="D359" s="69"/>
      <c r="E359" s="69"/>
      <c r="F359" s="69"/>
      <c r="G359" s="69"/>
      <c r="H359" s="69"/>
      <c r="I359" s="69"/>
    </row>
    <row r="360" spans="2:9">
      <c r="B360" s="69"/>
      <c r="C360" s="69"/>
      <c r="D360" s="69"/>
      <c r="E360" s="69"/>
      <c r="F360" s="69"/>
      <c r="G360" s="69"/>
      <c r="H360" s="69"/>
      <c r="I360" s="69"/>
    </row>
    <row r="361" spans="2:9">
      <c r="B361" s="69"/>
      <c r="C361" s="69"/>
      <c r="D361" s="69"/>
      <c r="E361" s="69"/>
      <c r="F361" s="69"/>
      <c r="G361" s="69"/>
      <c r="H361" s="69"/>
      <c r="I361" s="69"/>
    </row>
    <row r="362" spans="2:9">
      <c r="B362" s="69"/>
      <c r="C362" s="69"/>
      <c r="D362" s="69"/>
      <c r="E362" s="69"/>
      <c r="F362" s="69"/>
      <c r="G362" s="69"/>
      <c r="H362" s="69"/>
      <c r="I362" s="69"/>
    </row>
    <row r="363" spans="2:9">
      <c r="B363" s="69"/>
      <c r="C363" s="69"/>
      <c r="D363" s="69"/>
      <c r="E363" s="69"/>
      <c r="F363" s="69"/>
      <c r="G363" s="69"/>
      <c r="H363" s="69"/>
      <c r="I363" s="69"/>
    </row>
    <row r="364" spans="2:9">
      <c r="B364" s="69"/>
      <c r="C364" s="69"/>
      <c r="D364" s="69"/>
      <c r="E364" s="69"/>
      <c r="F364" s="69"/>
      <c r="G364" s="69"/>
      <c r="H364" s="69"/>
      <c r="I364" s="69"/>
    </row>
    <row r="365" spans="2:9">
      <c r="B365" s="69"/>
      <c r="C365" s="69"/>
      <c r="D365" s="69"/>
      <c r="E365" s="69"/>
      <c r="F365" s="69"/>
      <c r="G365" s="69"/>
      <c r="H365" s="69"/>
      <c r="I365" s="69"/>
    </row>
    <row r="366" spans="2:9">
      <c r="B366" s="69"/>
      <c r="C366" s="69"/>
      <c r="D366" s="69"/>
      <c r="E366" s="69"/>
      <c r="F366" s="69"/>
      <c r="G366" s="69"/>
      <c r="H366" s="69"/>
      <c r="I366" s="69"/>
    </row>
    <row r="367" spans="2:9">
      <c r="B367" s="69"/>
      <c r="C367" s="69"/>
      <c r="D367" s="69"/>
      <c r="E367" s="69"/>
      <c r="F367" s="69"/>
      <c r="G367" s="69"/>
      <c r="H367" s="69"/>
      <c r="I367" s="69"/>
    </row>
    <row r="368" spans="2:9">
      <c r="B368" s="69"/>
      <c r="C368" s="69"/>
      <c r="D368" s="69"/>
      <c r="E368" s="69"/>
      <c r="F368" s="69"/>
      <c r="G368" s="69"/>
      <c r="H368" s="69"/>
      <c r="I368" s="69"/>
    </row>
    <row r="369" spans="2:9">
      <c r="B369" s="69"/>
      <c r="C369" s="69"/>
      <c r="D369" s="69"/>
      <c r="E369" s="69"/>
      <c r="F369" s="69"/>
      <c r="G369" s="69"/>
      <c r="H369" s="69"/>
      <c r="I369" s="69"/>
    </row>
    <row r="370" spans="2:9">
      <c r="B370" s="69"/>
      <c r="C370" s="69"/>
      <c r="D370" s="69"/>
      <c r="E370" s="69"/>
      <c r="F370" s="69"/>
      <c r="G370" s="69"/>
      <c r="H370" s="69"/>
      <c r="I370" s="69"/>
    </row>
    <row r="371" spans="2:9">
      <c r="B371" s="69"/>
      <c r="C371" s="69"/>
      <c r="D371" s="69"/>
      <c r="E371" s="69"/>
      <c r="F371" s="69"/>
      <c r="G371" s="69"/>
      <c r="H371" s="69"/>
      <c r="I371" s="69"/>
    </row>
    <row r="372" spans="2:9">
      <c r="B372" s="69"/>
      <c r="C372" s="69"/>
      <c r="D372" s="69"/>
      <c r="E372" s="69"/>
      <c r="F372" s="69"/>
      <c r="G372" s="69"/>
      <c r="H372" s="69"/>
      <c r="I372" s="69"/>
    </row>
    <row r="373" spans="2:9">
      <c r="B373" s="69"/>
      <c r="C373" s="69"/>
      <c r="D373" s="69"/>
      <c r="E373" s="69"/>
      <c r="F373" s="69"/>
      <c r="G373" s="69"/>
      <c r="H373" s="69"/>
      <c r="I373" s="69"/>
    </row>
    <row r="374" spans="2:9">
      <c r="B374" s="69"/>
      <c r="C374" s="69"/>
      <c r="D374" s="69"/>
      <c r="E374" s="69"/>
      <c r="F374" s="69"/>
      <c r="G374" s="69"/>
      <c r="H374" s="69"/>
      <c r="I374" s="69"/>
    </row>
    <row r="375" spans="2:9">
      <c r="B375" s="69"/>
      <c r="C375" s="69"/>
      <c r="D375" s="69"/>
      <c r="E375" s="69"/>
      <c r="F375" s="69"/>
      <c r="G375" s="69"/>
      <c r="H375" s="69"/>
      <c r="I375" s="69"/>
    </row>
    <row r="376" spans="2:9">
      <c r="B376" s="69"/>
      <c r="C376" s="69"/>
      <c r="D376" s="69"/>
      <c r="E376" s="69"/>
      <c r="F376" s="69"/>
      <c r="G376" s="69"/>
      <c r="H376" s="69"/>
      <c r="I376" s="69"/>
    </row>
    <row r="377" spans="2:9">
      <c r="B377" s="69"/>
      <c r="C377" s="69"/>
      <c r="D377" s="69"/>
      <c r="E377" s="69"/>
      <c r="F377" s="69"/>
      <c r="G377" s="69"/>
      <c r="H377" s="69"/>
      <c r="I377" s="69"/>
    </row>
    <row r="378" spans="2:9">
      <c r="B378" s="69"/>
      <c r="C378" s="69"/>
      <c r="D378" s="69"/>
      <c r="E378" s="69"/>
      <c r="F378" s="69"/>
      <c r="G378" s="69"/>
      <c r="H378" s="69"/>
      <c r="I378" s="69"/>
    </row>
    <row r="379" spans="2:9">
      <c r="B379" s="69"/>
      <c r="C379" s="69"/>
      <c r="D379" s="69"/>
      <c r="E379" s="69"/>
      <c r="F379" s="69"/>
      <c r="G379" s="69"/>
      <c r="H379" s="69"/>
      <c r="I379" s="69"/>
    </row>
    <row r="380" spans="2:9">
      <c r="B380" s="69"/>
      <c r="C380" s="69"/>
      <c r="D380" s="69"/>
      <c r="E380" s="69"/>
      <c r="F380" s="69"/>
      <c r="G380" s="69"/>
      <c r="H380" s="69"/>
      <c r="I380" s="69"/>
    </row>
    <row r="381" spans="2:9">
      <c r="B381" s="69"/>
      <c r="C381" s="69"/>
      <c r="D381" s="69"/>
      <c r="E381" s="69"/>
      <c r="F381" s="69"/>
      <c r="G381" s="69"/>
      <c r="H381" s="69"/>
      <c r="I381" s="69"/>
    </row>
    <row r="382" spans="2:9">
      <c r="B382" s="69"/>
      <c r="C382" s="69"/>
      <c r="D382" s="69"/>
      <c r="E382" s="69"/>
      <c r="F382" s="69"/>
      <c r="G382" s="69"/>
      <c r="H382" s="69"/>
      <c r="I382" s="69"/>
    </row>
    <row r="383" spans="2:9">
      <c r="B383" s="69"/>
      <c r="C383" s="69"/>
      <c r="D383" s="69"/>
      <c r="E383" s="69"/>
      <c r="F383" s="69"/>
      <c r="G383" s="69"/>
      <c r="H383" s="69"/>
      <c r="I383" s="69"/>
    </row>
    <row r="384" spans="2:9">
      <c r="B384" s="69"/>
      <c r="C384" s="69"/>
      <c r="D384" s="69"/>
      <c r="E384" s="69"/>
      <c r="F384" s="69"/>
      <c r="G384" s="69"/>
      <c r="H384" s="69"/>
      <c r="I384" s="69"/>
    </row>
    <row r="385" spans="2:9">
      <c r="B385" s="69"/>
      <c r="C385" s="69"/>
      <c r="D385" s="69"/>
      <c r="E385" s="69"/>
      <c r="F385" s="69"/>
      <c r="G385" s="69"/>
      <c r="H385" s="69"/>
      <c r="I385" s="69"/>
    </row>
    <row r="386" spans="2:9">
      <c r="B386" s="69"/>
      <c r="C386" s="69"/>
      <c r="D386" s="69"/>
      <c r="E386" s="69"/>
      <c r="F386" s="69"/>
      <c r="G386" s="69"/>
      <c r="H386" s="69"/>
      <c r="I386" s="69"/>
    </row>
    <row r="387" spans="2:9">
      <c r="B387" s="69"/>
      <c r="C387" s="69"/>
      <c r="D387" s="69"/>
      <c r="E387" s="69"/>
      <c r="F387" s="69"/>
      <c r="G387" s="69"/>
      <c r="H387" s="69"/>
      <c r="I387" s="69"/>
    </row>
    <row r="388" spans="2:9">
      <c r="B388" s="69"/>
      <c r="C388" s="69"/>
      <c r="D388" s="69"/>
      <c r="E388" s="69"/>
      <c r="F388" s="69"/>
      <c r="G388" s="69"/>
      <c r="H388" s="69"/>
      <c r="I388" s="69"/>
    </row>
    <row r="389" spans="2:9">
      <c r="B389" s="69"/>
      <c r="C389" s="69"/>
      <c r="D389" s="69"/>
      <c r="E389" s="69"/>
      <c r="F389" s="69"/>
      <c r="G389" s="69"/>
      <c r="H389" s="69"/>
      <c r="I389" s="69"/>
    </row>
    <row r="390" spans="2:9">
      <c r="B390" s="69"/>
      <c r="C390" s="69"/>
      <c r="D390" s="69"/>
      <c r="E390" s="69"/>
      <c r="F390" s="69"/>
      <c r="G390" s="69"/>
      <c r="H390" s="69"/>
      <c r="I390" s="69"/>
    </row>
    <row r="391" spans="2:9">
      <c r="B391" s="69"/>
      <c r="C391" s="69"/>
      <c r="D391" s="69"/>
      <c r="E391" s="69"/>
      <c r="F391" s="69"/>
      <c r="G391" s="69"/>
      <c r="H391" s="69"/>
      <c r="I391" s="69"/>
    </row>
    <row r="392" spans="2:9">
      <c r="B392" s="69"/>
      <c r="C392" s="69"/>
      <c r="D392" s="69"/>
      <c r="E392" s="69"/>
      <c r="F392" s="69"/>
      <c r="G392" s="69"/>
      <c r="H392" s="69"/>
      <c r="I392" s="69"/>
    </row>
    <row r="393" spans="2:9">
      <c r="B393" s="69"/>
      <c r="C393" s="69"/>
      <c r="D393" s="69"/>
      <c r="E393" s="69"/>
      <c r="F393" s="69"/>
      <c r="G393" s="69"/>
      <c r="H393" s="69"/>
      <c r="I393" s="69"/>
    </row>
    <row r="394" spans="2:9">
      <c r="B394" s="69"/>
      <c r="C394" s="69"/>
      <c r="D394" s="69"/>
      <c r="E394" s="69"/>
      <c r="F394" s="69"/>
      <c r="G394" s="69"/>
      <c r="H394" s="69"/>
      <c r="I394" s="69"/>
    </row>
    <row r="395" spans="2:9">
      <c r="B395" s="69"/>
      <c r="C395" s="69"/>
      <c r="D395" s="69"/>
      <c r="E395" s="69"/>
      <c r="F395" s="69"/>
      <c r="G395" s="69"/>
      <c r="H395" s="69"/>
      <c r="I395" s="69"/>
    </row>
    <row r="396" spans="2:9">
      <c r="B396" s="69"/>
      <c r="C396" s="69"/>
      <c r="D396" s="69"/>
      <c r="E396" s="69"/>
      <c r="F396" s="69"/>
      <c r="G396" s="69"/>
      <c r="H396" s="69"/>
      <c r="I396" s="69"/>
    </row>
    <row r="397" spans="2:9">
      <c r="B397" s="69"/>
      <c r="C397" s="69"/>
      <c r="D397" s="69"/>
      <c r="E397" s="69"/>
      <c r="F397" s="69"/>
      <c r="G397" s="69"/>
      <c r="H397" s="69"/>
      <c r="I397" s="69"/>
    </row>
    <row r="398" spans="2:9">
      <c r="B398" s="69"/>
      <c r="C398" s="69"/>
      <c r="D398" s="69"/>
      <c r="E398" s="69"/>
      <c r="F398" s="69"/>
      <c r="G398" s="69"/>
      <c r="H398" s="69"/>
      <c r="I398" s="69"/>
    </row>
    <row r="399" spans="2:9">
      <c r="B399" s="69"/>
      <c r="C399" s="69"/>
      <c r="D399" s="69"/>
      <c r="E399" s="69"/>
      <c r="F399" s="69"/>
      <c r="G399" s="69"/>
      <c r="H399" s="69"/>
      <c r="I399" s="69"/>
    </row>
    <row r="400" spans="2:9">
      <c r="B400" s="69"/>
      <c r="C400" s="69"/>
      <c r="D400" s="69"/>
      <c r="E400" s="69"/>
      <c r="F400" s="69"/>
      <c r="G400" s="69"/>
      <c r="H400" s="69"/>
      <c r="I400" s="69"/>
    </row>
    <row r="401" spans="2:9">
      <c r="B401" s="69"/>
      <c r="C401" s="69"/>
      <c r="D401" s="69"/>
      <c r="E401" s="69"/>
      <c r="F401" s="69"/>
      <c r="G401" s="69"/>
      <c r="H401" s="69"/>
      <c r="I401" s="69"/>
    </row>
    <row r="402" spans="2:9">
      <c r="B402" s="69"/>
      <c r="C402" s="69"/>
      <c r="D402" s="69"/>
      <c r="E402" s="69"/>
      <c r="F402" s="69"/>
      <c r="G402" s="69"/>
      <c r="H402" s="69"/>
      <c r="I402" s="69"/>
    </row>
    <row r="403" spans="2:9">
      <c r="B403" s="69"/>
      <c r="C403" s="69"/>
      <c r="D403" s="69"/>
      <c r="E403" s="69"/>
      <c r="F403" s="69"/>
      <c r="G403" s="69"/>
      <c r="H403" s="69"/>
      <c r="I403" s="69"/>
    </row>
    <row r="404" spans="2:9">
      <c r="B404" s="69"/>
      <c r="C404" s="69"/>
      <c r="D404" s="69"/>
      <c r="E404" s="69"/>
      <c r="F404" s="69"/>
      <c r="G404" s="69"/>
      <c r="H404" s="69"/>
      <c r="I404" s="69"/>
    </row>
    <row r="405" spans="2:9">
      <c r="B405" s="69"/>
      <c r="C405" s="69"/>
      <c r="D405" s="69"/>
      <c r="E405" s="69"/>
      <c r="F405" s="69"/>
      <c r="G405" s="69"/>
      <c r="H405" s="69"/>
      <c r="I405" s="69"/>
    </row>
    <row r="406" spans="2:9">
      <c r="B406" s="69"/>
      <c r="C406" s="69"/>
      <c r="D406" s="69"/>
      <c r="E406" s="69"/>
      <c r="F406" s="69"/>
      <c r="G406" s="69"/>
      <c r="H406" s="69"/>
      <c r="I406" s="69"/>
    </row>
    <row r="407" spans="2:9">
      <c r="B407" s="69"/>
      <c r="C407" s="69"/>
      <c r="D407" s="69"/>
      <c r="E407" s="69"/>
      <c r="F407" s="69"/>
      <c r="G407" s="69"/>
      <c r="H407" s="69"/>
      <c r="I407" s="69"/>
    </row>
    <row r="408" spans="2:9">
      <c r="B408" s="69"/>
      <c r="C408" s="69"/>
      <c r="D408" s="69"/>
      <c r="E408" s="69"/>
      <c r="F408" s="69"/>
      <c r="G408" s="69"/>
      <c r="H408" s="69"/>
      <c r="I408" s="69"/>
    </row>
    <row r="409" spans="2:9">
      <c r="B409" s="69"/>
      <c r="C409" s="69"/>
      <c r="D409" s="69"/>
      <c r="E409" s="69"/>
      <c r="F409" s="69"/>
      <c r="G409" s="69"/>
      <c r="H409" s="69"/>
      <c r="I409" s="69"/>
    </row>
    <row r="410" spans="2:9">
      <c r="B410" s="69"/>
      <c r="C410" s="69"/>
      <c r="D410" s="69"/>
      <c r="E410" s="69"/>
      <c r="F410" s="69"/>
      <c r="G410" s="69"/>
      <c r="H410" s="69"/>
      <c r="I410" s="69"/>
    </row>
    <row r="411" spans="2:9">
      <c r="B411" s="69"/>
      <c r="C411" s="69"/>
      <c r="D411" s="69"/>
      <c r="E411" s="69"/>
      <c r="F411" s="69"/>
      <c r="G411" s="69"/>
      <c r="H411" s="69"/>
      <c r="I411" s="69"/>
    </row>
    <row r="412" spans="2:9">
      <c r="B412" s="69"/>
      <c r="C412" s="69"/>
      <c r="D412" s="69"/>
      <c r="E412" s="69"/>
      <c r="F412" s="69"/>
      <c r="G412" s="69"/>
      <c r="H412" s="69"/>
      <c r="I412" s="69"/>
    </row>
    <row r="413" spans="2:9">
      <c r="B413" s="69"/>
      <c r="C413" s="69"/>
      <c r="D413" s="69"/>
      <c r="E413" s="69"/>
      <c r="F413" s="69"/>
      <c r="G413" s="69"/>
      <c r="H413" s="69"/>
      <c r="I413" s="69"/>
    </row>
    <row r="414" spans="2:9">
      <c r="B414" s="69"/>
      <c r="C414" s="69"/>
      <c r="D414" s="69"/>
      <c r="E414" s="69"/>
      <c r="F414" s="69"/>
      <c r="G414" s="69"/>
      <c r="H414" s="69"/>
      <c r="I414" s="69"/>
    </row>
    <row r="415" spans="2:9">
      <c r="B415" s="69"/>
      <c r="C415" s="69"/>
      <c r="D415" s="69"/>
      <c r="E415" s="69"/>
      <c r="F415" s="69"/>
      <c r="G415" s="69"/>
      <c r="H415" s="69"/>
      <c r="I415" s="69"/>
    </row>
    <row r="416" spans="2:9">
      <c r="B416" s="69"/>
      <c r="C416" s="69"/>
      <c r="D416" s="69"/>
      <c r="E416" s="69"/>
      <c r="F416" s="69"/>
      <c r="G416" s="69"/>
      <c r="H416" s="69"/>
      <c r="I416" s="69"/>
    </row>
    <row r="417" spans="2:9">
      <c r="B417" s="69"/>
      <c r="C417" s="69"/>
      <c r="D417" s="69"/>
      <c r="E417" s="69"/>
      <c r="F417" s="69"/>
      <c r="G417" s="69"/>
      <c r="H417" s="69"/>
      <c r="I417" s="69"/>
    </row>
    <row r="418" spans="2:9">
      <c r="B418" s="69"/>
      <c r="C418" s="69"/>
      <c r="D418" s="69"/>
      <c r="E418" s="69"/>
      <c r="F418" s="69"/>
      <c r="G418" s="69"/>
      <c r="H418" s="69"/>
      <c r="I418" s="69"/>
    </row>
    <row r="419" spans="2:9">
      <c r="B419" s="69"/>
      <c r="C419" s="69"/>
      <c r="D419" s="69"/>
      <c r="E419" s="69"/>
      <c r="F419" s="69"/>
      <c r="G419" s="69"/>
      <c r="H419" s="69"/>
      <c r="I419" s="69"/>
    </row>
    <row r="420" spans="2:9">
      <c r="B420" s="69"/>
      <c r="C420" s="69"/>
      <c r="D420" s="69"/>
      <c r="E420" s="69"/>
      <c r="F420" s="69"/>
      <c r="G420" s="69"/>
      <c r="H420" s="69"/>
      <c r="I420" s="69"/>
    </row>
    <row r="421" spans="2:9">
      <c r="B421" s="69"/>
      <c r="C421" s="69"/>
      <c r="D421" s="69"/>
      <c r="E421" s="69"/>
      <c r="F421" s="69"/>
      <c r="G421" s="69"/>
      <c r="H421" s="69"/>
      <c r="I421" s="69"/>
    </row>
    <row r="422" spans="2:9">
      <c r="B422" s="69"/>
      <c r="C422" s="69"/>
      <c r="D422" s="69"/>
      <c r="E422" s="69"/>
      <c r="F422" s="69"/>
      <c r="G422" s="69"/>
      <c r="H422" s="69"/>
      <c r="I422" s="69"/>
    </row>
    <row r="423" spans="2:9">
      <c r="B423" s="69"/>
      <c r="C423" s="69"/>
      <c r="D423" s="69"/>
      <c r="E423" s="69"/>
      <c r="F423" s="69"/>
      <c r="G423" s="69"/>
      <c r="H423" s="69"/>
      <c r="I423" s="69"/>
    </row>
    <row r="424" spans="2:9">
      <c r="B424" s="69"/>
      <c r="C424" s="69"/>
      <c r="D424" s="69"/>
      <c r="E424" s="69"/>
      <c r="F424" s="69"/>
      <c r="G424" s="69"/>
      <c r="H424" s="69"/>
      <c r="I424" s="69"/>
    </row>
    <row r="425" spans="2:9">
      <c r="B425" s="69"/>
      <c r="C425" s="69"/>
      <c r="D425" s="69"/>
      <c r="E425" s="69"/>
      <c r="F425" s="69"/>
      <c r="G425" s="69"/>
      <c r="H425" s="69"/>
      <c r="I425" s="69"/>
    </row>
    <row r="426" spans="2:9">
      <c r="B426" s="69"/>
      <c r="C426" s="69"/>
      <c r="D426" s="69"/>
      <c r="E426" s="69"/>
      <c r="F426" s="69"/>
      <c r="G426" s="69"/>
      <c r="H426" s="69"/>
      <c r="I426" s="69"/>
    </row>
    <row r="427" spans="2:9">
      <c r="B427" s="69"/>
      <c r="C427" s="69"/>
      <c r="D427" s="69"/>
      <c r="E427" s="69"/>
      <c r="F427" s="69"/>
      <c r="G427" s="69"/>
      <c r="H427" s="69"/>
      <c r="I427" s="69"/>
    </row>
    <row r="428" spans="2:9">
      <c r="B428" s="69"/>
      <c r="C428" s="69"/>
      <c r="D428" s="69"/>
      <c r="E428" s="69"/>
      <c r="F428" s="69"/>
      <c r="G428" s="69"/>
      <c r="H428" s="69"/>
      <c r="I428" s="69"/>
    </row>
    <row r="429" spans="2:9">
      <c r="B429" s="69"/>
      <c r="C429" s="69"/>
      <c r="D429" s="69"/>
      <c r="E429" s="69"/>
      <c r="F429" s="69"/>
      <c r="G429" s="69"/>
      <c r="H429" s="69"/>
      <c r="I429" s="69"/>
    </row>
    <row r="430" spans="2:9">
      <c r="B430" s="69"/>
      <c r="C430" s="69"/>
      <c r="D430" s="69"/>
      <c r="E430" s="69"/>
      <c r="F430" s="69"/>
      <c r="G430" s="69"/>
      <c r="H430" s="69"/>
      <c r="I430" s="69"/>
    </row>
    <row r="431" spans="2:9">
      <c r="B431" s="69"/>
      <c r="C431" s="69"/>
      <c r="D431" s="69"/>
      <c r="E431" s="69"/>
      <c r="F431" s="69"/>
      <c r="G431" s="69"/>
      <c r="H431" s="69"/>
      <c r="I431" s="69"/>
    </row>
    <row r="432" spans="2:9">
      <c r="B432" s="69"/>
      <c r="C432" s="69"/>
      <c r="D432" s="69"/>
      <c r="E432" s="69"/>
      <c r="F432" s="69"/>
      <c r="G432" s="69"/>
      <c r="H432" s="69"/>
      <c r="I432" s="69"/>
    </row>
    <row r="433" spans="2:9">
      <c r="B433" s="69"/>
      <c r="C433" s="69"/>
      <c r="D433" s="69"/>
      <c r="E433" s="69"/>
      <c r="F433" s="69"/>
      <c r="G433" s="69"/>
      <c r="H433" s="69"/>
      <c r="I433" s="69"/>
    </row>
    <row r="434" spans="2:9">
      <c r="B434" s="69"/>
      <c r="C434" s="69"/>
      <c r="D434" s="69"/>
      <c r="E434" s="69"/>
      <c r="F434" s="69"/>
      <c r="G434" s="69"/>
      <c r="H434" s="69"/>
      <c r="I434" s="69"/>
    </row>
    <row r="435" spans="2:9">
      <c r="B435" s="69"/>
      <c r="C435" s="69"/>
      <c r="D435" s="69"/>
      <c r="E435" s="69"/>
      <c r="F435" s="69"/>
      <c r="G435" s="69"/>
      <c r="H435" s="69"/>
      <c r="I435" s="69"/>
    </row>
    <row r="436" spans="2:9">
      <c r="B436" s="69"/>
      <c r="C436" s="69"/>
      <c r="D436" s="69"/>
      <c r="E436" s="69"/>
      <c r="F436" s="69"/>
      <c r="G436" s="69"/>
      <c r="H436" s="69"/>
      <c r="I436" s="69"/>
    </row>
    <row r="437" spans="2:9">
      <c r="B437" s="69"/>
      <c r="C437" s="69"/>
      <c r="D437" s="69"/>
      <c r="E437" s="69"/>
      <c r="F437" s="69"/>
      <c r="G437" s="69"/>
      <c r="H437" s="69"/>
      <c r="I437" s="69"/>
    </row>
    <row r="438" spans="2:9">
      <c r="B438" s="69"/>
      <c r="C438" s="69"/>
      <c r="D438" s="69"/>
      <c r="E438" s="69"/>
      <c r="F438" s="69"/>
      <c r="G438" s="69"/>
      <c r="H438" s="69"/>
      <c r="I438" s="69"/>
    </row>
    <row r="439" spans="2:9">
      <c r="B439" s="69"/>
      <c r="C439" s="69"/>
      <c r="D439" s="69"/>
      <c r="E439" s="69"/>
      <c r="F439" s="69"/>
      <c r="G439" s="69"/>
      <c r="H439" s="69"/>
      <c r="I439" s="69"/>
    </row>
    <row r="440" spans="2:9">
      <c r="B440" s="69"/>
      <c r="C440" s="69"/>
      <c r="D440" s="69"/>
      <c r="E440" s="69"/>
      <c r="F440" s="69"/>
      <c r="G440" s="69"/>
      <c r="H440" s="69"/>
      <c r="I440" s="69"/>
    </row>
    <row r="441" spans="2:9">
      <c r="B441" s="69"/>
      <c r="C441" s="69"/>
      <c r="D441" s="69"/>
      <c r="E441" s="69"/>
      <c r="F441" s="69"/>
      <c r="G441" s="69"/>
      <c r="H441" s="69"/>
      <c r="I441" s="69"/>
    </row>
    <row r="442" spans="2:9">
      <c r="B442" s="69"/>
      <c r="C442" s="69"/>
      <c r="D442" s="69"/>
      <c r="E442" s="69"/>
      <c r="F442" s="69"/>
      <c r="G442" s="69"/>
      <c r="H442" s="69"/>
      <c r="I442" s="69"/>
    </row>
    <row r="443" spans="2:9">
      <c r="B443" s="69"/>
      <c r="C443" s="69"/>
      <c r="D443" s="69"/>
      <c r="E443" s="69"/>
      <c r="F443" s="69"/>
      <c r="G443" s="69"/>
      <c r="H443" s="69"/>
      <c r="I443" s="69"/>
    </row>
    <row r="444" spans="2:9">
      <c r="B444" s="69"/>
      <c r="C444" s="69"/>
      <c r="D444" s="69"/>
      <c r="E444" s="69"/>
      <c r="F444" s="69"/>
      <c r="G444" s="69"/>
      <c r="H444" s="69"/>
      <c r="I444" s="69"/>
    </row>
    <row r="445" spans="2:9">
      <c r="B445" s="69"/>
      <c r="C445" s="69"/>
      <c r="D445" s="69"/>
      <c r="E445" s="69"/>
      <c r="F445" s="69"/>
      <c r="G445" s="69"/>
      <c r="H445" s="69"/>
      <c r="I445" s="69"/>
    </row>
    <row r="446" spans="2:9">
      <c r="B446" s="69"/>
      <c r="C446" s="69"/>
      <c r="D446" s="69"/>
      <c r="E446" s="69"/>
      <c r="F446" s="69"/>
      <c r="G446" s="69"/>
      <c r="H446" s="69"/>
      <c r="I446" s="69"/>
    </row>
    <row r="447" spans="2:9">
      <c r="B447" s="69"/>
      <c r="C447" s="69"/>
      <c r="D447" s="69"/>
      <c r="E447" s="69"/>
      <c r="F447" s="69"/>
      <c r="G447" s="69"/>
      <c r="H447" s="69"/>
      <c r="I447" s="69"/>
    </row>
    <row r="448" spans="2:9">
      <c r="B448" s="69"/>
      <c r="C448" s="69"/>
      <c r="D448" s="69"/>
      <c r="E448" s="69"/>
      <c r="F448" s="69"/>
      <c r="G448" s="69"/>
      <c r="H448" s="69"/>
      <c r="I448" s="69"/>
    </row>
    <row r="449" spans="2:9">
      <c r="B449" s="69"/>
      <c r="C449" s="69"/>
      <c r="D449" s="69"/>
      <c r="E449" s="69"/>
      <c r="F449" s="69"/>
      <c r="G449" s="69"/>
      <c r="H449" s="69"/>
      <c r="I449" s="69"/>
    </row>
    <row r="450" spans="2:9">
      <c r="B450" s="69"/>
      <c r="C450" s="69"/>
      <c r="D450" s="69"/>
      <c r="E450" s="69"/>
      <c r="F450" s="69"/>
      <c r="G450" s="69"/>
      <c r="H450" s="69"/>
      <c r="I450" s="69"/>
    </row>
    <row r="451" spans="2:9">
      <c r="B451" s="69"/>
      <c r="C451" s="69"/>
      <c r="D451" s="69"/>
      <c r="E451" s="69"/>
      <c r="F451" s="69"/>
      <c r="G451" s="69"/>
      <c r="H451" s="69"/>
      <c r="I451" s="69"/>
    </row>
    <row r="452" spans="2:9">
      <c r="B452" s="69"/>
      <c r="C452" s="69"/>
      <c r="D452" s="69"/>
      <c r="E452" s="69"/>
      <c r="F452" s="69"/>
      <c r="G452" s="69"/>
      <c r="H452" s="69"/>
      <c r="I452" s="69"/>
    </row>
    <row r="453" spans="2:9">
      <c r="B453" s="69"/>
      <c r="C453" s="69"/>
      <c r="D453" s="69"/>
      <c r="E453" s="69"/>
      <c r="F453" s="69"/>
      <c r="G453" s="69"/>
      <c r="H453" s="69"/>
      <c r="I453" s="69"/>
    </row>
    <row r="454" spans="2:9">
      <c r="B454" s="69"/>
      <c r="C454" s="69"/>
      <c r="D454" s="69"/>
      <c r="E454" s="69"/>
      <c r="F454" s="69"/>
      <c r="G454" s="69"/>
      <c r="H454" s="69"/>
      <c r="I454" s="69"/>
    </row>
    <row r="455" spans="2:9">
      <c r="B455" s="69"/>
      <c r="C455" s="69"/>
      <c r="D455" s="69"/>
      <c r="E455" s="69"/>
      <c r="F455" s="69"/>
      <c r="G455" s="69"/>
      <c r="H455" s="69"/>
      <c r="I455" s="69"/>
    </row>
    <row r="456" spans="2:9">
      <c r="B456" s="69"/>
      <c r="C456" s="69"/>
      <c r="D456" s="69"/>
      <c r="E456" s="69"/>
      <c r="F456" s="69"/>
      <c r="G456" s="69"/>
      <c r="H456" s="69"/>
      <c r="I456" s="69"/>
    </row>
    <row r="457" spans="2:9">
      <c r="B457" s="69"/>
      <c r="C457" s="69"/>
      <c r="D457" s="69"/>
      <c r="E457" s="69"/>
      <c r="F457" s="69"/>
      <c r="G457" s="69"/>
      <c r="H457" s="69"/>
      <c r="I457" s="69"/>
    </row>
    <row r="458" spans="2:9">
      <c r="B458" s="69"/>
      <c r="C458" s="69"/>
      <c r="D458" s="69"/>
      <c r="E458" s="69"/>
      <c r="F458" s="69"/>
      <c r="G458" s="69"/>
      <c r="H458" s="69"/>
      <c r="I458" s="69"/>
    </row>
    <row r="459" spans="2:9">
      <c r="B459" s="69"/>
      <c r="C459" s="69"/>
      <c r="D459" s="69"/>
      <c r="E459" s="69"/>
      <c r="F459" s="69"/>
      <c r="G459" s="69"/>
      <c r="H459" s="69"/>
      <c r="I459" s="69"/>
    </row>
    <row r="460" spans="2:9">
      <c r="B460" s="69"/>
      <c r="C460" s="69"/>
      <c r="D460" s="69"/>
      <c r="E460" s="69"/>
      <c r="F460" s="69"/>
      <c r="G460" s="69"/>
      <c r="H460" s="69"/>
      <c r="I460" s="69"/>
    </row>
    <row r="461" spans="2:9">
      <c r="B461" s="69"/>
      <c r="C461" s="69"/>
      <c r="D461" s="69"/>
      <c r="E461" s="69"/>
      <c r="F461" s="69"/>
      <c r="G461" s="69"/>
      <c r="H461" s="69"/>
      <c r="I461" s="69"/>
    </row>
    <row r="462" spans="2:9">
      <c r="B462" s="69"/>
      <c r="C462" s="69"/>
      <c r="D462" s="69"/>
      <c r="E462" s="69"/>
      <c r="F462" s="69"/>
      <c r="G462" s="69"/>
      <c r="H462" s="69"/>
      <c r="I462" s="69"/>
    </row>
    <row r="463" spans="2:9">
      <c r="B463" s="69"/>
      <c r="C463" s="69"/>
      <c r="D463" s="69"/>
      <c r="E463" s="69"/>
      <c r="F463" s="69"/>
      <c r="G463" s="69"/>
      <c r="H463" s="69"/>
      <c r="I463" s="69"/>
    </row>
    <row r="464" spans="2:9">
      <c r="B464" s="69"/>
      <c r="C464" s="69"/>
      <c r="D464" s="69"/>
      <c r="E464" s="69"/>
      <c r="F464" s="69"/>
      <c r="G464" s="69"/>
      <c r="H464" s="69"/>
      <c r="I464" s="69"/>
    </row>
    <row r="465" spans="2:9">
      <c r="B465" s="69"/>
      <c r="C465" s="69"/>
      <c r="D465" s="69"/>
      <c r="E465" s="69"/>
      <c r="F465" s="69"/>
      <c r="G465" s="69"/>
      <c r="H465" s="69"/>
      <c r="I465" s="69"/>
    </row>
    <row r="466" spans="2:9">
      <c r="B466" s="69"/>
      <c r="C466" s="69"/>
      <c r="D466" s="69"/>
      <c r="E466" s="69"/>
      <c r="F466" s="69"/>
      <c r="G466" s="69"/>
      <c r="H466" s="69"/>
      <c r="I466" s="69"/>
    </row>
    <row r="467" spans="2:9">
      <c r="B467" s="69"/>
      <c r="C467" s="69"/>
      <c r="D467" s="69"/>
      <c r="E467" s="69"/>
      <c r="F467" s="69"/>
      <c r="G467" s="69"/>
      <c r="H467" s="69"/>
      <c r="I467" s="69"/>
    </row>
    <row r="468" spans="2:9">
      <c r="B468" s="69"/>
      <c r="C468" s="69"/>
      <c r="D468" s="69"/>
      <c r="E468" s="69"/>
      <c r="F468" s="69"/>
      <c r="G468" s="69"/>
      <c r="H468" s="69"/>
      <c r="I468" s="69"/>
    </row>
    <row r="469" spans="2:9">
      <c r="B469" s="69"/>
      <c r="C469" s="69"/>
      <c r="D469" s="69"/>
      <c r="E469" s="69"/>
      <c r="F469" s="69"/>
      <c r="G469" s="69"/>
      <c r="H469" s="69"/>
      <c r="I469" s="69"/>
    </row>
    <row r="470" spans="2:9">
      <c r="B470" s="69"/>
      <c r="C470" s="69"/>
      <c r="D470" s="69"/>
      <c r="E470" s="69"/>
      <c r="F470" s="69"/>
      <c r="G470" s="69"/>
      <c r="H470" s="69"/>
      <c r="I470" s="69"/>
    </row>
    <row r="471" spans="2:9">
      <c r="B471" s="69"/>
      <c r="C471" s="69"/>
      <c r="D471" s="69"/>
      <c r="E471" s="69"/>
      <c r="F471" s="69"/>
      <c r="G471" s="69"/>
      <c r="H471" s="69"/>
      <c r="I471" s="69"/>
    </row>
    <row r="472" spans="2:9">
      <c r="B472" s="69"/>
      <c r="C472" s="69"/>
      <c r="D472" s="69"/>
      <c r="E472" s="69"/>
      <c r="F472" s="69"/>
      <c r="G472" s="69"/>
      <c r="H472" s="69"/>
      <c r="I472" s="69"/>
    </row>
    <row r="473" spans="2:9">
      <c r="B473" s="69"/>
      <c r="C473" s="69"/>
      <c r="D473" s="69"/>
      <c r="E473" s="69"/>
      <c r="F473" s="69"/>
      <c r="G473" s="69"/>
      <c r="H473" s="69"/>
      <c r="I473" s="69"/>
    </row>
    <row r="474" spans="2:9">
      <c r="B474" s="69"/>
      <c r="C474" s="69"/>
      <c r="D474" s="69"/>
      <c r="E474" s="69"/>
      <c r="F474" s="69"/>
      <c r="G474" s="69"/>
      <c r="H474" s="69"/>
      <c r="I474" s="69"/>
    </row>
    <row r="475" spans="2:9">
      <c r="B475" s="69"/>
      <c r="C475" s="69"/>
      <c r="D475" s="69"/>
      <c r="E475" s="69"/>
      <c r="F475" s="69"/>
      <c r="G475" s="69"/>
      <c r="H475" s="69"/>
      <c r="I475" s="69"/>
    </row>
    <row r="476" spans="2:9">
      <c r="B476" s="69"/>
      <c r="C476" s="69"/>
      <c r="D476" s="69"/>
      <c r="E476" s="69"/>
      <c r="F476" s="69"/>
      <c r="G476" s="69"/>
      <c r="H476" s="69"/>
      <c r="I476" s="69"/>
    </row>
    <row r="477" spans="2:9">
      <c r="B477" s="69"/>
      <c r="C477" s="69"/>
      <c r="D477" s="69"/>
      <c r="E477" s="69"/>
      <c r="F477" s="69"/>
      <c r="G477" s="69"/>
      <c r="H477" s="69"/>
      <c r="I477" s="69"/>
    </row>
    <row r="478" spans="2:9">
      <c r="B478" s="69"/>
      <c r="C478" s="69"/>
      <c r="D478" s="69"/>
      <c r="E478" s="69"/>
      <c r="F478" s="69"/>
      <c r="G478" s="69"/>
      <c r="H478" s="69"/>
      <c r="I478" s="69"/>
    </row>
    <row r="479" spans="2:9">
      <c r="B479" s="69"/>
      <c r="C479" s="69"/>
      <c r="D479" s="69"/>
      <c r="E479" s="69"/>
      <c r="F479" s="69"/>
      <c r="G479" s="69"/>
      <c r="H479" s="69"/>
      <c r="I479" s="69"/>
    </row>
    <row r="480" spans="2:9">
      <c r="B480" s="69"/>
      <c r="C480" s="69"/>
      <c r="D480" s="69"/>
      <c r="E480" s="69"/>
      <c r="F480" s="69"/>
      <c r="G480" s="69"/>
      <c r="H480" s="69"/>
      <c r="I480" s="69"/>
    </row>
    <row r="481" spans="2:9">
      <c r="B481" s="69"/>
      <c r="C481" s="69"/>
      <c r="D481" s="69"/>
      <c r="E481" s="69"/>
      <c r="F481" s="69"/>
      <c r="G481" s="69"/>
      <c r="H481" s="69"/>
      <c r="I481" s="69"/>
    </row>
    <row r="482" spans="2:9">
      <c r="B482" s="69"/>
      <c r="C482" s="69"/>
      <c r="D482" s="69"/>
      <c r="E482" s="69"/>
      <c r="F482" s="69"/>
      <c r="G482" s="69"/>
      <c r="H482" s="69"/>
      <c r="I482" s="69"/>
    </row>
    <row r="483" spans="2:9">
      <c r="B483" s="69"/>
      <c r="C483" s="69"/>
      <c r="D483" s="69"/>
      <c r="E483" s="69"/>
      <c r="F483" s="69"/>
      <c r="G483" s="69"/>
      <c r="H483" s="69"/>
      <c r="I483" s="69"/>
    </row>
    <row r="484" spans="2:9">
      <c r="B484" s="69"/>
      <c r="C484" s="69"/>
      <c r="D484" s="69"/>
      <c r="E484" s="69"/>
      <c r="F484" s="69"/>
      <c r="G484" s="69"/>
      <c r="H484" s="69"/>
      <c r="I484" s="69"/>
    </row>
    <row r="485" spans="2:9">
      <c r="B485" s="69"/>
      <c r="C485" s="69"/>
      <c r="D485" s="69"/>
      <c r="E485" s="69"/>
      <c r="F485" s="69"/>
      <c r="G485" s="69"/>
      <c r="H485" s="69"/>
      <c r="I485" s="69"/>
    </row>
    <row r="486" spans="2:9">
      <c r="B486" s="69"/>
      <c r="C486" s="69"/>
      <c r="D486" s="69"/>
      <c r="E486" s="69"/>
      <c r="F486" s="69"/>
      <c r="G486" s="69"/>
      <c r="H486" s="69"/>
      <c r="I486" s="69"/>
    </row>
    <row r="487" spans="2:9">
      <c r="B487" s="69"/>
      <c r="C487" s="69"/>
      <c r="D487" s="69"/>
      <c r="E487" s="69"/>
      <c r="F487" s="69"/>
      <c r="G487" s="69"/>
      <c r="H487" s="69"/>
      <c r="I487" s="69"/>
    </row>
    <row r="488" spans="2:9">
      <c r="B488" s="69"/>
      <c r="C488" s="69"/>
      <c r="D488" s="69"/>
      <c r="E488" s="69"/>
      <c r="F488" s="69"/>
      <c r="G488" s="69"/>
      <c r="H488" s="69"/>
      <c r="I488" s="69"/>
    </row>
    <row r="489" spans="2:9">
      <c r="B489" s="69"/>
      <c r="C489" s="69"/>
      <c r="D489" s="69"/>
      <c r="E489" s="69"/>
      <c r="F489" s="69"/>
      <c r="G489" s="69"/>
      <c r="H489" s="69"/>
      <c r="I489" s="69"/>
    </row>
    <row r="490" spans="2:9">
      <c r="B490" s="69"/>
      <c r="C490" s="69"/>
      <c r="D490" s="69"/>
      <c r="E490" s="69"/>
      <c r="F490" s="69"/>
      <c r="G490" s="69"/>
      <c r="H490" s="69"/>
      <c r="I490" s="69"/>
    </row>
    <row r="491" spans="2:9">
      <c r="B491" s="69"/>
      <c r="C491" s="69"/>
      <c r="D491" s="69"/>
      <c r="E491" s="69"/>
      <c r="F491" s="69"/>
      <c r="G491" s="69"/>
      <c r="H491" s="69"/>
      <c r="I491" s="69"/>
    </row>
    <row r="492" spans="2:9">
      <c r="B492" s="69"/>
      <c r="C492" s="69"/>
      <c r="D492" s="69"/>
      <c r="E492" s="69"/>
      <c r="F492" s="69"/>
      <c r="G492" s="69"/>
      <c r="H492" s="69"/>
      <c r="I492" s="69"/>
    </row>
    <row r="493" spans="2:9">
      <c r="B493" s="69"/>
      <c r="C493" s="69"/>
      <c r="D493" s="69"/>
      <c r="E493" s="69"/>
      <c r="F493" s="69"/>
      <c r="G493" s="69"/>
      <c r="H493" s="69"/>
      <c r="I493" s="69"/>
    </row>
    <row r="494" spans="2:9">
      <c r="B494" s="69"/>
      <c r="C494" s="69"/>
      <c r="D494" s="69"/>
      <c r="E494" s="69"/>
      <c r="F494" s="69"/>
      <c r="G494" s="69"/>
      <c r="H494" s="69"/>
      <c r="I494" s="69"/>
    </row>
    <row r="495" spans="2:9">
      <c r="B495" s="69"/>
      <c r="C495" s="69"/>
      <c r="D495" s="69"/>
      <c r="E495" s="69"/>
      <c r="F495" s="69"/>
      <c r="G495" s="69"/>
      <c r="H495" s="69"/>
      <c r="I495" s="69"/>
    </row>
    <row r="496" spans="2:9">
      <c r="B496" s="69"/>
      <c r="C496" s="69"/>
      <c r="D496" s="69"/>
      <c r="E496" s="69"/>
      <c r="F496" s="69"/>
      <c r="G496" s="69"/>
      <c r="H496" s="69"/>
      <c r="I496" s="69"/>
    </row>
    <row r="497" spans="2:9">
      <c r="B497" s="69"/>
      <c r="C497" s="69"/>
      <c r="D497" s="69"/>
      <c r="E497" s="69"/>
      <c r="F497" s="69"/>
      <c r="G497" s="69"/>
      <c r="H497" s="69"/>
      <c r="I497" s="69"/>
    </row>
    <row r="498" spans="2:9">
      <c r="B498" s="69"/>
      <c r="C498" s="69"/>
      <c r="D498" s="69"/>
      <c r="E498" s="69"/>
      <c r="F498" s="69"/>
      <c r="G498" s="69"/>
      <c r="H498" s="69"/>
      <c r="I498" s="69"/>
    </row>
    <row r="499" spans="2:9">
      <c r="B499" s="69"/>
      <c r="C499" s="69"/>
      <c r="D499" s="69"/>
      <c r="E499" s="69"/>
      <c r="F499" s="69"/>
      <c r="G499" s="69"/>
      <c r="H499" s="69"/>
      <c r="I499" s="69"/>
    </row>
    <row r="500" spans="2:9">
      <c r="B500" s="69"/>
      <c r="C500" s="69"/>
      <c r="D500" s="69"/>
      <c r="E500" s="69"/>
      <c r="F500" s="69"/>
      <c r="G500" s="69"/>
      <c r="H500" s="69"/>
      <c r="I500" s="69"/>
    </row>
    <row r="501" spans="2:9">
      <c r="B501" s="69"/>
      <c r="C501" s="69"/>
      <c r="D501" s="69"/>
      <c r="E501" s="69"/>
      <c r="F501" s="69"/>
      <c r="G501" s="69"/>
      <c r="H501" s="69"/>
      <c r="I501" s="69"/>
    </row>
    <row r="502" spans="2:9">
      <c r="B502" s="69"/>
      <c r="C502" s="69"/>
      <c r="D502" s="69"/>
      <c r="E502" s="69"/>
      <c r="F502" s="69"/>
      <c r="G502" s="69"/>
      <c r="H502" s="69"/>
      <c r="I502" s="69"/>
    </row>
    <row r="503" spans="2:9">
      <c r="B503" s="69"/>
      <c r="C503" s="69"/>
      <c r="D503" s="69"/>
      <c r="E503" s="69"/>
      <c r="F503" s="69"/>
      <c r="G503" s="69"/>
      <c r="H503" s="69"/>
      <c r="I503" s="69"/>
    </row>
    <row r="504" spans="2:9">
      <c r="B504" s="69"/>
      <c r="C504" s="69"/>
      <c r="D504" s="69"/>
      <c r="E504" s="69"/>
      <c r="F504" s="69"/>
      <c r="G504" s="69"/>
      <c r="H504" s="69"/>
      <c r="I504" s="69"/>
    </row>
    <row r="505" spans="2:9">
      <c r="B505" s="69"/>
      <c r="C505" s="69"/>
      <c r="D505" s="69"/>
      <c r="E505" s="69"/>
      <c r="F505" s="69"/>
      <c r="G505" s="69"/>
      <c r="H505" s="69"/>
      <c r="I505" s="69"/>
    </row>
    <row r="506" spans="2:9">
      <c r="B506" s="69"/>
      <c r="C506" s="69"/>
      <c r="D506" s="69"/>
      <c r="E506" s="69"/>
      <c r="F506" s="69"/>
      <c r="G506" s="69"/>
      <c r="H506" s="69"/>
      <c r="I506" s="69"/>
    </row>
    <row r="507" spans="2:9">
      <c r="B507" s="69"/>
      <c r="C507" s="69"/>
      <c r="D507" s="69"/>
      <c r="E507" s="69"/>
      <c r="F507" s="69"/>
      <c r="G507" s="69"/>
      <c r="H507" s="69"/>
      <c r="I507" s="69"/>
    </row>
    <row r="508" spans="2:9">
      <c r="B508" s="69"/>
      <c r="C508" s="69"/>
      <c r="D508" s="69"/>
      <c r="E508" s="69"/>
      <c r="F508" s="69"/>
      <c r="G508" s="69"/>
      <c r="H508" s="69"/>
      <c r="I508" s="69"/>
    </row>
    <row r="509" spans="2:9">
      <c r="B509" s="69"/>
      <c r="C509" s="69"/>
      <c r="D509" s="69"/>
      <c r="E509" s="69"/>
      <c r="F509" s="69"/>
      <c r="G509" s="69"/>
      <c r="H509" s="69"/>
      <c r="I509" s="69"/>
    </row>
    <row r="510" spans="2:9">
      <c r="B510" s="69"/>
      <c r="C510" s="69"/>
      <c r="D510" s="69"/>
      <c r="E510" s="69"/>
      <c r="F510" s="69"/>
      <c r="G510" s="69"/>
      <c r="H510" s="69"/>
      <c r="I510" s="69"/>
    </row>
    <row r="511" spans="2:9">
      <c r="B511" s="69"/>
      <c r="C511" s="69"/>
      <c r="D511" s="69"/>
      <c r="E511" s="69"/>
      <c r="F511" s="69"/>
      <c r="G511" s="69"/>
      <c r="H511" s="69"/>
      <c r="I511" s="69"/>
    </row>
    <row r="512" spans="2:9">
      <c r="B512" s="69"/>
      <c r="C512" s="69"/>
      <c r="D512" s="69"/>
      <c r="E512" s="69"/>
      <c r="F512" s="69"/>
      <c r="G512" s="69"/>
      <c r="H512" s="69"/>
      <c r="I512" s="69"/>
    </row>
    <row r="513" spans="2:9">
      <c r="B513" s="69"/>
      <c r="C513" s="69"/>
      <c r="D513" s="69"/>
      <c r="E513" s="69"/>
      <c r="F513" s="69"/>
      <c r="G513" s="69"/>
      <c r="H513" s="69"/>
      <c r="I513" s="69"/>
    </row>
    <row r="514" spans="2:9">
      <c r="B514" s="69"/>
      <c r="C514" s="69"/>
      <c r="D514" s="69"/>
      <c r="E514" s="69"/>
      <c r="F514" s="69"/>
      <c r="G514" s="69"/>
      <c r="H514" s="69"/>
      <c r="I514" s="69"/>
    </row>
    <row r="515" spans="2:9">
      <c r="B515" s="69"/>
      <c r="C515" s="69"/>
      <c r="D515" s="69"/>
      <c r="E515" s="69"/>
      <c r="F515" s="69"/>
      <c r="G515" s="69"/>
      <c r="H515" s="69"/>
      <c r="I515" s="69"/>
    </row>
    <row r="516" spans="2:9">
      <c r="B516" s="69"/>
      <c r="C516" s="69"/>
      <c r="D516" s="69"/>
      <c r="E516" s="69"/>
      <c r="F516" s="69"/>
      <c r="G516" s="69"/>
      <c r="H516" s="69"/>
      <c r="I516" s="69"/>
    </row>
    <row r="517" spans="2:9">
      <c r="B517" s="69"/>
      <c r="C517" s="69"/>
      <c r="D517" s="69"/>
      <c r="E517" s="69"/>
      <c r="F517" s="69"/>
      <c r="G517" s="69"/>
      <c r="H517" s="69"/>
      <c r="I517" s="69"/>
    </row>
    <row r="518" spans="2:9">
      <c r="B518" s="69"/>
      <c r="C518" s="69"/>
      <c r="D518" s="69"/>
      <c r="E518" s="69"/>
      <c r="F518" s="69"/>
      <c r="G518" s="69"/>
      <c r="H518" s="69"/>
      <c r="I518" s="69"/>
    </row>
    <row r="519" spans="2:9">
      <c r="B519" s="69"/>
      <c r="C519" s="69"/>
      <c r="D519" s="69"/>
      <c r="E519" s="69"/>
      <c r="F519" s="69"/>
      <c r="G519" s="69"/>
      <c r="H519" s="69"/>
      <c r="I519" s="69"/>
    </row>
    <row r="520" spans="2:9">
      <c r="B520" s="69"/>
      <c r="C520" s="69"/>
      <c r="D520" s="69"/>
      <c r="E520" s="69"/>
      <c r="F520" s="69"/>
      <c r="G520" s="69"/>
      <c r="H520" s="69"/>
      <c r="I520" s="69"/>
    </row>
    <row r="521" spans="2:9">
      <c r="B521" s="69"/>
      <c r="C521" s="69"/>
      <c r="D521" s="69"/>
      <c r="E521" s="69"/>
      <c r="F521" s="69"/>
      <c r="G521" s="69"/>
      <c r="H521" s="69"/>
      <c r="I521" s="69"/>
    </row>
    <row r="522" spans="2:9">
      <c r="B522" s="69"/>
      <c r="C522" s="69"/>
      <c r="D522" s="69"/>
      <c r="E522" s="69"/>
      <c r="F522" s="69"/>
      <c r="G522" s="69"/>
      <c r="H522" s="69"/>
      <c r="I522" s="69"/>
    </row>
    <row r="523" spans="2:9">
      <c r="B523" s="69"/>
      <c r="C523" s="69"/>
      <c r="D523" s="69"/>
      <c r="E523" s="69"/>
      <c r="F523" s="69"/>
      <c r="G523" s="69"/>
      <c r="H523" s="69"/>
      <c r="I523" s="69"/>
    </row>
    <row r="524" spans="2:9">
      <c r="B524" s="69"/>
      <c r="C524" s="69"/>
      <c r="D524" s="69"/>
      <c r="E524" s="69"/>
      <c r="F524" s="69"/>
      <c r="G524" s="69"/>
      <c r="H524" s="69"/>
      <c r="I524" s="69"/>
    </row>
    <row r="525" spans="2:9">
      <c r="B525" s="69"/>
      <c r="C525" s="69"/>
      <c r="D525" s="69"/>
      <c r="E525" s="69"/>
      <c r="F525" s="69"/>
      <c r="G525" s="69"/>
      <c r="H525" s="69"/>
      <c r="I525" s="69"/>
    </row>
    <row r="526" spans="2:9">
      <c r="B526" s="69"/>
      <c r="C526" s="69"/>
      <c r="D526" s="69"/>
      <c r="E526" s="69"/>
      <c r="F526" s="69"/>
      <c r="G526" s="69"/>
      <c r="H526" s="69"/>
      <c r="I526" s="69"/>
    </row>
    <row r="527" spans="2:9">
      <c r="B527" s="69"/>
      <c r="C527" s="69"/>
      <c r="D527" s="69"/>
      <c r="E527" s="69"/>
      <c r="F527" s="69"/>
      <c r="G527" s="69"/>
      <c r="H527" s="69"/>
      <c r="I527" s="69"/>
    </row>
    <row r="528" spans="2:9">
      <c r="B528" s="69"/>
      <c r="C528" s="69"/>
      <c r="D528" s="69"/>
      <c r="E528" s="69"/>
      <c r="F528" s="69"/>
      <c r="G528" s="69"/>
      <c r="H528" s="69"/>
      <c r="I528" s="69"/>
    </row>
    <row r="529" spans="2:9">
      <c r="B529" s="69"/>
      <c r="C529" s="69"/>
      <c r="D529" s="69"/>
      <c r="E529" s="69"/>
      <c r="F529" s="69"/>
      <c r="G529" s="69"/>
      <c r="H529" s="69"/>
      <c r="I529" s="69"/>
    </row>
    <row r="530" spans="2:9">
      <c r="B530" s="69"/>
      <c r="C530" s="69"/>
      <c r="D530" s="69"/>
      <c r="E530" s="69"/>
      <c r="F530" s="69"/>
      <c r="G530" s="69"/>
      <c r="H530" s="69"/>
      <c r="I530" s="69"/>
    </row>
    <row r="531" spans="2:9">
      <c r="B531" s="69"/>
      <c r="C531" s="69"/>
      <c r="D531" s="69"/>
      <c r="E531" s="69"/>
      <c r="F531" s="69"/>
      <c r="G531" s="69"/>
      <c r="H531" s="69"/>
      <c r="I531" s="69"/>
    </row>
    <row r="532" spans="2:9">
      <c r="B532" s="69"/>
      <c r="C532" s="69"/>
      <c r="D532" s="69"/>
      <c r="E532" s="69"/>
      <c r="F532" s="69"/>
      <c r="G532" s="69"/>
      <c r="H532" s="69"/>
      <c r="I532" s="69"/>
    </row>
    <row r="533" spans="2:9">
      <c r="B533" s="69"/>
      <c r="C533" s="69"/>
      <c r="D533" s="69"/>
      <c r="E533" s="69"/>
      <c r="F533" s="69"/>
      <c r="G533" s="69"/>
      <c r="H533" s="69"/>
      <c r="I533" s="69"/>
    </row>
    <row r="534" spans="2:9">
      <c r="B534" s="69"/>
      <c r="C534" s="69"/>
      <c r="D534" s="69"/>
      <c r="E534" s="69"/>
      <c r="F534" s="69"/>
      <c r="G534" s="69"/>
      <c r="H534" s="69"/>
      <c r="I534" s="69"/>
    </row>
    <row r="535" spans="2:9">
      <c r="B535" s="69"/>
      <c r="C535" s="69"/>
      <c r="D535" s="69"/>
      <c r="E535" s="69"/>
      <c r="F535" s="69"/>
      <c r="G535" s="69"/>
      <c r="H535" s="69"/>
      <c r="I535" s="69"/>
    </row>
    <row r="536" spans="2:9">
      <c r="B536" s="69"/>
      <c r="C536" s="69"/>
      <c r="D536" s="69"/>
      <c r="E536" s="69"/>
      <c r="F536" s="69"/>
      <c r="G536" s="69"/>
      <c r="H536" s="69"/>
      <c r="I536" s="69"/>
    </row>
    <row r="537" spans="2:9">
      <c r="B537" s="69"/>
      <c r="C537" s="69"/>
      <c r="D537" s="69"/>
      <c r="E537" s="69"/>
      <c r="F537" s="69"/>
      <c r="G537" s="69"/>
      <c r="H537" s="69"/>
      <c r="I537" s="69"/>
    </row>
    <row r="538" spans="2:9">
      <c r="B538" s="69"/>
      <c r="C538" s="69"/>
      <c r="D538" s="69"/>
      <c r="E538" s="69"/>
      <c r="F538" s="69"/>
      <c r="G538" s="69"/>
      <c r="H538" s="69"/>
      <c r="I538" s="69"/>
    </row>
    <row r="539" spans="2:9">
      <c r="B539" s="69"/>
      <c r="C539" s="69"/>
      <c r="D539" s="69"/>
      <c r="E539" s="69"/>
      <c r="F539" s="69"/>
      <c r="G539" s="69"/>
      <c r="H539" s="69"/>
      <c r="I539" s="69"/>
    </row>
    <row r="540" spans="2:9">
      <c r="B540" s="69"/>
      <c r="C540" s="69"/>
      <c r="D540" s="69"/>
      <c r="E540" s="69"/>
      <c r="F540" s="69"/>
      <c r="G540" s="69"/>
      <c r="H540" s="69"/>
      <c r="I540" s="69"/>
    </row>
    <row r="541" spans="2:9">
      <c r="B541" s="69"/>
      <c r="C541" s="69"/>
      <c r="D541" s="69"/>
      <c r="E541" s="69"/>
      <c r="F541" s="69"/>
      <c r="G541" s="69"/>
      <c r="H541" s="69"/>
      <c r="I541" s="69"/>
    </row>
    <row r="542" spans="2:9">
      <c r="B542" s="69"/>
      <c r="C542" s="69"/>
      <c r="D542" s="69"/>
      <c r="E542" s="69"/>
      <c r="F542" s="69"/>
      <c r="G542" s="69"/>
      <c r="H542" s="69"/>
      <c r="I542" s="69"/>
    </row>
    <row r="543" spans="2:9">
      <c r="B543" s="69"/>
      <c r="C543" s="69"/>
      <c r="D543" s="69"/>
      <c r="E543" s="69"/>
      <c r="F543" s="69"/>
      <c r="G543" s="69"/>
      <c r="H543" s="69"/>
      <c r="I543" s="69"/>
    </row>
    <row r="544" spans="2:9">
      <c r="B544" s="69"/>
      <c r="C544" s="69"/>
      <c r="D544" s="69"/>
      <c r="E544" s="69"/>
      <c r="F544" s="69"/>
      <c r="G544" s="69"/>
      <c r="H544" s="69"/>
      <c r="I544" s="69"/>
    </row>
    <row r="545" spans="2:9">
      <c r="B545" s="69"/>
      <c r="C545" s="69"/>
      <c r="D545" s="69"/>
      <c r="E545" s="69"/>
      <c r="F545" s="69"/>
      <c r="G545" s="69"/>
      <c r="H545" s="69"/>
      <c r="I545" s="69"/>
    </row>
    <row r="546" spans="2:9">
      <c r="B546" s="69"/>
      <c r="C546" s="69"/>
      <c r="D546" s="69"/>
      <c r="E546" s="69"/>
      <c r="F546" s="69"/>
      <c r="G546" s="69"/>
      <c r="H546" s="69"/>
      <c r="I546" s="69"/>
    </row>
    <row r="547" spans="2:9">
      <c r="B547" s="69"/>
      <c r="C547" s="69"/>
      <c r="D547" s="69"/>
      <c r="E547" s="69"/>
      <c r="F547" s="69"/>
      <c r="G547" s="69"/>
      <c r="H547" s="69"/>
      <c r="I547" s="69"/>
    </row>
    <row r="548" spans="2:9">
      <c r="B548" s="69"/>
      <c r="C548" s="69"/>
      <c r="D548" s="69"/>
      <c r="E548" s="69"/>
      <c r="F548" s="69"/>
      <c r="G548" s="69"/>
      <c r="H548" s="69"/>
      <c r="I548" s="69"/>
    </row>
    <row r="549" spans="2:9">
      <c r="B549" s="69"/>
      <c r="C549" s="69"/>
      <c r="D549" s="69"/>
      <c r="E549" s="69"/>
      <c r="F549" s="69"/>
      <c r="G549" s="69"/>
      <c r="H549" s="69"/>
      <c r="I549" s="69"/>
    </row>
    <row r="550" spans="2:9">
      <c r="B550" s="69"/>
      <c r="C550" s="69"/>
      <c r="D550" s="69"/>
      <c r="E550" s="69"/>
      <c r="F550" s="69"/>
      <c r="G550" s="69"/>
      <c r="H550" s="69"/>
      <c r="I550" s="69"/>
    </row>
    <row r="551" spans="2:9">
      <c r="B551" s="69"/>
      <c r="C551" s="69"/>
      <c r="D551" s="69"/>
      <c r="E551" s="69"/>
      <c r="F551" s="69"/>
      <c r="G551" s="69"/>
      <c r="H551" s="69"/>
      <c r="I551" s="69"/>
    </row>
    <row r="552" spans="2:9">
      <c r="B552" s="69"/>
      <c r="C552" s="69"/>
      <c r="D552" s="69"/>
      <c r="E552" s="69"/>
      <c r="F552" s="69"/>
      <c r="G552" s="69"/>
      <c r="H552" s="69"/>
      <c r="I552" s="69"/>
    </row>
    <row r="553" spans="2:9">
      <c r="B553" s="69"/>
      <c r="C553" s="69"/>
      <c r="D553" s="69"/>
      <c r="E553" s="69"/>
      <c r="F553" s="69"/>
      <c r="G553" s="69"/>
      <c r="H553" s="69"/>
      <c r="I553" s="69"/>
    </row>
    <row r="554" spans="2:9">
      <c r="B554" s="69"/>
      <c r="C554" s="69"/>
      <c r="D554" s="69"/>
      <c r="E554" s="69"/>
      <c r="F554" s="69"/>
      <c r="G554" s="69"/>
      <c r="H554" s="69"/>
      <c r="I554" s="69"/>
    </row>
    <row r="555" spans="2:9">
      <c r="B555" s="69"/>
      <c r="C555" s="69"/>
      <c r="D555" s="69"/>
      <c r="E555" s="69"/>
      <c r="F555" s="69"/>
      <c r="G555" s="69"/>
      <c r="H555" s="69"/>
      <c r="I555" s="69"/>
    </row>
    <row r="556" spans="2:9">
      <c r="B556" s="69"/>
      <c r="C556" s="69"/>
      <c r="D556" s="69"/>
      <c r="E556" s="69"/>
      <c r="F556" s="69"/>
      <c r="G556" s="69"/>
      <c r="H556" s="69"/>
      <c r="I556" s="69"/>
    </row>
    <row r="557" spans="2:9">
      <c r="B557" s="69"/>
      <c r="C557" s="69"/>
      <c r="D557" s="69"/>
      <c r="E557" s="69"/>
      <c r="F557" s="69"/>
      <c r="G557" s="69"/>
      <c r="H557" s="69"/>
      <c r="I557" s="69"/>
    </row>
    <row r="558" spans="2:9">
      <c r="B558" s="69"/>
      <c r="C558" s="69"/>
      <c r="D558" s="69"/>
      <c r="E558" s="69"/>
      <c r="F558" s="69"/>
      <c r="G558" s="69"/>
      <c r="H558" s="69"/>
      <c r="I558" s="69"/>
    </row>
    <row r="559" spans="2:9">
      <c r="B559" s="69"/>
      <c r="C559" s="69"/>
      <c r="D559" s="69"/>
      <c r="E559" s="69"/>
      <c r="F559" s="69"/>
      <c r="G559" s="69"/>
      <c r="H559" s="69"/>
      <c r="I559" s="69"/>
    </row>
    <row r="560" spans="2:9">
      <c r="B560" s="69"/>
      <c r="C560" s="69"/>
      <c r="D560" s="69"/>
      <c r="E560" s="69"/>
      <c r="F560" s="69"/>
      <c r="G560" s="69"/>
      <c r="H560" s="69"/>
      <c r="I560" s="69"/>
    </row>
    <row r="561" spans="2:9">
      <c r="B561" s="69"/>
      <c r="C561" s="69"/>
      <c r="D561" s="69"/>
      <c r="E561" s="69"/>
      <c r="F561" s="69"/>
      <c r="G561" s="69"/>
      <c r="H561" s="69"/>
      <c r="I561" s="69"/>
    </row>
    <row r="562" spans="2:9">
      <c r="B562" s="69"/>
      <c r="C562" s="69"/>
      <c r="D562" s="69"/>
      <c r="E562" s="69"/>
      <c r="F562" s="69"/>
      <c r="G562" s="69"/>
      <c r="H562" s="69"/>
      <c r="I562" s="69"/>
    </row>
    <row r="563" spans="2:9">
      <c r="B563" s="69"/>
      <c r="C563" s="69"/>
      <c r="D563" s="69"/>
      <c r="E563" s="69"/>
      <c r="F563" s="69"/>
      <c r="G563" s="69"/>
      <c r="H563" s="69"/>
      <c r="I563" s="69"/>
    </row>
    <row r="564" spans="2:9">
      <c r="B564" s="69"/>
      <c r="C564" s="69"/>
      <c r="D564" s="69"/>
      <c r="E564" s="69"/>
      <c r="F564" s="69"/>
      <c r="G564" s="69"/>
      <c r="H564" s="69"/>
      <c r="I564" s="69"/>
    </row>
    <row r="565" spans="2:9">
      <c r="B565" s="69"/>
      <c r="C565" s="69"/>
      <c r="D565" s="69"/>
      <c r="E565" s="69"/>
      <c r="F565" s="69"/>
      <c r="G565" s="69"/>
      <c r="H565" s="69"/>
      <c r="I565" s="69"/>
    </row>
    <row r="566" spans="2:9">
      <c r="B566" s="69"/>
      <c r="C566" s="69"/>
      <c r="D566" s="69"/>
      <c r="E566" s="69"/>
      <c r="F566" s="69"/>
      <c r="G566" s="69"/>
      <c r="H566" s="69"/>
      <c r="I566" s="69"/>
    </row>
    <row r="567" spans="2:9">
      <c r="B567" s="69"/>
      <c r="C567" s="69"/>
      <c r="D567" s="69"/>
      <c r="E567" s="69"/>
      <c r="F567" s="69"/>
      <c r="G567" s="69"/>
      <c r="H567" s="69"/>
      <c r="I567" s="69"/>
    </row>
    <row r="568" spans="2:9">
      <c r="B568" s="69"/>
      <c r="C568" s="69"/>
      <c r="D568" s="69"/>
      <c r="E568" s="69"/>
      <c r="F568" s="69"/>
      <c r="G568" s="69"/>
      <c r="H568" s="69"/>
      <c r="I568" s="69"/>
    </row>
    <row r="569" spans="2:9">
      <c r="B569" s="69"/>
      <c r="C569" s="69"/>
      <c r="D569" s="69"/>
      <c r="E569" s="69"/>
      <c r="F569" s="69"/>
      <c r="G569" s="69"/>
      <c r="H569" s="69"/>
      <c r="I569" s="69"/>
    </row>
    <row r="570" spans="2:9">
      <c r="B570" s="69"/>
      <c r="C570" s="69"/>
      <c r="D570" s="69"/>
      <c r="E570" s="69"/>
      <c r="F570" s="69"/>
      <c r="G570" s="69"/>
      <c r="H570" s="69"/>
      <c r="I570" s="69"/>
    </row>
    <row r="571" spans="2:9">
      <c r="B571" s="69"/>
      <c r="C571" s="69"/>
      <c r="D571" s="69"/>
      <c r="E571" s="69"/>
      <c r="F571" s="69"/>
      <c r="G571" s="69"/>
      <c r="H571" s="69"/>
      <c r="I571" s="69"/>
    </row>
    <row r="572" spans="2:9">
      <c r="B572" s="69"/>
      <c r="C572" s="69"/>
      <c r="D572" s="69"/>
      <c r="E572" s="69"/>
      <c r="F572" s="69"/>
      <c r="G572" s="69"/>
      <c r="H572" s="69"/>
      <c r="I572" s="69"/>
    </row>
    <row r="573" spans="2:9">
      <c r="B573" s="69"/>
      <c r="C573" s="69"/>
      <c r="D573" s="69"/>
      <c r="E573" s="69"/>
      <c r="F573" s="69"/>
      <c r="G573" s="69"/>
      <c r="H573" s="69"/>
      <c r="I573" s="69"/>
    </row>
    <row r="574" spans="2:9">
      <c r="B574" s="69"/>
      <c r="C574" s="69"/>
      <c r="D574" s="69"/>
      <c r="E574" s="69"/>
      <c r="F574" s="69"/>
      <c r="G574" s="69"/>
      <c r="H574" s="69"/>
      <c r="I574" s="69"/>
    </row>
    <row r="575" spans="2:9">
      <c r="B575" s="69"/>
      <c r="C575" s="69"/>
      <c r="D575" s="69"/>
      <c r="E575" s="69"/>
      <c r="F575" s="69"/>
      <c r="G575" s="69"/>
      <c r="H575" s="69"/>
      <c r="I575" s="69"/>
    </row>
    <row r="576" spans="2:9">
      <c r="B576" s="69"/>
      <c r="C576" s="69"/>
      <c r="D576" s="69"/>
      <c r="E576" s="69"/>
      <c r="F576" s="69"/>
      <c r="G576" s="69"/>
      <c r="H576" s="69"/>
      <c r="I576" s="69"/>
    </row>
    <row r="577" spans="2:9">
      <c r="B577" s="69"/>
      <c r="C577" s="69"/>
      <c r="D577" s="69"/>
      <c r="E577" s="69"/>
      <c r="F577" s="69"/>
      <c r="G577" s="69"/>
      <c r="H577" s="69"/>
      <c r="I577" s="69"/>
    </row>
    <row r="578" spans="2:9">
      <c r="B578" s="69"/>
      <c r="C578" s="69"/>
      <c r="D578" s="69"/>
      <c r="E578" s="69"/>
      <c r="F578" s="69"/>
      <c r="G578" s="69"/>
      <c r="H578" s="69"/>
      <c r="I578" s="69"/>
    </row>
    <row r="579" spans="2:9">
      <c r="B579" s="69"/>
      <c r="C579" s="69"/>
      <c r="D579" s="69"/>
      <c r="E579" s="69"/>
      <c r="F579" s="69"/>
      <c r="G579" s="69"/>
      <c r="H579" s="69"/>
      <c r="I579" s="69"/>
    </row>
    <row r="580" spans="2:9">
      <c r="B580" s="69"/>
      <c r="C580" s="69"/>
      <c r="D580" s="69"/>
      <c r="E580" s="69"/>
      <c r="F580" s="69"/>
      <c r="G580" s="69"/>
      <c r="H580" s="69"/>
      <c r="I580" s="69"/>
    </row>
    <row r="581" spans="2:9">
      <c r="B581" s="69"/>
      <c r="C581" s="69"/>
      <c r="D581" s="69"/>
      <c r="E581" s="69"/>
      <c r="F581" s="69"/>
      <c r="G581" s="69"/>
      <c r="H581" s="69"/>
      <c r="I581" s="69"/>
    </row>
    <row r="582" spans="2:9">
      <c r="B582" s="69"/>
      <c r="C582" s="69"/>
      <c r="D582" s="69"/>
      <c r="E582" s="69"/>
      <c r="F582" s="69"/>
      <c r="G582" s="69"/>
      <c r="H582" s="69"/>
      <c r="I582" s="69"/>
    </row>
    <row r="583" spans="2:9">
      <c r="B583" s="69"/>
      <c r="C583" s="69"/>
      <c r="D583" s="69"/>
      <c r="E583" s="69"/>
      <c r="F583" s="69"/>
      <c r="G583" s="69"/>
      <c r="H583" s="69"/>
      <c r="I583" s="69"/>
    </row>
    <row r="584" spans="2:9">
      <c r="B584" s="69"/>
      <c r="C584" s="69"/>
      <c r="D584" s="69"/>
      <c r="E584" s="69"/>
      <c r="F584" s="69"/>
      <c r="G584" s="69"/>
      <c r="H584" s="69"/>
      <c r="I584" s="69"/>
    </row>
    <row r="585" spans="2:9">
      <c r="B585" s="69"/>
      <c r="C585" s="69"/>
      <c r="D585" s="69"/>
      <c r="E585" s="69"/>
      <c r="F585" s="69"/>
      <c r="G585" s="69"/>
      <c r="H585" s="69"/>
      <c r="I585" s="69"/>
    </row>
    <row r="586" spans="2:9">
      <c r="B586" s="69"/>
      <c r="C586" s="69"/>
      <c r="D586" s="69"/>
      <c r="E586" s="69"/>
      <c r="F586" s="69"/>
      <c r="G586" s="69"/>
      <c r="H586" s="69"/>
      <c r="I586" s="69"/>
    </row>
    <row r="587" spans="2:9">
      <c r="B587" s="69"/>
      <c r="C587" s="69"/>
      <c r="D587" s="69"/>
      <c r="E587" s="69"/>
      <c r="F587" s="69"/>
      <c r="G587" s="69"/>
      <c r="H587" s="69"/>
      <c r="I587" s="69"/>
    </row>
    <row r="588" spans="2:9">
      <c r="B588" s="69"/>
      <c r="C588" s="69"/>
      <c r="D588" s="69"/>
      <c r="E588" s="69"/>
      <c r="F588" s="69"/>
      <c r="G588" s="69"/>
      <c r="H588" s="69"/>
      <c r="I588" s="69"/>
    </row>
    <row r="589" spans="2:9">
      <c r="B589" s="69"/>
      <c r="C589" s="69"/>
      <c r="D589" s="69"/>
      <c r="E589" s="69"/>
      <c r="F589" s="69"/>
      <c r="G589" s="69"/>
      <c r="H589" s="69"/>
      <c r="I589" s="69"/>
    </row>
    <row r="590" spans="2:9">
      <c r="B590" s="69"/>
      <c r="C590" s="69"/>
      <c r="D590" s="69"/>
      <c r="E590" s="69"/>
      <c r="F590" s="69"/>
      <c r="G590" s="69"/>
      <c r="H590" s="69"/>
      <c r="I590" s="69"/>
    </row>
    <row r="591" spans="2:9">
      <c r="B591" s="69"/>
      <c r="C591" s="69"/>
      <c r="D591" s="69"/>
      <c r="E591" s="69"/>
      <c r="F591" s="69"/>
      <c r="G591" s="69"/>
      <c r="H591" s="69"/>
      <c r="I591" s="69"/>
    </row>
    <row r="592" spans="2:9">
      <c r="B592" s="69"/>
      <c r="C592" s="69"/>
      <c r="D592" s="69"/>
      <c r="E592" s="69"/>
      <c r="F592" s="69"/>
      <c r="G592" s="69"/>
      <c r="H592" s="69"/>
      <c r="I592" s="69"/>
    </row>
    <row r="593" spans="2:9">
      <c r="B593" s="69"/>
      <c r="C593" s="69"/>
      <c r="D593" s="69"/>
      <c r="E593" s="69"/>
      <c r="F593" s="69"/>
      <c r="G593" s="69"/>
      <c r="H593" s="69"/>
      <c r="I593" s="69"/>
    </row>
    <row r="594" spans="2:9">
      <c r="B594" s="69"/>
      <c r="C594" s="69"/>
      <c r="D594" s="69"/>
      <c r="E594" s="69"/>
      <c r="F594" s="69"/>
      <c r="G594" s="69"/>
      <c r="H594" s="69"/>
      <c r="I594" s="69"/>
    </row>
    <row r="595" spans="2:9">
      <c r="B595" s="69"/>
      <c r="C595" s="69"/>
      <c r="D595" s="69"/>
      <c r="E595" s="69"/>
      <c r="F595" s="69"/>
      <c r="G595" s="69"/>
      <c r="H595" s="69"/>
      <c r="I595" s="69"/>
    </row>
    <row r="596" spans="2:9">
      <c r="B596" s="69"/>
      <c r="C596" s="69"/>
      <c r="D596" s="69"/>
      <c r="E596" s="69"/>
      <c r="F596" s="69"/>
      <c r="G596" s="69"/>
      <c r="H596" s="69"/>
      <c r="I596" s="69"/>
    </row>
    <row r="597" spans="2:9">
      <c r="B597" s="69"/>
      <c r="C597" s="69"/>
      <c r="D597" s="69"/>
      <c r="E597" s="69"/>
      <c r="F597" s="69"/>
      <c r="G597" s="69"/>
      <c r="H597" s="69"/>
      <c r="I597" s="69"/>
    </row>
    <row r="598" spans="2:9">
      <c r="B598" s="69"/>
      <c r="C598" s="69"/>
      <c r="D598" s="69"/>
      <c r="E598" s="69"/>
      <c r="F598" s="69"/>
      <c r="G598" s="69"/>
      <c r="H598" s="69"/>
      <c r="I598" s="69"/>
    </row>
    <row r="599" spans="2:9">
      <c r="B599" s="69"/>
      <c r="C599" s="69"/>
      <c r="D599" s="69"/>
      <c r="E599" s="69"/>
      <c r="F599" s="69"/>
      <c r="G599" s="69"/>
      <c r="H599" s="69"/>
      <c r="I599" s="69"/>
    </row>
    <row r="600" spans="2:9">
      <c r="B600" s="69"/>
      <c r="C600" s="69"/>
      <c r="D600" s="69"/>
      <c r="E600" s="69"/>
      <c r="F600" s="69"/>
      <c r="G600" s="69"/>
      <c r="H600" s="69"/>
      <c r="I600" s="69"/>
    </row>
    <row r="601" spans="2:9">
      <c r="B601" s="69"/>
      <c r="C601" s="69"/>
      <c r="D601" s="69"/>
      <c r="E601" s="69"/>
      <c r="F601" s="69"/>
      <c r="G601" s="69"/>
      <c r="H601" s="69"/>
      <c r="I601" s="69"/>
    </row>
    <row r="602" spans="2:9">
      <c r="B602" s="69"/>
      <c r="C602" s="69"/>
      <c r="D602" s="69"/>
      <c r="E602" s="69"/>
      <c r="F602" s="69"/>
      <c r="G602" s="69"/>
      <c r="H602" s="69"/>
      <c r="I602" s="69"/>
    </row>
    <row r="603" spans="2:9">
      <c r="B603" s="69"/>
      <c r="C603" s="69"/>
      <c r="D603" s="69"/>
      <c r="E603" s="69"/>
      <c r="F603" s="69"/>
      <c r="G603" s="69"/>
      <c r="H603" s="69"/>
      <c r="I603" s="69"/>
    </row>
    <row r="604" spans="2:9">
      <c r="B604" s="69"/>
      <c r="C604" s="69"/>
      <c r="D604" s="69"/>
      <c r="E604" s="69"/>
      <c r="F604" s="69"/>
      <c r="G604" s="69"/>
      <c r="H604" s="69"/>
      <c r="I604" s="69"/>
    </row>
    <row r="605" spans="2:9">
      <c r="B605" s="69"/>
      <c r="C605" s="69"/>
      <c r="D605" s="69"/>
      <c r="E605" s="69"/>
      <c r="F605" s="69"/>
      <c r="G605" s="69"/>
      <c r="H605" s="69"/>
      <c r="I605" s="69"/>
    </row>
    <row r="606" spans="2:9">
      <c r="B606" s="69"/>
      <c r="C606" s="69"/>
      <c r="D606" s="69"/>
      <c r="E606" s="69"/>
      <c r="F606" s="69"/>
      <c r="G606" s="69"/>
      <c r="H606" s="69"/>
      <c r="I606" s="69"/>
    </row>
    <row r="607" spans="2:9">
      <c r="B607" s="69"/>
      <c r="C607" s="69"/>
      <c r="D607" s="69"/>
      <c r="E607" s="69"/>
      <c r="F607" s="69"/>
      <c r="G607" s="69"/>
      <c r="H607" s="69"/>
      <c r="I607" s="69"/>
    </row>
    <row r="608" spans="2:9">
      <c r="B608" s="69"/>
      <c r="C608" s="69"/>
      <c r="D608" s="69"/>
      <c r="E608" s="69"/>
      <c r="F608" s="69"/>
      <c r="G608" s="69"/>
      <c r="H608" s="69"/>
      <c r="I608" s="69"/>
    </row>
    <row r="609" spans="2:9">
      <c r="B609" s="69"/>
      <c r="C609" s="69"/>
      <c r="D609" s="69"/>
      <c r="E609" s="69"/>
      <c r="F609" s="69"/>
      <c r="G609" s="69"/>
      <c r="H609" s="69"/>
      <c r="I609" s="69"/>
    </row>
    <row r="610" spans="2:9">
      <c r="B610" s="69"/>
      <c r="C610" s="69"/>
      <c r="D610" s="69"/>
      <c r="E610" s="69"/>
      <c r="F610" s="69"/>
      <c r="G610" s="69"/>
      <c r="H610" s="69"/>
      <c r="I610" s="69"/>
    </row>
    <row r="611" spans="2:9">
      <c r="B611" s="69"/>
      <c r="C611" s="69"/>
      <c r="D611" s="69"/>
      <c r="E611" s="69"/>
      <c r="F611" s="69"/>
      <c r="G611" s="69"/>
      <c r="H611" s="69"/>
      <c r="I611" s="69"/>
    </row>
    <row r="612" spans="2:9">
      <c r="B612" s="69"/>
      <c r="C612" s="69"/>
      <c r="D612" s="69"/>
      <c r="E612" s="69"/>
      <c r="F612" s="69"/>
      <c r="G612" s="69"/>
      <c r="H612" s="69"/>
      <c r="I612" s="69"/>
    </row>
    <row r="613" spans="2:9">
      <c r="B613" s="69"/>
      <c r="C613" s="69"/>
      <c r="D613" s="69"/>
      <c r="E613" s="69"/>
      <c r="F613" s="69"/>
      <c r="G613" s="69"/>
      <c r="H613" s="69"/>
      <c r="I613" s="69"/>
    </row>
    <row r="614" spans="2:9">
      <c r="B614" s="69"/>
      <c r="C614" s="69"/>
      <c r="D614" s="69"/>
      <c r="E614" s="69"/>
      <c r="F614" s="69"/>
      <c r="G614" s="69"/>
      <c r="H614" s="69"/>
      <c r="I614" s="69"/>
    </row>
    <row r="615" spans="2:9">
      <c r="B615" s="69"/>
      <c r="C615" s="69"/>
      <c r="D615" s="69"/>
      <c r="E615" s="69"/>
      <c r="F615" s="69"/>
      <c r="G615" s="69"/>
      <c r="H615" s="69"/>
      <c r="I615" s="69"/>
    </row>
    <row r="616" spans="2:9">
      <c r="B616" s="69"/>
      <c r="C616" s="69"/>
      <c r="D616" s="69"/>
      <c r="E616" s="69"/>
      <c r="F616" s="69"/>
      <c r="G616" s="69"/>
      <c r="H616" s="69"/>
      <c r="I616" s="69"/>
    </row>
    <row r="617" spans="2:9">
      <c r="B617" s="69"/>
      <c r="C617" s="69"/>
      <c r="D617" s="69"/>
      <c r="E617" s="69"/>
      <c r="F617" s="69"/>
      <c r="G617" s="69"/>
      <c r="H617" s="69"/>
      <c r="I617" s="69"/>
    </row>
    <row r="618" spans="2:9">
      <c r="B618" s="69"/>
      <c r="C618" s="69"/>
      <c r="D618" s="69"/>
      <c r="E618" s="69"/>
      <c r="F618" s="69"/>
      <c r="G618" s="69"/>
      <c r="H618" s="69"/>
      <c r="I618" s="69"/>
    </row>
    <row r="619" spans="2:9">
      <c r="B619" s="69"/>
      <c r="C619" s="69"/>
      <c r="D619" s="69"/>
      <c r="E619" s="69"/>
      <c r="F619" s="69"/>
      <c r="G619" s="69"/>
      <c r="H619" s="69"/>
      <c r="I619" s="69"/>
    </row>
    <row r="620" spans="2:9">
      <c r="B620" s="69"/>
      <c r="C620" s="69"/>
      <c r="D620" s="69"/>
      <c r="E620" s="69"/>
      <c r="F620" s="69"/>
      <c r="G620" s="69"/>
      <c r="H620" s="69"/>
      <c r="I620" s="69"/>
    </row>
    <row r="621" spans="2:9">
      <c r="B621" s="69"/>
      <c r="C621" s="69"/>
      <c r="D621" s="69"/>
      <c r="E621" s="69"/>
      <c r="F621" s="69"/>
      <c r="G621" s="69"/>
      <c r="H621" s="69"/>
      <c r="I621" s="69"/>
    </row>
    <row r="622" spans="2:9">
      <c r="B622" s="69"/>
      <c r="C622" s="69"/>
      <c r="D622" s="69"/>
      <c r="E622" s="69"/>
      <c r="F622" s="69"/>
      <c r="G622" s="69"/>
      <c r="H622" s="69"/>
      <c r="I622" s="69"/>
    </row>
    <row r="623" spans="2:9">
      <c r="B623" s="69"/>
      <c r="C623" s="69"/>
      <c r="D623" s="69"/>
      <c r="E623" s="69"/>
      <c r="F623" s="69"/>
      <c r="G623" s="69"/>
      <c r="H623" s="69"/>
      <c r="I623" s="69"/>
    </row>
    <row r="624" spans="2:9">
      <c r="B624" s="69"/>
      <c r="C624" s="69"/>
      <c r="D624" s="69"/>
      <c r="E624" s="69"/>
      <c r="F624" s="69"/>
      <c r="G624" s="69"/>
      <c r="H624" s="69"/>
      <c r="I624" s="69"/>
    </row>
    <row r="625" spans="2:9">
      <c r="B625" s="69"/>
      <c r="C625" s="69"/>
      <c r="D625" s="69"/>
      <c r="E625" s="69"/>
      <c r="F625" s="69"/>
      <c r="G625" s="69"/>
      <c r="H625" s="69"/>
      <c r="I625" s="69"/>
    </row>
    <row r="626" spans="2:9">
      <c r="B626" s="69"/>
      <c r="C626" s="69"/>
      <c r="D626" s="69"/>
      <c r="E626" s="69"/>
      <c r="F626" s="69"/>
      <c r="G626" s="69"/>
      <c r="H626" s="69"/>
      <c r="I626" s="69"/>
    </row>
    <row r="627" spans="2:9">
      <c r="B627" s="69"/>
      <c r="C627" s="69"/>
      <c r="D627" s="69"/>
      <c r="E627" s="69"/>
      <c r="F627" s="69"/>
      <c r="G627" s="69"/>
      <c r="H627" s="69"/>
      <c r="I627" s="69"/>
    </row>
    <row r="628" spans="2:9">
      <c r="B628" s="69"/>
      <c r="C628" s="69"/>
      <c r="D628" s="69"/>
      <c r="E628" s="69"/>
      <c r="F628" s="69"/>
      <c r="G628" s="69"/>
      <c r="H628" s="69"/>
      <c r="I628" s="69"/>
    </row>
    <row r="629" spans="2:9">
      <c r="B629" s="69"/>
      <c r="C629" s="69"/>
      <c r="D629" s="69"/>
      <c r="E629" s="69"/>
      <c r="F629" s="69"/>
      <c r="G629" s="69"/>
      <c r="H629" s="69"/>
      <c r="I629" s="69"/>
    </row>
    <row r="630" spans="2:9">
      <c r="B630" s="69"/>
      <c r="C630" s="69"/>
      <c r="D630" s="69"/>
      <c r="E630" s="69"/>
      <c r="F630" s="69"/>
      <c r="G630" s="69"/>
      <c r="H630" s="69"/>
      <c r="I630" s="69"/>
    </row>
    <row r="631" spans="2:9">
      <c r="B631" s="69"/>
      <c r="C631" s="69"/>
      <c r="D631" s="69"/>
      <c r="E631" s="69"/>
      <c r="F631" s="69"/>
      <c r="G631" s="69"/>
      <c r="H631" s="69"/>
      <c r="I631" s="69"/>
    </row>
    <row r="632" spans="2:9">
      <c r="B632" s="69"/>
      <c r="C632" s="69"/>
      <c r="D632" s="69"/>
      <c r="E632" s="69"/>
      <c r="F632" s="69"/>
      <c r="G632" s="69"/>
      <c r="H632" s="69"/>
      <c r="I632" s="69"/>
    </row>
    <row r="633" spans="2:9">
      <c r="B633" s="69"/>
      <c r="C633" s="69"/>
      <c r="D633" s="69"/>
      <c r="E633" s="69"/>
      <c r="F633" s="69"/>
      <c r="G633" s="69"/>
      <c r="H633" s="69"/>
      <c r="I633" s="69"/>
    </row>
    <row r="634" spans="2:9">
      <c r="B634" s="69"/>
      <c r="C634" s="69"/>
      <c r="D634" s="69"/>
      <c r="E634" s="69"/>
      <c r="F634" s="69"/>
      <c r="G634" s="69"/>
      <c r="H634" s="69"/>
      <c r="I634" s="69"/>
    </row>
    <row r="635" spans="2:9">
      <c r="B635" s="69"/>
      <c r="C635" s="69"/>
      <c r="D635" s="69"/>
      <c r="E635" s="69"/>
      <c r="F635" s="69"/>
      <c r="G635" s="69"/>
      <c r="H635" s="69"/>
      <c r="I635" s="69"/>
    </row>
    <row r="636" spans="2:9">
      <c r="B636" s="69"/>
      <c r="C636" s="69"/>
      <c r="D636" s="69"/>
      <c r="E636" s="69"/>
      <c r="F636" s="69"/>
      <c r="G636" s="69"/>
      <c r="H636" s="69"/>
      <c r="I636" s="69"/>
    </row>
    <row r="637" spans="2:9">
      <c r="B637" s="69"/>
      <c r="C637" s="69"/>
      <c r="D637" s="69"/>
      <c r="E637" s="69"/>
      <c r="F637" s="69"/>
      <c r="G637" s="69"/>
      <c r="H637" s="69"/>
      <c r="I637" s="69"/>
    </row>
    <row r="638" spans="2:9">
      <c r="B638" s="69"/>
      <c r="C638" s="69"/>
      <c r="D638" s="69"/>
      <c r="E638" s="69"/>
      <c r="F638" s="69"/>
      <c r="G638" s="69"/>
      <c r="H638" s="69"/>
      <c r="I638" s="69"/>
    </row>
    <row r="639" spans="2:9">
      <c r="B639" s="69"/>
      <c r="C639" s="69"/>
      <c r="D639" s="69"/>
      <c r="E639" s="69"/>
      <c r="F639" s="69"/>
      <c r="G639" s="69"/>
      <c r="H639" s="69"/>
      <c r="I639" s="69"/>
    </row>
  </sheetData>
  <mergeCells count="3">
    <mergeCell ref="A1:I1"/>
    <mergeCell ref="A7:I7"/>
    <mergeCell ref="A8:I8"/>
  </mergeCells>
  <phoneticPr fontId="0" type="noConversion"/>
  <conditionalFormatting sqref="C15:I28">
    <cfRule type="cellIs" dxfId="4" priority="1" stopIfTrue="1" operator="equal">
      <formula>0</formula>
    </cfRule>
  </conditionalFormatting>
  <pageMargins left="1" right="1" top="1.25" bottom="1" header="0.5" footer="0.5"/>
  <pageSetup paperSize="9" scale="88" orientation="landscape" r:id="rId1"/>
  <headerFooter alignWithMargins="0"/>
</worksheet>
</file>

<file path=xl/worksheets/sheet18.xml><?xml version="1.0" encoding="utf-8"?>
<worksheet xmlns="http://schemas.openxmlformats.org/spreadsheetml/2006/main" xmlns:r="http://schemas.openxmlformats.org/officeDocument/2006/relationships">
  <sheetPr codeName="Sheet18">
    <pageSetUpPr fitToPage="1"/>
  </sheetPr>
  <dimension ref="A1:BN654"/>
  <sheetViews>
    <sheetView topLeftCell="A10" workbookViewId="0">
      <pane xSplit="4" ySplit="3" topLeftCell="E13" activePane="bottomRight" state="frozen"/>
      <selection activeCell="A6" sqref="A6:H6"/>
      <selection pane="topRight" activeCell="A6" sqref="A6:H6"/>
      <selection pane="bottomLeft" activeCell="A6" sqref="A6:H6"/>
      <selection pane="bottomRight" activeCell="A6" sqref="A6:H6"/>
    </sheetView>
  </sheetViews>
  <sheetFormatPr defaultRowHeight="15"/>
  <cols>
    <col min="1" max="1" width="44" style="11" customWidth="1"/>
    <col min="2" max="2" width="12.140625" style="68" customWidth="1"/>
    <col min="3" max="3" width="12.7109375" style="11" customWidth="1"/>
    <col min="4" max="4" width="6.7109375" style="334" customWidth="1"/>
    <col min="5" max="6" width="12.140625" style="11" customWidth="1"/>
    <col min="7" max="16384" width="9.140625" style="11"/>
  </cols>
  <sheetData>
    <row r="1" spans="1:9">
      <c r="A1" s="879" t="s">
        <v>196</v>
      </c>
      <c r="B1" s="879"/>
      <c r="C1" s="879"/>
      <c r="D1" s="879"/>
      <c r="E1" s="879"/>
      <c r="F1" s="879"/>
    </row>
    <row r="2" spans="1:9">
      <c r="A2" s="9" t="e">
        <f>#REF!</f>
        <v>#REF!</v>
      </c>
      <c r="B2" s="11"/>
      <c r="D2" s="11"/>
      <c r="F2" s="268" t="s">
        <v>63</v>
      </c>
    </row>
    <row r="3" spans="1:9">
      <c r="A3" s="14" t="s">
        <v>481</v>
      </c>
      <c r="B3" s="10"/>
      <c r="C3" s="10"/>
      <c r="D3" s="10"/>
      <c r="E3" s="12" t="s">
        <v>482</v>
      </c>
      <c r="F3" s="13" t="s">
        <v>204</v>
      </c>
      <c r="G3" s="10"/>
    </row>
    <row r="4" spans="1:9">
      <c r="A4" s="9" t="e">
        <f>#REF!</f>
        <v>#REF!</v>
      </c>
      <c r="B4" s="10"/>
      <c r="C4" s="10"/>
      <c r="D4" s="10"/>
      <c r="E4" s="15" t="e">
        <f>#REF!</f>
        <v>#REF!</v>
      </c>
      <c r="F4" s="15" t="e">
        <f>#REF!</f>
        <v>#REF!</v>
      </c>
      <c r="G4" s="10"/>
    </row>
    <row r="5" spans="1:9" ht="15.75" customHeight="1">
      <c r="A5" s="14" t="s">
        <v>203</v>
      </c>
      <c r="B5" s="10"/>
      <c r="C5" s="10"/>
      <c r="D5" s="10"/>
      <c r="E5" s="10"/>
      <c r="F5" s="10"/>
      <c r="G5" s="10"/>
      <c r="H5" s="10"/>
      <c r="I5" s="10"/>
    </row>
    <row r="6" spans="1:9" ht="19.5" customHeight="1">
      <c r="A6" s="844" t="s">
        <v>64</v>
      </c>
      <c r="B6" s="844"/>
      <c r="C6" s="844"/>
      <c r="D6" s="844"/>
      <c r="E6" s="844"/>
      <c r="F6" s="844"/>
    </row>
    <row r="7" spans="1:9" ht="12.75" customHeight="1">
      <c r="A7" s="842" t="e">
        <f>CONCATENATE("of ",A2)</f>
        <v>#REF!</v>
      </c>
      <c r="B7" s="842"/>
      <c r="C7" s="842"/>
      <c r="D7" s="842"/>
      <c r="E7" s="842"/>
      <c r="F7" s="842"/>
    </row>
    <row r="8" spans="1:9" ht="10.5" customHeight="1">
      <c r="A8" s="842" t="e">
        <f>CONCATENATE("as of ",#REF!)</f>
        <v>#REF!</v>
      </c>
      <c r="B8" s="842"/>
      <c r="C8" s="842"/>
      <c r="D8" s="842"/>
      <c r="E8" s="842"/>
      <c r="F8" s="842"/>
    </row>
    <row r="9" spans="1:9" ht="8.25" customHeight="1">
      <c r="A9" s="16"/>
      <c r="B9" s="17"/>
      <c r="C9" s="18"/>
      <c r="E9" s="18"/>
      <c r="F9" s="243" t="s">
        <v>818</v>
      </c>
    </row>
    <row r="10" spans="1:9" s="24" customFormat="1" ht="11.1" customHeight="1">
      <c r="A10" s="335" t="s">
        <v>819</v>
      </c>
      <c r="B10" s="75"/>
      <c r="C10" s="336"/>
      <c r="D10" s="245" t="s">
        <v>485</v>
      </c>
      <c r="E10" s="21" t="s">
        <v>913</v>
      </c>
      <c r="F10" s="23"/>
    </row>
    <row r="11" spans="1:9" s="24" customFormat="1" ht="11.1" customHeight="1">
      <c r="A11" s="77"/>
      <c r="B11" s="78"/>
      <c r="C11" s="79"/>
      <c r="D11" s="337"/>
      <c r="E11" s="36" t="s">
        <v>65</v>
      </c>
      <c r="F11" s="37" t="s">
        <v>66</v>
      </c>
    </row>
    <row r="12" spans="1:9" s="24" customFormat="1" ht="11.1" customHeight="1">
      <c r="A12" s="116" t="s">
        <v>212</v>
      </c>
      <c r="B12" s="117"/>
      <c r="C12" s="118"/>
      <c r="D12" s="338" t="s">
        <v>492</v>
      </c>
      <c r="E12" s="39">
        <v>1</v>
      </c>
      <c r="F12" s="40">
        <v>2</v>
      </c>
    </row>
    <row r="13" spans="1:9" s="43" customFormat="1" ht="12" customHeight="1">
      <c r="A13" s="80" t="s">
        <v>67</v>
      </c>
      <c r="B13" s="87"/>
      <c r="C13" s="88"/>
      <c r="D13" s="339"/>
      <c r="E13" s="1"/>
      <c r="F13" s="2"/>
    </row>
    <row r="14" spans="1:9" s="43" customFormat="1" ht="12" customHeight="1">
      <c r="A14" s="81" t="s">
        <v>68</v>
      </c>
      <c r="B14" s="91"/>
      <c r="C14" s="100"/>
      <c r="D14" s="256">
        <v>5001</v>
      </c>
      <c r="E14" s="302" t="e">
        <f>#REF!</f>
        <v>#REF!</v>
      </c>
      <c r="F14" s="303" t="e">
        <f>#REF!</f>
        <v>#REF!</v>
      </c>
    </row>
    <row r="15" spans="1:9" s="43" customFormat="1" ht="12" customHeight="1">
      <c r="A15" s="84" t="s">
        <v>69</v>
      </c>
      <c r="B15" s="92"/>
      <c r="C15" s="93"/>
      <c r="D15" s="257">
        <v>5002</v>
      </c>
      <c r="E15" s="259" t="e">
        <f>#REF!</f>
        <v>#REF!</v>
      </c>
      <c r="F15" s="232" t="e">
        <f>#REF!</f>
        <v>#REF!</v>
      </c>
    </row>
    <row r="16" spans="1:9" s="43" customFormat="1" ht="12" customHeight="1">
      <c r="A16" s="82" t="s">
        <v>70</v>
      </c>
      <c r="B16" s="94"/>
      <c r="C16" s="95"/>
      <c r="D16" s="340">
        <v>5003</v>
      </c>
      <c r="E16" s="259" t="e">
        <f>#REF!</f>
        <v>#REF!</v>
      </c>
      <c r="F16" s="232" t="e">
        <f>#REF!</f>
        <v>#REF!</v>
      </c>
    </row>
    <row r="17" spans="1:66" s="43" customFormat="1" ht="12">
      <c r="A17" s="82" t="s">
        <v>71</v>
      </c>
      <c r="B17" s="94"/>
      <c r="C17" s="95"/>
      <c r="D17" s="257">
        <v>5004</v>
      </c>
      <c r="E17" s="259" t="e">
        <f>#REF!</f>
        <v>#REF!</v>
      </c>
      <c r="F17" s="232" t="e">
        <f>#REF!</f>
        <v>#REF!</v>
      </c>
    </row>
    <row r="18" spans="1:66" s="43" customFormat="1" ht="12">
      <c r="A18" s="82" t="s">
        <v>72</v>
      </c>
      <c r="B18" s="94"/>
      <c r="C18" s="95"/>
      <c r="D18" s="340">
        <v>5005</v>
      </c>
      <c r="E18" s="259" t="e">
        <f>#REF!</f>
        <v>#REF!</v>
      </c>
      <c r="F18" s="232" t="e">
        <f>#REF!</f>
        <v>#REF!</v>
      </c>
    </row>
    <row r="19" spans="1:66" s="43" customFormat="1" ht="12">
      <c r="A19" s="81" t="s">
        <v>73</v>
      </c>
      <c r="B19" s="97"/>
      <c r="C19" s="98"/>
      <c r="D19" s="261">
        <v>5010</v>
      </c>
      <c r="E19" s="302" t="e">
        <f>#REF!</f>
        <v>#REF!</v>
      </c>
      <c r="F19" s="303" t="e">
        <f>#REF!</f>
        <v>#REF!</v>
      </c>
    </row>
    <row r="20" spans="1:66" s="43" customFormat="1" ht="12">
      <c r="A20" s="84" t="s">
        <v>69</v>
      </c>
      <c r="B20" s="92"/>
      <c r="C20" s="93"/>
      <c r="D20" s="257">
        <v>5011</v>
      </c>
      <c r="E20" s="259" t="e">
        <f>#REF!</f>
        <v>#REF!</v>
      </c>
      <c r="F20" s="232" t="e">
        <f>#REF!</f>
        <v>#REF!</v>
      </c>
    </row>
    <row r="21" spans="1:66" s="43" customFormat="1" ht="12">
      <c r="A21" s="82" t="s">
        <v>70</v>
      </c>
      <c r="B21" s="94"/>
      <c r="C21" s="95"/>
      <c r="D21" s="340">
        <v>5012</v>
      </c>
      <c r="E21" s="259" t="e">
        <f>#REF!</f>
        <v>#REF!</v>
      </c>
      <c r="F21" s="232" t="e">
        <f>#REF!</f>
        <v>#REF!</v>
      </c>
    </row>
    <row r="22" spans="1:66" s="43" customFormat="1" ht="12">
      <c r="A22" s="82" t="s">
        <v>71</v>
      </c>
      <c r="B22" s="94"/>
      <c r="C22" s="95"/>
      <c r="D22" s="257">
        <v>5013</v>
      </c>
      <c r="E22" s="259" t="e">
        <f>#REF!</f>
        <v>#REF!</v>
      </c>
      <c r="F22" s="232" t="e">
        <f>#REF!</f>
        <v>#REF!</v>
      </c>
    </row>
    <row r="23" spans="1:66" s="43" customFormat="1" ht="12">
      <c r="A23" s="82" t="s">
        <v>72</v>
      </c>
      <c r="B23" s="94"/>
      <c r="C23" s="95"/>
      <c r="D23" s="340">
        <v>5014</v>
      </c>
      <c r="E23" s="259" t="e">
        <f>#REF!</f>
        <v>#REF!</v>
      </c>
      <c r="F23" s="232" t="e">
        <f>#REF!</f>
        <v>#REF!</v>
      </c>
    </row>
    <row r="24" spans="1:66" s="43" customFormat="1" ht="12">
      <c r="A24" s="82" t="s">
        <v>74</v>
      </c>
      <c r="B24" s="94"/>
      <c r="C24" s="95"/>
      <c r="D24" s="340">
        <v>5020</v>
      </c>
      <c r="E24" s="259" t="e">
        <f>#REF!</f>
        <v>#REF!</v>
      </c>
      <c r="F24" s="232" t="e">
        <f>#REF!</f>
        <v>#REF!</v>
      </c>
    </row>
    <row r="25" spans="1:66" s="43" customFormat="1" ht="12">
      <c r="A25" s="82" t="s">
        <v>75</v>
      </c>
      <c r="B25" s="94"/>
      <c r="C25" s="95"/>
      <c r="D25" s="340">
        <v>5021</v>
      </c>
      <c r="E25" s="259" t="e">
        <f>#REF!</f>
        <v>#REF!</v>
      </c>
      <c r="F25" s="232" t="e">
        <f>#REF!</f>
        <v>#REF!</v>
      </c>
    </row>
    <row r="26" spans="1:66" s="43" customFormat="1" ht="12">
      <c r="A26" s="82" t="s">
        <v>76</v>
      </c>
      <c r="B26" s="94"/>
      <c r="C26" s="95"/>
      <c r="D26" s="340">
        <v>5022</v>
      </c>
      <c r="E26" s="259" t="e">
        <f>#REF!</f>
        <v>#REF!</v>
      </c>
      <c r="F26" s="232" t="e">
        <f>#REF!</f>
        <v>#REF!</v>
      </c>
    </row>
    <row r="27" spans="1:66" s="43" customFormat="1" ht="12">
      <c r="A27" s="82" t="s">
        <v>77</v>
      </c>
      <c r="B27" s="94"/>
      <c r="C27" s="95"/>
      <c r="D27" s="340">
        <v>5023</v>
      </c>
      <c r="E27" s="259" t="e">
        <f>#REF!</f>
        <v>#REF!</v>
      </c>
      <c r="F27" s="232" t="e">
        <f>#REF!</f>
        <v>#REF!</v>
      </c>
    </row>
    <row r="28" spans="1:66" s="43" customFormat="1" ht="12">
      <c r="A28" s="85" t="s">
        <v>78</v>
      </c>
      <c r="B28" s="91"/>
      <c r="C28" s="90"/>
      <c r="D28" s="287">
        <v>5030</v>
      </c>
      <c r="E28" s="62" t="e">
        <f>E14+E19+E24+E25+E26+E27</f>
        <v>#REF!</v>
      </c>
      <c r="F28" s="8" t="e">
        <f>F14+F19+F24+F25+F26+F27</f>
        <v>#REF!</v>
      </c>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row>
    <row r="29" spans="1:66" s="43" customFormat="1" ht="12">
      <c r="A29" s="80" t="s">
        <v>79</v>
      </c>
      <c r="B29" s="99"/>
      <c r="C29" s="98"/>
      <c r="D29" s="261"/>
      <c r="E29" s="302"/>
      <c r="F29" s="303"/>
    </row>
    <row r="30" spans="1:66" s="43" customFormat="1" ht="12">
      <c r="A30" s="84" t="s">
        <v>80</v>
      </c>
      <c r="B30" s="92"/>
      <c r="C30" s="93"/>
      <c r="D30" s="257">
        <v>5031</v>
      </c>
      <c r="E30" s="259" t="e">
        <f>#REF!</f>
        <v>#REF!</v>
      </c>
      <c r="F30" s="232" t="e">
        <f>#REF!</f>
        <v>#REF!</v>
      </c>
    </row>
    <row r="31" spans="1:66" s="43" customFormat="1" ht="12">
      <c r="A31" s="82" t="s">
        <v>81</v>
      </c>
      <c r="B31" s="94"/>
      <c r="C31" s="95"/>
      <c r="D31" s="340">
        <v>5032</v>
      </c>
      <c r="E31" s="259" t="e">
        <f>#REF!</f>
        <v>#REF!</v>
      </c>
      <c r="F31" s="232" t="e">
        <f>#REF!</f>
        <v>#REF!</v>
      </c>
    </row>
    <row r="32" spans="1:66" s="43" customFormat="1" ht="12">
      <c r="A32" s="82" t="s">
        <v>82</v>
      </c>
      <c r="B32" s="94"/>
      <c r="C32" s="95"/>
      <c r="D32" s="257">
        <v>5033</v>
      </c>
      <c r="E32" s="259" t="e">
        <f>#REF!</f>
        <v>#REF!</v>
      </c>
      <c r="F32" s="232" t="e">
        <f>#REF!</f>
        <v>#REF!</v>
      </c>
    </row>
    <row r="33" spans="1:66" s="43" customFormat="1" ht="12">
      <c r="A33" s="82" t="s">
        <v>83</v>
      </c>
      <c r="B33" s="94"/>
      <c r="C33" s="95"/>
      <c r="D33" s="340">
        <v>5034</v>
      </c>
      <c r="E33" s="259" t="e">
        <f>#REF!</f>
        <v>#REF!</v>
      </c>
      <c r="F33" s="232" t="e">
        <f>#REF!</f>
        <v>#REF!</v>
      </c>
    </row>
    <row r="34" spans="1:66" s="43" customFormat="1" ht="12">
      <c r="A34" s="86" t="s">
        <v>84</v>
      </c>
      <c r="B34" s="109"/>
      <c r="C34" s="110"/>
      <c r="D34" s="263">
        <v>5040</v>
      </c>
      <c r="E34" s="57" t="e">
        <f>SUM(E30:E33)</f>
        <v>#REF!</v>
      </c>
      <c r="F34" s="58" t="e">
        <f>SUM(F30:F33)</f>
        <v>#REF!</v>
      </c>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row>
    <row r="35" spans="1:66" s="43" customFormat="1" ht="45.75" customHeight="1">
      <c r="A35" s="43" t="e">
        <f>CONCATENATE("Date: ",#REF!)</f>
        <v>#REF!</v>
      </c>
      <c r="B35" s="43" t="s">
        <v>603</v>
      </c>
      <c r="D35" s="342"/>
      <c r="E35" s="238" t="s">
        <v>604</v>
      </c>
      <c r="F35" s="67"/>
    </row>
    <row r="36" spans="1:66">
      <c r="C36" s="69"/>
      <c r="E36" s="69"/>
      <c r="F36" s="69"/>
    </row>
    <row r="37" spans="1:66">
      <c r="C37" s="69"/>
      <c r="E37" s="69"/>
      <c r="F37" s="69"/>
    </row>
    <row r="38" spans="1:66">
      <c r="C38" s="69"/>
      <c r="E38" s="69"/>
      <c r="F38" s="69"/>
    </row>
    <row r="39" spans="1:66">
      <c r="C39" s="69"/>
      <c r="E39" s="69"/>
      <c r="F39" s="69"/>
    </row>
    <row r="40" spans="1:66">
      <c r="C40" s="69"/>
      <c r="E40" s="69"/>
      <c r="F40" s="69"/>
    </row>
    <row r="41" spans="1:66">
      <c r="C41" s="69"/>
      <c r="E41" s="69"/>
      <c r="F41" s="69"/>
    </row>
    <row r="42" spans="1:66">
      <c r="C42" s="69"/>
      <c r="E42" s="69"/>
      <c r="F42" s="69"/>
    </row>
    <row r="43" spans="1:66">
      <c r="C43" s="69"/>
      <c r="E43" s="69"/>
      <c r="F43" s="69"/>
    </row>
    <row r="44" spans="1:66">
      <c r="C44" s="69"/>
      <c r="E44" s="69"/>
      <c r="F44" s="69"/>
    </row>
    <row r="45" spans="1:66">
      <c r="C45" s="69"/>
      <c r="E45" s="69"/>
      <c r="F45" s="69"/>
    </row>
    <row r="46" spans="1:66">
      <c r="C46" s="69"/>
      <c r="E46" s="69"/>
      <c r="F46" s="69"/>
    </row>
    <row r="47" spans="1:66">
      <c r="C47" s="69"/>
      <c r="E47" s="69"/>
      <c r="F47" s="69"/>
    </row>
    <row r="48" spans="1:66">
      <c r="C48" s="69"/>
      <c r="E48" s="69"/>
      <c r="F48" s="69"/>
    </row>
    <row r="49" spans="3:6">
      <c r="C49" s="69"/>
      <c r="E49" s="69"/>
      <c r="F49" s="69"/>
    </row>
    <row r="50" spans="3:6">
      <c r="C50" s="69"/>
      <c r="E50" s="69"/>
      <c r="F50" s="69"/>
    </row>
    <row r="51" spans="3:6">
      <c r="C51" s="69"/>
      <c r="E51" s="69"/>
      <c r="F51" s="69"/>
    </row>
    <row r="52" spans="3:6">
      <c r="C52" s="69"/>
      <c r="E52" s="69"/>
      <c r="F52" s="69"/>
    </row>
    <row r="53" spans="3:6">
      <c r="C53" s="69"/>
      <c r="E53" s="69"/>
      <c r="F53" s="69"/>
    </row>
    <row r="54" spans="3:6">
      <c r="C54" s="69"/>
      <c r="E54" s="69"/>
      <c r="F54" s="69"/>
    </row>
    <row r="55" spans="3:6">
      <c r="C55" s="69"/>
      <c r="E55" s="69"/>
      <c r="F55" s="69"/>
    </row>
    <row r="56" spans="3:6">
      <c r="C56" s="69"/>
      <c r="E56" s="69"/>
      <c r="F56" s="69"/>
    </row>
    <row r="57" spans="3:6">
      <c r="C57" s="69"/>
      <c r="E57" s="69"/>
      <c r="F57" s="69"/>
    </row>
    <row r="58" spans="3:6">
      <c r="C58" s="69"/>
      <c r="E58" s="69"/>
      <c r="F58" s="69"/>
    </row>
    <row r="59" spans="3:6">
      <c r="C59" s="69"/>
      <c r="E59" s="69"/>
      <c r="F59" s="69"/>
    </row>
    <row r="60" spans="3:6">
      <c r="C60" s="69"/>
      <c r="E60" s="69"/>
      <c r="F60" s="69"/>
    </row>
    <row r="61" spans="3:6">
      <c r="C61" s="69"/>
      <c r="E61" s="69"/>
      <c r="F61" s="69"/>
    </row>
    <row r="62" spans="3:6">
      <c r="C62" s="69"/>
      <c r="E62" s="69"/>
      <c r="F62" s="69"/>
    </row>
    <row r="63" spans="3:6">
      <c r="C63" s="69"/>
      <c r="E63" s="69"/>
      <c r="F63" s="69"/>
    </row>
    <row r="64" spans="3:6">
      <c r="C64" s="69"/>
      <c r="E64" s="69"/>
      <c r="F64" s="69"/>
    </row>
    <row r="65" spans="3:6">
      <c r="C65" s="69"/>
      <c r="E65" s="69"/>
      <c r="F65" s="69"/>
    </row>
    <row r="66" spans="3:6">
      <c r="C66" s="69"/>
      <c r="E66" s="69"/>
      <c r="F66" s="69"/>
    </row>
    <row r="67" spans="3:6">
      <c r="C67" s="69"/>
      <c r="E67" s="69"/>
      <c r="F67" s="69"/>
    </row>
    <row r="68" spans="3:6">
      <c r="C68" s="69"/>
      <c r="E68" s="69"/>
      <c r="F68" s="69"/>
    </row>
    <row r="69" spans="3:6">
      <c r="C69" s="69"/>
      <c r="E69" s="69"/>
      <c r="F69" s="69"/>
    </row>
    <row r="70" spans="3:6">
      <c r="C70" s="69"/>
      <c r="E70" s="69"/>
      <c r="F70" s="69"/>
    </row>
    <row r="71" spans="3:6">
      <c r="C71" s="69"/>
      <c r="E71" s="69"/>
      <c r="F71" s="69"/>
    </row>
    <row r="72" spans="3:6">
      <c r="C72" s="69"/>
      <c r="E72" s="69"/>
      <c r="F72" s="69"/>
    </row>
    <row r="73" spans="3:6">
      <c r="C73" s="69"/>
      <c r="E73" s="69"/>
      <c r="F73" s="69"/>
    </row>
    <row r="74" spans="3:6">
      <c r="C74" s="69"/>
      <c r="E74" s="69"/>
      <c r="F74" s="69"/>
    </row>
    <row r="75" spans="3:6">
      <c r="C75" s="69"/>
      <c r="E75" s="69"/>
      <c r="F75" s="69"/>
    </row>
    <row r="76" spans="3:6">
      <c r="C76" s="69"/>
      <c r="E76" s="69"/>
      <c r="F76" s="69"/>
    </row>
    <row r="77" spans="3:6">
      <c r="C77" s="69"/>
      <c r="E77" s="69"/>
      <c r="F77" s="69"/>
    </row>
    <row r="78" spans="3:6">
      <c r="C78" s="69"/>
      <c r="E78" s="69"/>
      <c r="F78" s="69"/>
    </row>
    <row r="79" spans="3:6">
      <c r="C79" s="69"/>
      <c r="E79" s="69"/>
      <c r="F79" s="69"/>
    </row>
    <row r="80" spans="3:6">
      <c r="C80" s="69"/>
      <c r="E80" s="69"/>
      <c r="F80" s="69"/>
    </row>
    <row r="81" spans="3:6">
      <c r="C81" s="69"/>
      <c r="E81" s="69"/>
      <c r="F81" s="69"/>
    </row>
    <row r="82" spans="3:6">
      <c r="C82" s="69"/>
      <c r="E82" s="69"/>
      <c r="F82" s="69"/>
    </row>
    <row r="83" spans="3:6">
      <c r="C83" s="69"/>
      <c r="E83" s="69"/>
      <c r="F83" s="69"/>
    </row>
    <row r="84" spans="3:6">
      <c r="C84" s="69"/>
      <c r="E84" s="69"/>
      <c r="F84" s="69"/>
    </row>
    <row r="85" spans="3:6">
      <c r="C85" s="69"/>
      <c r="E85" s="69"/>
      <c r="F85" s="69"/>
    </row>
    <row r="86" spans="3:6">
      <c r="C86" s="69"/>
      <c r="E86" s="69"/>
      <c r="F86" s="69"/>
    </row>
    <row r="87" spans="3:6">
      <c r="C87" s="69"/>
      <c r="E87" s="69"/>
      <c r="F87" s="69"/>
    </row>
    <row r="88" spans="3:6">
      <c r="C88" s="69"/>
      <c r="E88" s="69"/>
      <c r="F88" s="69"/>
    </row>
    <row r="89" spans="3:6">
      <c r="C89" s="69"/>
      <c r="E89" s="69"/>
      <c r="F89" s="69"/>
    </row>
    <row r="90" spans="3:6">
      <c r="C90" s="69"/>
      <c r="E90" s="69"/>
      <c r="F90" s="69"/>
    </row>
    <row r="91" spans="3:6">
      <c r="C91" s="69"/>
      <c r="E91" s="69"/>
      <c r="F91" s="69"/>
    </row>
    <row r="92" spans="3:6">
      <c r="C92" s="69"/>
      <c r="E92" s="69"/>
      <c r="F92" s="69"/>
    </row>
    <row r="93" spans="3:6">
      <c r="C93" s="69"/>
      <c r="E93" s="69"/>
      <c r="F93" s="69"/>
    </row>
    <row r="94" spans="3:6">
      <c r="C94" s="69"/>
      <c r="E94" s="69"/>
      <c r="F94" s="69"/>
    </row>
    <row r="95" spans="3:6">
      <c r="C95" s="69"/>
      <c r="E95" s="69"/>
      <c r="F95" s="69"/>
    </row>
    <row r="96" spans="3:6">
      <c r="C96" s="69"/>
      <c r="E96" s="69"/>
      <c r="F96" s="69"/>
    </row>
    <row r="97" spans="3:6">
      <c r="C97" s="69"/>
      <c r="E97" s="69"/>
      <c r="F97" s="69"/>
    </row>
    <row r="98" spans="3:6">
      <c r="C98" s="69"/>
      <c r="E98" s="69"/>
      <c r="F98" s="69"/>
    </row>
    <row r="99" spans="3:6">
      <c r="C99" s="69"/>
      <c r="E99" s="69"/>
      <c r="F99" s="69"/>
    </row>
    <row r="100" spans="3:6">
      <c r="C100" s="69"/>
      <c r="E100" s="69"/>
      <c r="F100" s="69"/>
    </row>
    <row r="101" spans="3:6">
      <c r="C101" s="69"/>
      <c r="E101" s="69"/>
      <c r="F101" s="69"/>
    </row>
    <row r="102" spans="3:6">
      <c r="C102" s="69"/>
      <c r="E102" s="69"/>
      <c r="F102" s="69"/>
    </row>
    <row r="103" spans="3:6">
      <c r="C103" s="69"/>
      <c r="E103" s="69"/>
      <c r="F103" s="69"/>
    </row>
    <row r="104" spans="3:6">
      <c r="C104" s="69"/>
      <c r="E104" s="69"/>
      <c r="F104" s="69"/>
    </row>
    <row r="105" spans="3:6">
      <c r="C105" s="69"/>
      <c r="E105" s="69"/>
      <c r="F105" s="69"/>
    </row>
    <row r="106" spans="3:6">
      <c r="C106" s="69"/>
      <c r="E106" s="69"/>
      <c r="F106" s="69"/>
    </row>
    <row r="107" spans="3:6">
      <c r="C107" s="69"/>
      <c r="E107" s="69"/>
      <c r="F107" s="69"/>
    </row>
    <row r="108" spans="3:6">
      <c r="C108" s="69"/>
      <c r="E108" s="69"/>
      <c r="F108" s="69"/>
    </row>
    <row r="109" spans="3:6">
      <c r="C109" s="69"/>
      <c r="E109" s="69"/>
      <c r="F109" s="69"/>
    </row>
    <row r="110" spans="3:6">
      <c r="C110" s="69"/>
      <c r="E110" s="69"/>
      <c r="F110" s="69"/>
    </row>
    <row r="111" spans="3:6">
      <c r="C111" s="69"/>
      <c r="E111" s="69"/>
      <c r="F111" s="69"/>
    </row>
    <row r="112" spans="3:6">
      <c r="C112" s="69"/>
      <c r="E112" s="69"/>
      <c r="F112" s="69"/>
    </row>
    <row r="113" spans="3:6">
      <c r="C113" s="69"/>
      <c r="E113" s="69"/>
      <c r="F113" s="69"/>
    </row>
    <row r="114" spans="3:6">
      <c r="C114" s="69"/>
      <c r="E114" s="69"/>
      <c r="F114" s="69"/>
    </row>
    <row r="115" spans="3:6">
      <c r="C115" s="69"/>
      <c r="E115" s="69"/>
      <c r="F115" s="69"/>
    </row>
    <row r="116" spans="3:6">
      <c r="C116" s="69"/>
      <c r="E116" s="69"/>
      <c r="F116" s="69"/>
    </row>
    <row r="117" spans="3:6">
      <c r="C117" s="69"/>
      <c r="E117" s="69"/>
      <c r="F117" s="69"/>
    </row>
    <row r="118" spans="3:6">
      <c r="C118" s="69"/>
      <c r="E118" s="69"/>
      <c r="F118" s="69"/>
    </row>
    <row r="119" spans="3:6">
      <c r="C119" s="69"/>
      <c r="E119" s="69"/>
      <c r="F119" s="69"/>
    </row>
    <row r="120" spans="3:6">
      <c r="C120" s="69"/>
      <c r="E120" s="69"/>
      <c r="F120" s="69"/>
    </row>
    <row r="121" spans="3:6">
      <c r="C121" s="69"/>
      <c r="E121" s="69"/>
      <c r="F121" s="69"/>
    </row>
    <row r="122" spans="3:6">
      <c r="C122" s="69"/>
      <c r="E122" s="69"/>
      <c r="F122" s="69"/>
    </row>
    <row r="123" spans="3:6">
      <c r="C123" s="69"/>
      <c r="E123" s="69"/>
      <c r="F123" s="69"/>
    </row>
    <row r="124" spans="3:6">
      <c r="C124" s="69"/>
      <c r="E124" s="69"/>
      <c r="F124" s="69"/>
    </row>
    <row r="125" spans="3:6">
      <c r="C125" s="69"/>
      <c r="E125" s="69"/>
      <c r="F125" s="69"/>
    </row>
    <row r="126" spans="3:6">
      <c r="C126" s="69"/>
      <c r="E126" s="69"/>
      <c r="F126" s="69"/>
    </row>
    <row r="127" spans="3:6">
      <c r="C127" s="69"/>
      <c r="E127" s="69"/>
      <c r="F127" s="69"/>
    </row>
    <row r="128" spans="3:6">
      <c r="C128" s="69"/>
      <c r="E128" s="69"/>
      <c r="F128" s="69"/>
    </row>
    <row r="129" spans="3:6">
      <c r="C129" s="69"/>
      <c r="E129" s="69"/>
      <c r="F129" s="69"/>
    </row>
    <row r="130" spans="3:6">
      <c r="C130" s="69"/>
      <c r="E130" s="69"/>
      <c r="F130" s="69"/>
    </row>
    <row r="131" spans="3:6">
      <c r="C131" s="69"/>
      <c r="E131" s="69"/>
      <c r="F131" s="69"/>
    </row>
    <row r="132" spans="3:6">
      <c r="C132" s="69"/>
      <c r="E132" s="69"/>
      <c r="F132" s="69"/>
    </row>
    <row r="133" spans="3:6">
      <c r="C133" s="69"/>
      <c r="E133" s="69"/>
      <c r="F133" s="69"/>
    </row>
    <row r="134" spans="3:6">
      <c r="C134" s="69"/>
      <c r="E134" s="69"/>
      <c r="F134" s="69"/>
    </row>
    <row r="135" spans="3:6">
      <c r="C135" s="69"/>
      <c r="E135" s="69"/>
      <c r="F135" s="69"/>
    </row>
    <row r="136" spans="3:6">
      <c r="C136" s="69"/>
      <c r="E136" s="69"/>
      <c r="F136" s="69"/>
    </row>
    <row r="137" spans="3:6">
      <c r="C137" s="69"/>
      <c r="E137" s="69"/>
      <c r="F137" s="69"/>
    </row>
    <row r="138" spans="3:6">
      <c r="C138" s="69"/>
      <c r="E138" s="69"/>
      <c r="F138" s="69"/>
    </row>
    <row r="139" spans="3:6">
      <c r="C139" s="69"/>
      <c r="E139" s="69"/>
      <c r="F139" s="69"/>
    </row>
    <row r="140" spans="3:6">
      <c r="C140" s="69"/>
      <c r="E140" s="69"/>
      <c r="F140" s="69"/>
    </row>
    <row r="141" spans="3:6">
      <c r="C141" s="69"/>
      <c r="E141" s="69"/>
      <c r="F141" s="69"/>
    </row>
    <row r="142" spans="3:6">
      <c r="C142" s="69"/>
      <c r="E142" s="69"/>
      <c r="F142" s="69"/>
    </row>
    <row r="143" spans="3:6">
      <c r="C143" s="69"/>
      <c r="E143" s="69"/>
      <c r="F143" s="69"/>
    </row>
    <row r="144" spans="3:6">
      <c r="C144" s="69"/>
      <c r="E144" s="69"/>
      <c r="F144" s="69"/>
    </row>
    <row r="145" spans="3:6">
      <c r="C145" s="69"/>
      <c r="E145" s="69"/>
      <c r="F145" s="69"/>
    </row>
    <row r="146" spans="3:6">
      <c r="C146" s="69"/>
      <c r="E146" s="69"/>
      <c r="F146" s="69"/>
    </row>
    <row r="147" spans="3:6">
      <c r="C147" s="69"/>
      <c r="E147" s="69"/>
      <c r="F147" s="69"/>
    </row>
    <row r="148" spans="3:6">
      <c r="C148" s="69"/>
      <c r="E148" s="69"/>
      <c r="F148" s="69"/>
    </row>
    <row r="149" spans="3:6">
      <c r="C149" s="69"/>
      <c r="E149" s="69"/>
      <c r="F149" s="69"/>
    </row>
    <row r="150" spans="3:6">
      <c r="C150" s="69"/>
      <c r="E150" s="69"/>
      <c r="F150" s="69"/>
    </row>
    <row r="151" spans="3:6">
      <c r="C151" s="69"/>
      <c r="E151" s="69"/>
      <c r="F151" s="69"/>
    </row>
    <row r="152" spans="3:6">
      <c r="C152" s="69"/>
      <c r="E152" s="69"/>
      <c r="F152" s="69"/>
    </row>
    <row r="153" spans="3:6">
      <c r="C153" s="69"/>
      <c r="E153" s="69"/>
      <c r="F153" s="69"/>
    </row>
    <row r="154" spans="3:6">
      <c r="C154" s="69"/>
      <c r="E154" s="69"/>
      <c r="F154" s="69"/>
    </row>
    <row r="155" spans="3:6">
      <c r="C155" s="69"/>
      <c r="E155" s="69"/>
      <c r="F155" s="69"/>
    </row>
    <row r="156" spans="3:6">
      <c r="C156" s="69"/>
      <c r="E156" s="69"/>
      <c r="F156" s="69"/>
    </row>
    <row r="157" spans="3:6">
      <c r="C157" s="69"/>
      <c r="E157" s="69"/>
      <c r="F157" s="69"/>
    </row>
    <row r="158" spans="3:6">
      <c r="C158" s="69"/>
      <c r="E158" s="69"/>
      <c r="F158" s="69"/>
    </row>
    <row r="159" spans="3:6">
      <c r="C159" s="69"/>
      <c r="E159" s="69"/>
      <c r="F159" s="69"/>
    </row>
    <row r="160" spans="3:6">
      <c r="C160" s="69"/>
      <c r="E160" s="69"/>
      <c r="F160" s="69"/>
    </row>
    <row r="161" spans="3:6">
      <c r="C161" s="69"/>
      <c r="E161" s="69"/>
      <c r="F161" s="69"/>
    </row>
    <row r="162" spans="3:6">
      <c r="C162" s="69"/>
      <c r="E162" s="69"/>
      <c r="F162" s="69"/>
    </row>
    <row r="163" spans="3:6">
      <c r="C163" s="69"/>
      <c r="E163" s="69"/>
      <c r="F163" s="69"/>
    </row>
    <row r="164" spans="3:6">
      <c r="C164" s="69"/>
      <c r="E164" s="69"/>
      <c r="F164" s="69"/>
    </row>
    <row r="165" spans="3:6">
      <c r="C165" s="69"/>
      <c r="E165" s="69"/>
      <c r="F165" s="69"/>
    </row>
    <row r="166" spans="3:6">
      <c r="C166" s="69"/>
      <c r="E166" s="69"/>
      <c r="F166" s="69"/>
    </row>
    <row r="167" spans="3:6">
      <c r="C167" s="69"/>
      <c r="E167" s="69"/>
      <c r="F167" s="69"/>
    </row>
    <row r="168" spans="3:6">
      <c r="C168" s="69"/>
      <c r="E168" s="69"/>
      <c r="F168" s="69"/>
    </row>
    <row r="169" spans="3:6">
      <c r="C169" s="69"/>
      <c r="E169" s="69"/>
      <c r="F169" s="69"/>
    </row>
    <row r="170" spans="3:6">
      <c r="C170" s="69"/>
      <c r="E170" s="69"/>
      <c r="F170" s="69"/>
    </row>
    <row r="171" spans="3:6">
      <c r="C171" s="69"/>
      <c r="E171" s="69"/>
      <c r="F171" s="69"/>
    </row>
    <row r="172" spans="3:6">
      <c r="C172" s="69"/>
      <c r="E172" s="69"/>
      <c r="F172" s="69"/>
    </row>
    <row r="173" spans="3:6">
      <c r="C173" s="69"/>
      <c r="E173" s="69"/>
      <c r="F173" s="69"/>
    </row>
    <row r="174" spans="3:6">
      <c r="C174" s="69"/>
      <c r="E174" s="69"/>
      <c r="F174" s="69"/>
    </row>
    <row r="175" spans="3:6">
      <c r="C175" s="69"/>
      <c r="E175" s="69"/>
      <c r="F175" s="69"/>
    </row>
    <row r="176" spans="3:6">
      <c r="C176" s="69"/>
      <c r="E176" s="69"/>
      <c r="F176" s="69"/>
    </row>
    <row r="177" spans="3:6">
      <c r="C177" s="69"/>
      <c r="E177" s="69"/>
      <c r="F177" s="69"/>
    </row>
    <row r="178" spans="3:6">
      <c r="C178" s="69"/>
      <c r="E178" s="69"/>
      <c r="F178" s="69"/>
    </row>
    <row r="179" spans="3:6">
      <c r="C179" s="69"/>
      <c r="E179" s="69"/>
      <c r="F179" s="69"/>
    </row>
    <row r="180" spans="3:6">
      <c r="C180" s="69"/>
      <c r="E180" s="69"/>
      <c r="F180" s="69"/>
    </row>
    <row r="181" spans="3:6">
      <c r="C181" s="69"/>
      <c r="E181" s="69"/>
      <c r="F181" s="69"/>
    </row>
    <row r="182" spans="3:6">
      <c r="C182" s="69"/>
      <c r="E182" s="69"/>
      <c r="F182" s="69"/>
    </row>
    <row r="183" spans="3:6">
      <c r="C183" s="69"/>
      <c r="E183" s="69"/>
      <c r="F183" s="69"/>
    </row>
    <row r="184" spans="3:6">
      <c r="C184" s="69"/>
      <c r="E184" s="69"/>
      <c r="F184" s="69"/>
    </row>
    <row r="185" spans="3:6">
      <c r="C185" s="69"/>
      <c r="E185" s="69"/>
      <c r="F185" s="69"/>
    </row>
    <row r="186" spans="3:6">
      <c r="C186" s="69"/>
      <c r="E186" s="69"/>
      <c r="F186" s="69"/>
    </row>
    <row r="187" spans="3:6">
      <c r="C187" s="69"/>
      <c r="E187" s="69"/>
      <c r="F187" s="69"/>
    </row>
    <row r="188" spans="3:6">
      <c r="C188" s="69"/>
      <c r="E188" s="69"/>
      <c r="F188" s="69"/>
    </row>
    <row r="189" spans="3:6">
      <c r="C189" s="69"/>
      <c r="E189" s="69"/>
      <c r="F189" s="69"/>
    </row>
    <row r="190" spans="3:6">
      <c r="C190" s="69"/>
      <c r="E190" s="69"/>
      <c r="F190" s="69"/>
    </row>
    <row r="191" spans="3:6">
      <c r="C191" s="69"/>
      <c r="E191" s="69"/>
      <c r="F191" s="69"/>
    </row>
    <row r="192" spans="3:6">
      <c r="C192" s="69"/>
      <c r="E192" s="69"/>
      <c r="F192" s="69"/>
    </row>
    <row r="193" spans="3:6">
      <c r="C193" s="69"/>
      <c r="E193" s="69"/>
      <c r="F193" s="69"/>
    </row>
    <row r="194" spans="3:6">
      <c r="C194" s="69"/>
      <c r="E194" s="69"/>
      <c r="F194" s="69"/>
    </row>
    <row r="195" spans="3:6">
      <c r="C195" s="69"/>
      <c r="E195" s="69"/>
      <c r="F195" s="69"/>
    </row>
    <row r="196" spans="3:6">
      <c r="C196" s="69"/>
      <c r="E196" s="69"/>
      <c r="F196" s="69"/>
    </row>
    <row r="197" spans="3:6">
      <c r="C197" s="69"/>
      <c r="E197" s="69"/>
      <c r="F197" s="69"/>
    </row>
    <row r="198" spans="3:6">
      <c r="C198" s="69"/>
      <c r="E198" s="69"/>
      <c r="F198" s="69"/>
    </row>
    <row r="199" spans="3:6">
      <c r="C199" s="69"/>
      <c r="E199" s="69"/>
      <c r="F199" s="69"/>
    </row>
    <row r="200" spans="3:6">
      <c r="C200" s="69"/>
      <c r="E200" s="69"/>
      <c r="F200" s="69"/>
    </row>
    <row r="201" spans="3:6">
      <c r="C201" s="69"/>
      <c r="E201" s="69"/>
      <c r="F201" s="69"/>
    </row>
    <row r="202" spans="3:6">
      <c r="C202" s="69"/>
      <c r="E202" s="69"/>
      <c r="F202" s="69"/>
    </row>
    <row r="203" spans="3:6">
      <c r="C203" s="69"/>
      <c r="E203" s="69"/>
      <c r="F203" s="69"/>
    </row>
    <row r="204" spans="3:6">
      <c r="C204" s="69"/>
      <c r="E204" s="69"/>
      <c r="F204" s="69"/>
    </row>
    <row r="205" spans="3:6">
      <c r="C205" s="69"/>
      <c r="E205" s="69"/>
      <c r="F205" s="69"/>
    </row>
    <row r="206" spans="3:6">
      <c r="C206" s="69"/>
      <c r="E206" s="69"/>
      <c r="F206" s="69"/>
    </row>
    <row r="207" spans="3:6">
      <c r="C207" s="69"/>
      <c r="E207" s="69"/>
      <c r="F207" s="69"/>
    </row>
    <row r="208" spans="3:6">
      <c r="C208" s="69"/>
      <c r="E208" s="69"/>
      <c r="F208" s="69"/>
    </row>
    <row r="209" spans="3:6">
      <c r="C209" s="69"/>
      <c r="E209" s="69"/>
      <c r="F209" s="69"/>
    </row>
    <row r="210" spans="3:6">
      <c r="C210" s="69"/>
      <c r="E210" s="69"/>
      <c r="F210" s="69"/>
    </row>
    <row r="211" spans="3:6">
      <c r="C211" s="69"/>
      <c r="E211" s="69"/>
      <c r="F211" s="69"/>
    </row>
    <row r="212" spans="3:6">
      <c r="C212" s="69"/>
      <c r="E212" s="69"/>
      <c r="F212" s="69"/>
    </row>
    <row r="213" spans="3:6">
      <c r="C213" s="69"/>
      <c r="E213" s="69"/>
      <c r="F213" s="69"/>
    </row>
    <row r="214" spans="3:6">
      <c r="C214" s="69"/>
      <c r="E214" s="69"/>
      <c r="F214" s="69"/>
    </row>
    <row r="215" spans="3:6">
      <c r="C215" s="69"/>
      <c r="E215" s="69"/>
      <c r="F215" s="69"/>
    </row>
    <row r="216" spans="3:6">
      <c r="C216" s="69"/>
      <c r="E216" s="69"/>
      <c r="F216" s="69"/>
    </row>
    <row r="217" spans="3:6">
      <c r="C217" s="69"/>
      <c r="E217" s="69"/>
      <c r="F217" s="69"/>
    </row>
    <row r="218" spans="3:6">
      <c r="C218" s="69"/>
      <c r="E218" s="69"/>
      <c r="F218" s="69"/>
    </row>
    <row r="219" spans="3:6">
      <c r="C219" s="69"/>
      <c r="E219" s="69"/>
      <c r="F219" s="69"/>
    </row>
    <row r="220" spans="3:6">
      <c r="C220" s="69"/>
      <c r="E220" s="69"/>
      <c r="F220" s="69"/>
    </row>
    <row r="221" spans="3:6">
      <c r="C221" s="69"/>
      <c r="E221" s="69"/>
      <c r="F221" s="69"/>
    </row>
    <row r="222" spans="3:6">
      <c r="C222" s="69"/>
      <c r="E222" s="69"/>
      <c r="F222" s="69"/>
    </row>
    <row r="223" spans="3:6">
      <c r="C223" s="69"/>
      <c r="E223" s="69"/>
      <c r="F223" s="69"/>
    </row>
    <row r="224" spans="3:6">
      <c r="C224" s="69"/>
      <c r="E224" s="69"/>
      <c r="F224" s="69"/>
    </row>
    <row r="225" spans="3:6">
      <c r="C225" s="69"/>
      <c r="E225" s="69"/>
      <c r="F225" s="69"/>
    </row>
    <row r="226" spans="3:6">
      <c r="C226" s="69"/>
      <c r="E226" s="69"/>
      <c r="F226" s="69"/>
    </row>
    <row r="227" spans="3:6">
      <c r="C227" s="69"/>
      <c r="E227" s="69"/>
      <c r="F227" s="69"/>
    </row>
    <row r="228" spans="3:6">
      <c r="C228" s="69"/>
      <c r="E228" s="69"/>
      <c r="F228" s="69"/>
    </row>
    <row r="229" spans="3:6">
      <c r="C229" s="69"/>
      <c r="E229" s="69"/>
      <c r="F229" s="69"/>
    </row>
    <row r="230" spans="3:6">
      <c r="C230" s="69"/>
      <c r="E230" s="69"/>
      <c r="F230" s="69"/>
    </row>
    <row r="231" spans="3:6">
      <c r="C231" s="69"/>
      <c r="E231" s="69"/>
      <c r="F231" s="69"/>
    </row>
    <row r="232" spans="3:6">
      <c r="C232" s="69"/>
      <c r="E232" s="69"/>
      <c r="F232" s="69"/>
    </row>
    <row r="233" spans="3:6">
      <c r="C233" s="69"/>
      <c r="E233" s="69"/>
      <c r="F233" s="69"/>
    </row>
    <row r="234" spans="3:6">
      <c r="C234" s="69"/>
      <c r="E234" s="69"/>
      <c r="F234" s="69"/>
    </row>
    <row r="235" spans="3:6">
      <c r="C235" s="69"/>
      <c r="E235" s="69"/>
      <c r="F235" s="69"/>
    </row>
    <row r="236" spans="3:6">
      <c r="C236" s="69"/>
      <c r="E236" s="69"/>
      <c r="F236" s="69"/>
    </row>
    <row r="237" spans="3:6">
      <c r="C237" s="69"/>
      <c r="E237" s="69"/>
      <c r="F237" s="69"/>
    </row>
    <row r="238" spans="3:6">
      <c r="C238" s="69"/>
      <c r="E238" s="69"/>
      <c r="F238" s="69"/>
    </row>
    <row r="239" spans="3:6">
      <c r="C239" s="69"/>
      <c r="E239" s="69"/>
      <c r="F239" s="69"/>
    </row>
    <row r="240" spans="3:6">
      <c r="C240" s="69"/>
      <c r="E240" s="69"/>
      <c r="F240" s="69"/>
    </row>
    <row r="241" spans="3:6">
      <c r="C241" s="69"/>
      <c r="E241" s="69"/>
      <c r="F241" s="69"/>
    </row>
    <row r="242" spans="3:6">
      <c r="C242" s="69"/>
      <c r="E242" s="69"/>
      <c r="F242" s="69"/>
    </row>
    <row r="243" spans="3:6">
      <c r="C243" s="69"/>
      <c r="E243" s="69"/>
      <c r="F243" s="69"/>
    </row>
    <row r="244" spans="3:6">
      <c r="C244" s="69"/>
      <c r="E244" s="69"/>
      <c r="F244" s="69"/>
    </row>
    <row r="245" spans="3:6">
      <c r="C245" s="69"/>
      <c r="E245" s="69"/>
      <c r="F245" s="69"/>
    </row>
    <row r="246" spans="3:6">
      <c r="C246" s="69"/>
      <c r="E246" s="69"/>
      <c r="F246" s="69"/>
    </row>
    <row r="247" spans="3:6">
      <c r="C247" s="69"/>
      <c r="E247" s="69"/>
      <c r="F247" s="69"/>
    </row>
    <row r="248" spans="3:6">
      <c r="C248" s="69"/>
      <c r="E248" s="69"/>
      <c r="F248" s="69"/>
    </row>
    <row r="249" spans="3:6">
      <c r="C249" s="69"/>
      <c r="E249" s="69"/>
      <c r="F249" s="69"/>
    </row>
    <row r="250" spans="3:6">
      <c r="C250" s="69"/>
      <c r="E250" s="69"/>
      <c r="F250" s="69"/>
    </row>
    <row r="251" spans="3:6">
      <c r="C251" s="69"/>
      <c r="E251" s="69"/>
      <c r="F251" s="69"/>
    </row>
    <row r="252" spans="3:6">
      <c r="C252" s="69"/>
      <c r="E252" s="69"/>
      <c r="F252" s="69"/>
    </row>
    <row r="253" spans="3:6">
      <c r="C253" s="69"/>
      <c r="E253" s="69"/>
      <c r="F253" s="69"/>
    </row>
    <row r="254" spans="3:6">
      <c r="C254" s="69"/>
      <c r="E254" s="69"/>
      <c r="F254" s="69"/>
    </row>
    <row r="255" spans="3:6">
      <c r="C255" s="69"/>
      <c r="E255" s="69"/>
      <c r="F255" s="69"/>
    </row>
    <row r="256" spans="3:6">
      <c r="C256" s="69"/>
      <c r="E256" s="69"/>
      <c r="F256" s="69"/>
    </row>
    <row r="257" spans="3:6">
      <c r="C257" s="69"/>
      <c r="E257" s="69"/>
      <c r="F257" s="69"/>
    </row>
    <row r="258" spans="3:6">
      <c r="C258" s="69"/>
      <c r="E258" s="69"/>
      <c r="F258" s="69"/>
    </row>
    <row r="259" spans="3:6">
      <c r="C259" s="69"/>
      <c r="E259" s="69"/>
      <c r="F259" s="69"/>
    </row>
    <row r="260" spans="3:6">
      <c r="C260" s="69"/>
      <c r="E260" s="69"/>
      <c r="F260" s="69"/>
    </row>
    <row r="261" spans="3:6">
      <c r="C261" s="69"/>
      <c r="E261" s="69"/>
      <c r="F261" s="69"/>
    </row>
    <row r="262" spans="3:6">
      <c r="C262" s="69"/>
      <c r="E262" s="69"/>
      <c r="F262" s="69"/>
    </row>
    <row r="263" spans="3:6">
      <c r="C263" s="69"/>
      <c r="E263" s="69"/>
      <c r="F263" s="69"/>
    </row>
    <row r="264" spans="3:6">
      <c r="C264" s="69"/>
      <c r="E264" s="69"/>
      <c r="F264" s="69"/>
    </row>
    <row r="265" spans="3:6">
      <c r="C265" s="69"/>
      <c r="E265" s="69"/>
      <c r="F265" s="69"/>
    </row>
    <row r="266" spans="3:6">
      <c r="C266" s="69"/>
      <c r="E266" s="69"/>
      <c r="F266" s="69"/>
    </row>
    <row r="267" spans="3:6">
      <c r="C267" s="69"/>
      <c r="E267" s="69"/>
      <c r="F267" s="69"/>
    </row>
    <row r="268" spans="3:6">
      <c r="C268" s="69"/>
      <c r="E268" s="69"/>
      <c r="F268" s="69"/>
    </row>
    <row r="269" spans="3:6">
      <c r="C269" s="69"/>
      <c r="E269" s="69"/>
      <c r="F269" s="69"/>
    </row>
    <row r="270" spans="3:6">
      <c r="C270" s="69"/>
      <c r="E270" s="69"/>
      <c r="F270" s="69"/>
    </row>
    <row r="271" spans="3:6">
      <c r="C271" s="69"/>
      <c r="E271" s="69"/>
      <c r="F271" s="69"/>
    </row>
    <row r="272" spans="3:6">
      <c r="C272" s="69"/>
      <c r="E272" s="69"/>
      <c r="F272" s="69"/>
    </row>
    <row r="273" spans="3:6">
      <c r="C273" s="69"/>
      <c r="E273" s="69"/>
      <c r="F273" s="69"/>
    </row>
    <row r="274" spans="3:6">
      <c r="C274" s="69"/>
      <c r="E274" s="69"/>
      <c r="F274" s="69"/>
    </row>
    <row r="275" spans="3:6">
      <c r="C275" s="69"/>
      <c r="E275" s="69"/>
      <c r="F275" s="69"/>
    </row>
    <row r="276" spans="3:6">
      <c r="C276" s="69"/>
      <c r="E276" s="69"/>
      <c r="F276" s="69"/>
    </row>
    <row r="277" spans="3:6">
      <c r="C277" s="69"/>
      <c r="E277" s="69"/>
      <c r="F277" s="69"/>
    </row>
    <row r="278" spans="3:6">
      <c r="C278" s="69"/>
      <c r="E278" s="69"/>
      <c r="F278" s="69"/>
    </row>
    <row r="279" spans="3:6">
      <c r="C279" s="69"/>
      <c r="E279" s="69"/>
      <c r="F279" s="69"/>
    </row>
    <row r="280" spans="3:6">
      <c r="C280" s="69"/>
      <c r="E280" s="69"/>
      <c r="F280" s="69"/>
    </row>
    <row r="281" spans="3:6">
      <c r="C281" s="69"/>
      <c r="E281" s="69"/>
      <c r="F281" s="69"/>
    </row>
    <row r="282" spans="3:6">
      <c r="C282" s="69"/>
      <c r="E282" s="69"/>
      <c r="F282" s="69"/>
    </row>
    <row r="283" spans="3:6">
      <c r="C283" s="69"/>
      <c r="E283" s="69"/>
      <c r="F283" s="69"/>
    </row>
    <row r="284" spans="3:6">
      <c r="C284" s="69"/>
      <c r="E284" s="69"/>
      <c r="F284" s="69"/>
    </row>
    <row r="285" spans="3:6">
      <c r="C285" s="69"/>
      <c r="E285" s="69"/>
      <c r="F285" s="69"/>
    </row>
    <row r="286" spans="3:6">
      <c r="C286" s="69"/>
      <c r="E286" s="69"/>
      <c r="F286" s="69"/>
    </row>
    <row r="287" spans="3:6">
      <c r="C287" s="69"/>
      <c r="E287" s="69"/>
      <c r="F287" s="69"/>
    </row>
    <row r="288" spans="3:6">
      <c r="C288" s="69"/>
      <c r="E288" s="69"/>
      <c r="F288" s="69"/>
    </row>
    <row r="289" spans="3:6">
      <c r="C289" s="69"/>
      <c r="E289" s="69"/>
      <c r="F289" s="69"/>
    </row>
    <row r="290" spans="3:6">
      <c r="C290" s="69"/>
      <c r="E290" s="69"/>
      <c r="F290" s="69"/>
    </row>
    <row r="291" spans="3:6">
      <c r="C291" s="69"/>
      <c r="E291" s="69"/>
      <c r="F291" s="69"/>
    </row>
    <row r="292" spans="3:6">
      <c r="C292" s="69"/>
      <c r="E292" s="69"/>
      <c r="F292" s="69"/>
    </row>
    <row r="293" spans="3:6">
      <c r="C293" s="69"/>
      <c r="E293" s="69"/>
      <c r="F293" s="69"/>
    </row>
    <row r="294" spans="3:6">
      <c r="C294" s="69"/>
      <c r="E294" s="69"/>
      <c r="F294" s="69"/>
    </row>
    <row r="295" spans="3:6">
      <c r="C295" s="69"/>
      <c r="E295" s="69"/>
      <c r="F295" s="69"/>
    </row>
    <row r="296" spans="3:6">
      <c r="C296" s="69"/>
      <c r="E296" s="69"/>
      <c r="F296" s="69"/>
    </row>
    <row r="297" spans="3:6">
      <c r="C297" s="69"/>
      <c r="E297" s="69"/>
      <c r="F297" s="69"/>
    </row>
    <row r="298" spans="3:6">
      <c r="C298" s="69"/>
      <c r="E298" s="69"/>
      <c r="F298" s="69"/>
    </row>
    <row r="299" spans="3:6">
      <c r="C299" s="69"/>
      <c r="E299" s="69"/>
      <c r="F299" s="69"/>
    </row>
    <row r="300" spans="3:6">
      <c r="C300" s="69"/>
      <c r="E300" s="69"/>
      <c r="F300" s="69"/>
    </row>
    <row r="301" spans="3:6">
      <c r="C301" s="69"/>
      <c r="E301" s="69"/>
      <c r="F301" s="69"/>
    </row>
    <row r="302" spans="3:6">
      <c r="C302" s="69"/>
      <c r="E302" s="69"/>
      <c r="F302" s="69"/>
    </row>
    <row r="303" spans="3:6">
      <c r="C303" s="69"/>
      <c r="E303" s="69"/>
      <c r="F303" s="69"/>
    </row>
    <row r="304" spans="3:6">
      <c r="C304" s="69"/>
      <c r="E304" s="69"/>
      <c r="F304" s="69"/>
    </row>
    <row r="305" spans="3:6">
      <c r="C305" s="69"/>
      <c r="E305" s="69"/>
      <c r="F305" s="69"/>
    </row>
    <row r="306" spans="3:6">
      <c r="C306" s="69"/>
      <c r="E306" s="69"/>
      <c r="F306" s="69"/>
    </row>
    <row r="307" spans="3:6">
      <c r="C307" s="69"/>
      <c r="E307" s="69"/>
      <c r="F307" s="69"/>
    </row>
    <row r="308" spans="3:6">
      <c r="C308" s="69"/>
      <c r="E308" s="69"/>
      <c r="F308" s="69"/>
    </row>
    <row r="309" spans="3:6">
      <c r="C309" s="69"/>
      <c r="E309" s="69"/>
      <c r="F309" s="69"/>
    </row>
    <row r="310" spans="3:6">
      <c r="C310" s="69"/>
      <c r="E310" s="69"/>
      <c r="F310" s="69"/>
    </row>
    <row r="311" spans="3:6">
      <c r="C311" s="69"/>
      <c r="E311" s="69"/>
      <c r="F311" s="69"/>
    </row>
    <row r="312" spans="3:6">
      <c r="C312" s="69"/>
      <c r="E312" s="69"/>
      <c r="F312" s="69"/>
    </row>
    <row r="313" spans="3:6">
      <c r="C313" s="69"/>
      <c r="E313" s="69"/>
      <c r="F313" s="69"/>
    </row>
    <row r="314" spans="3:6">
      <c r="C314" s="69"/>
      <c r="E314" s="69"/>
      <c r="F314" s="69"/>
    </row>
    <row r="315" spans="3:6">
      <c r="C315" s="69"/>
      <c r="E315" s="69"/>
      <c r="F315" s="69"/>
    </row>
    <row r="316" spans="3:6">
      <c r="C316" s="69"/>
      <c r="E316" s="69"/>
      <c r="F316" s="69"/>
    </row>
    <row r="317" spans="3:6">
      <c r="C317" s="69"/>
      <c r="E317" s="69"/>
      <c r="F317" s="69"/>
    </row>
    <row r="318" spans="3:6">
      <c r="C318" s="69"/>
      <c r="E318" s="69"/>
      <c r="F318" s="69"/>
    </row>
    <row r="319" spans="3:6">
      <c r="C319" s="69"/>
      <c r="E319" s="69"/>
      <c r="F319" s="69"/>
    </row>
    <row r="320" spans="3:6">
      <c r="C320" s="69"/>
      <c r="E320" s="69"/>
      <c r="F320" s="69"/>
    </row>
    <row r="321" spans="3:6">
      <c r="C321" s="69"/>
      <c r="E321" s="69"/>
      <c r="F321" s="69"/>
    </row>
    <row r="322" spans="3:6">
      <c r="C322" s="69"/>
      <c r="E322" s="69"/>
      <c r="F322" s="69"/>
    </row>
    <row r="323" spans="3:6">
      <c r="C323" s="69"/>
      <c r="E323" s="69"/>
      <c r="F323" s="69"/>
    </row>
    <row r="324" spans="3:6">
      <c r="C324" s="69"/>
      <c r="E324" s="69"/>
      <c r="F324" s="69"/>
    </row>
    <row r="325" spans="3:6">
      <c r="C325" s="69"/>
      <c r="E325" s="69"/>
      <c r="F325" s="69"/>
    </row>
    <row r="326" spans="3:6">
      <c r="C326" s="69"/>
      <c r="E326" s="69"/>
      <c r="F326" s="69"/>
    </row>
    <row r="327" spans="3:6">
      <c r="C327" s="69"/>
      <c r="E327" s="69"/>
      <c r="F327" s="69"/>
    </row>
    <row r="328" spans="3:6">
      <c r="C328" s="69"/>
      <c r="E328" s="69"/>
      <c r="F328" s="69"/>
    </row>
    <row r="329" spans="3:6">
      <c r="C329" s="69"/>
      <c r="E329" s="69"/>
      <c r="F329" s="69"/>
    </row>
    <row r="330" spans="3:6">
      <c r="C330" s="69"/>
      <c r="E330" s="69"/>
      <c r="F330" s="69"/>
    </row>
    <row r="331" spans="3:6">
      <c r="C331" s="69"/>
      <c r="E331" s="69"/>
      <c r="F331" s="69"/>
    </row>
    <row r="332" spans="3:6">
      <c r="C332" s="69"/>
      <c r="E332" s="69"/>
      <c r="F332" s="69"/>
    </row>
    <row r="333" spans="3:6">
      <c r="C333" s="69"/>
      <c r="E333" s="69"/>
      <c r="F333" s="69"/>
    </row>
    <row r="334" spans="3:6">
      <c r="C334" s="69"/>
      <c r="E334" s="69"/>
      <c r="F334" s="69"/>
    </row>
    <row r="335" spans="3:6">
      <c r="C335" s="69"/>
      <c r="E335" s="69"/>
      <c r="F335" s="69"/>
    </row>
    <row r="336" spans="3:6">
      <c r="C336" s="69"/>
      <c r="E336" s="69"/>
      <c r="F336" s="69"/>
    </row>
    <row r="337" spans="3:6">
      <c r="C337" s="69"/>
      <c r="E337" s="69"/>
      <c r="F337" s="69"/>
    </row>
    <row r="338" spans="3:6">
      <c r="C338" s="69"/>
      <c r="E338" s="69"/>
      <c r="F338" s="69"/>
    </row>
    <row r="339" spans="3:6">
      <c r="C339" s="69"/>
      <c r="E339" s="69"/>
      <c r="F339" s="69"/>
    </row>
    <row r="340" spans="3:6">
      <c r="C340" s="69"/>
      <c r="E340" s="69"/>
      <c r="F340" s="69"/>
    </row>
    <row r="341" spans="3:6">
      <c r="C341" s="69"/>
      <c r="E341" s="69"/>
      <c r="F341" s="69"/>
    </row>
    <row r="342" spans="3:6">
      <c r="C342" s="69"/>
      <c r="E342" s="69"/>
      <c r="F342" s="69"/>
    </row>
    <row r="343" spans="3:6">
      <c r="C343" s="69"/>
      <c r="E343" s="69"/>
      <c r="F343" s="69"/>
    </row>
    <row r="344" spans="3:6">
      <c r="C344" s="69"/>
      <c r="E344" s="69"/>
      <c r="F344" s="69"/>
    </row>
    <row r="345" spans="3:6">
      <c r="C345" s="69"/>
      <c r="E345" s="69"/>
      <c r="F345" s="69"/>
    </row>
    <row r="346" spans="3:6">
      <c r="C346" s="69"/>
      <c r="E346" s="69"/>
      <c r="F346" s="69"/>
    </row>
    <row r="347" spans="3:6">
      <c r="C347" s="69"/>
      <c r="E347" s="69"/>
      <c r="F347" s="69"/>
    </row>
    <row r="348" spans="3:6">
      <c r="C348" s="69"/>
      <c r="E348" s="69"/>
      <c r="F348" s="69"/>
    </row>
    <row r="349" spans="3:6">
      <c r="C349" s="69"/>
      <c r="E349" s="69"/>
      <c r="F349" s="69"/>
    </row>
    <row r="350" spans="3:6">
      <c r="C350" s="69"/>
      <c r="E350" s="69"/>
      <c r="F350" s="69"/>
    </row>
    <row r="351" spans="3:6">
      <c r="C351" s="69"/>
      <c r="E351" s="69"/>
      <c r="F351" s="69"/>
    </row>
    <row r="352" spans="3:6">
      <c r="C352" s="69"/>
      <c r="E352" s="69"/>
      <c r="F352" s="69"/>
    </row>
    <row r="353" spans="3:6">
      <c r="C353" s="69"/>
      <c r="E353" s="69"/>
      <c r="F353" s="69"/>
    </row>
    <row r="354" spans="3:6">
      <c r="C354" s="69"/>
      <c r="E354" s="69"/>
      <c r="F354" s="69"/>
    </row>
    <row r="355" spans="3:6">
      <c r="C355" s="69"/>
      <c r="E355" s="69"/>
      <c r="F355" s="69"/>
    </row>
    <row r="356" spans="3:6">
      <c r="C356" s="69"/>
      <c r="E356" s="69"/>
      <c r="F356" s="69"/>
    </row>
    <row r="357" spans="3:6">
      <c r="C357" s="69"/>
      <c r="E357" s="69"/>
      <c r="F357" s="69"/>
    </row>
    <row r="358" spans="3:6">
      <c r="C358" s="69"/>
      <c r="E358" s="69"/>
      <c r="F358" s="69"/>
    </row>
    <row r="359" spans="3:6">
      <c r="C359" s="69"/>
      <c r="E359" s="69"/>
      <c r="F359" s="69"/>
    </row>
    <row r="360" spans="3:6">
      <c r="C360" s="69"/>
      <c r="E360" s="69"/>
      <c r="F360" s="69"/>
    </row>
    <row r="361" spans="3:6">
      <c r="C361" s="69"/>
      <c r="E361" s="69"/>
      <c r="F361" s="69"/>
    </row>
    <row r="362" spans="3:6">
      <c r="C362" s="69"/>
      <c r="E362" s="69"/>
      <c r="F362" s="69"/>
    </row>
    <row r="363" spans="3:6">
      <c r="C363" s="69"/>
      <c r="E363" s="69"/>
      <c r="F363" s="69"/>
    </row>
    <row r="364" spans="3:6">
      <c r="C364" s="69"/>
      <c r="E364" s="69"/>
      <c r="F364" s="69"/>
    </row>
    <row r="365" spans="3:6">
      <c r="C365" s="69"/>
      <c r="E365" s="69"/>
      <c r="F365" s="69"/>
    </row>
    <row r="366" spans="3:6">
      <c r="C366" s="69"/>
      <c r="E366" s="69"/>
      <c r="F366" s="69"/>
    </row>
    <row r="367" spans="3:6">
      <c r="C367" s="69"/>
      <c r="E367" s="69"/>
      <c r="F367" s="69"/>
    </row>
    <row r="368" spans="3:6">
      <c r="C368" s="69"/>
      <c r="E368" s="69"/>
      <c r="F368" s="69"/>
    </row>
    <row r="369" spans="3:6">
      <c r="C369" s="69"/>
      <c r="E369" s="69"/>
      <c r="F369" s="69"/>
    </row>
    <row r="370" spans="3:6">
      <c r="C370" s="69"/>
      <c r="E370" s="69"/>
      <c r="F370" s="69"/>
    </row>
    <row r="371" spans="3:6">
      <c r="C371" s="69"/>
      <c r="E371" s="69"/>
      <c r="F371" s="69"/>
    </row>
    <row r="372" spans="3:6">
      <c r="C372" s="69"/>
      <c r="E372" s="69"/>
      <c r="F372" s="69"/>
    </row>
    <row r="373" spans="3:6">
      <c r="C373" s="69"/>
      <c r="E373" s="69"/>
      <c r="F373" s="69"/>
    </row>
    <row r="374" spans="3:6">
      <c r="C374" s="69"/>
      <c r="E374" s="69"/>
      <c r="F374" s="69"/>
    </row>
    <row r="375" spans="3:6">
      <c r="C375" s="69"/>
      <c r="E375" s="69"/>
      <c r="F375" s="69"/>
    </row>
    <row r="376" spans="3:6">
      <c r="C376" s="69"/>
      <c r="E376" s="69"/>
      <c r="F376" s="69"/>
    </row>
    <row r="377" spans="3:6">
      <c r="C377" s="69"/>
      <c r="E377" s="69"/>
      <c r="F377" s="69"/>
    </row>
    <row r="378" spans="3:6">
      <c r="C378" s="69"/>
      <c r="E378" s="69"/>
      <c r="F378" s="69"/>
    </row>
    <row r="379" spans="3:6">
      <c r="C379" s="69"/>
      <c r="E379" s="69"/>
      <c r="F379" s="69"/>
    </row>
    <row r="380" spans="3:6">
      <c r="C380" s="69"/>
      <c r="E380" s="69"/>
      <c r="F380" s="69"/>
    </row>
    <row r="381" spans="3:6">
      <c r="C381" s="69"/>
      <c r="E381" s="69"/>
      <c r="F381" s="69"/>
    </row>
    <row r="382" spans="3:6">
      <c r="C382" s="69"/>
      <c r="E382" s="69"/>
      <c r="F382" s="69"/>
    </row>
    <row r="383" spans="3:6">
      <c r="C383" s="69"/>
      <c r="E383" s="69"/>
      <c r="F383" s="69"/>
    </row>
    <row r="384" spans="3:6">
      <c r="C384" s="69"/>
      <c r="E384" s="69"/>
      <c r="F384" s="69"/>
    </row>
    <row r="385" spans="3:6">
      <c r="C385" s="69"/>
      <c r="E385" s="69"/>
      <c r="F385" s="69"/>
    </row>
    <row r="386" spans="3:6">
      <c r="C386" s="69"/>
      <c r="E386" s="69"/>
      <c r="F386" s="69"/>
    </row>
    <row r="387" spans="3:6">
      <c r="C387" s="69"/>
      <c r="E387" s="69"/>
      <c r="F387" s="69"/>
    </row>
    <row r="388" spans="3:6">
      <c r="C388" s="69"/>
      <c r="E388" s="69"/>
      <c r="F388" s="69"/>
    </row>
    <row r="389" spans="3:6">
      <c r="C389" s="69"/>
      <c r="E389" s="69"/>
      <c r="F389" s="69"/>
    </row>
    <row r="390" spans="3:6">
      <c r="C390" s="69"/>
      <c r="E390" s="69"/>
      <c r="F390" s="69"/>
    </row>
    <row r="391" spans="3:6">
      <c r="C391" s="69"/>
      <c r="E391" s="69"/>
      <c r="F391" s="69"/>
    </row>
    <row r="392" spans="3:6">
      <c r="C392" s="69"/>
      <c r="E392" s="69"/>
      <c r="F392" s="69"/>
    </row>
    <row r="393" spans="3:6">
      <c r="C393" s="69"/>
      <c r="E393" s="69"/>
      <c r="F393" s="69"/>
    </row>
    <row r="394" spans="3:6">
      <c r="C394" s="69"/>
      <c r="E394" s="69"/>
      <c r="F394" s="69"/>
    </row>
    <row r="395" spans="3:6">
      <c r="C395" s="69"/>
      <c r="E395" s="69"/>
      <c r="F395" s="69"/>
    </row>
    <row r="396" spans="3:6">
      <c r="C396" s="69"/>
      <c r="E396" s="69"/>
      <c r="F396" s="69"/>
    </row>
    <row r="397" spans="3:6">
      <c r="C397" s="69"/>
      <c r="E397" s="69"/>
      <c r="F397" s="69"/>
    </row>
    <row r="398" spans="3:6">
      <c r="C398" s="69"/>
      <c r="E398" s="69"/>
      <c r="F398" s="69"/>
    </row>
    <row r="399" spans="3:6">
      <c r="C399" s="69"/>
      <c r="E399" s="69"/>
      <c r="F399" s="69"/>
    </row>
    <row r="400" spans="3:6">
      <c r="C400" s="69"/>
      <c r="E400" s="69"/>
      <c r="F400" s="69"/>
    </row>
    <row r="401" spans="3:6">
      <c r="C401" s="69"/>
      <c r="E401" s="69"/>
      <c r="F401" s="69"/>
    </row>
    <row r="402" spans="3:6">
      <c r="C402" s="69"/>
      <c r="E402" s="69"/>
      <c r="F402" s="69"/>
    </row>
    <row r="403" spans="3:6">
      <c r="C403" s="69"/>
      <c r="E403" s="69"/>
      <c r="F403" s="69"/>
    </row>
    <row r="404" spans="3:6">
      <c r="C404" s="69"/>
      <c r="E404" s="69"/>
      <c r="F404" s="69"/>
    </row>
    <row r="405" spans="3:6">
      <c r="C405" s="69"/>
      <c r="E405" s="69"/>
      <c r="F405" s="69"/>
    </row>
    <row r="406" spans="3:6">
      <c r="C406" s="69"/>
      <c r="E406" s="69"/>
      <c r="F406" s="69"/>
    </row>
    <row r="407" spans="3:6">
      <c r="C407" s="69"/>
      <c r="E407" s="69"/>
      <c r="F407" s="69"/>
    </row>
    <row r="408" spans="3:6">
      <c r="C408" s="69"/>
      <c r="E408" s="69"/>
      <c r="F408" s="69"/>
    </row>
    <row r="409" spans="3:6">
      <c r="C409" s="69"/>
      <c r="E409" s="69"/>
      <c r="F409" s="69"/>
    </row>
    <row r="410" spans="3:6">
      <c r="C410" s="69"/>
      <c r="E410" s="69"/>
      <c r="F410" s="69"/>
    </row>
    <row r="411" spans="3:6">
      <c r="C411" s="69"/>
      <c r="E411" s="69"/>
      <c r="F411" s="69"/>
    </row>
    <row r="412" spans="3:6">
      <c r="C412" s="69"/>
      <c r="E412" s="69"/>
      <c r="F412" s="69"/>
    </row>
    <row r="413" spans="3:6">
      <c r="C413" s="69"/>
      <c r="E413" s="69"/>
      <c r="F413" s="69"/>
    </row>
    <row r="414" spans="3:6">
      <c r="C414" s="69"/>
      <c r="E414" s="69"/>
      <c r="F414" s="69"/>
    </row>
    <row r="415" spans="3:6">
      <c r="C415" s="69"/>
      <c r="E415" s="69"/>
      <c r="F415" s="69"/>
    </row>
    <row r="416" spans="3:6">
      <c r="C416" s="69"/>
      <c r="E416" s="69"/>
      <c r="F416" s="69"/>
    </row>
    <row r="417" spans="3:6">
      <c r="C417" s="69"/>
      <c r="E417" s="69"/>
      <c r="F417" s="69"/>
    </row>
    <row r="418" spans="3:6">
      <c r="C418" s="69"/>
      <c r="E418" s="69"/>
      <c r="F418" s="69"/>
    </row>
    <row r="419" spans="3:6">
      <c r="C419" s="69"/>
      <c r="E419" s="69"/>
      <c r="F419" s="69"/>
    </row>
    <row r="420" spans="3:6">
      <c r="C420" s="69"/>
      <c r="E420" s="69"/>
      <c r="F420" s="69"/>
    </row>
    <row r="421" spans="3:6">
      <c r="C421" s="69"/>
      <c r="E421" s="69"/>
      <c r="F421" s="69"/>
    </row>
    <row r="422" spans="3:6">
      <c r="C422" s="69"/>
      <c r="E422" s="69"/>
      <c r="F422" s="69"/>
    </row>
    <row r="423" spans="3:6">
      <c r="C423" s="69"/>
      <c r="E423" s="69"/>
      <c r="F423" s="69"/>
    </row>
    <row r="424" spans="3:6">
      <c r="C424" s="69"/>
      <c r="E424" s="69"/>
      <c r="F424" s="69"/>
    </row>
    <row r="425" spans="3:6">
      <c r="C425" s="69"/>
      <c r="E425" s="69"/>
      <c r="F425" s="69"/>
    </row>
    <row r="426" spans="3:6">
      <c r="C426" s="69"/>
      <c r="E426" s="69"/>
      <c r="F426" s="69"/>
    </row>
    <row r="427" spans="3:6">
      <c r="C427" s="69"/>
      <c r="E427" s="69"/>
      <c r="F427" s="69"/>
    </row>
    <row r="428" spans="3:6">
      <c r="C428" s="69"/>
      <c r="E428" s="69"/>
      <c r="F428" s="69"/>
    </row>
    <row r="429" spans="3:6">
      <c r="C429" s="69"/>
      <c r="E429" s="69"/>
      <c r="F429" s="69"/>
    </row>
    <row r="430" spans="3:6">
      <c r="C430" s="69"/>
      <c r="E430" s="69"/>
      <c r="F430" s="69"/>
    </row>
    <row r="431" spans="3:6">
      <c r="C431" s="69"/>
      <c r="E431" s="69"/>
      <c r="F431" s="69"/>
    </row>
    <row r="432" spans="3:6">
      <c r="C432" s="69"/>
      <c r="E432" s="69"/>
      <c r="F432" s="69"/>
    </row>
    <row r="433" spans="3:6">
      <c r="C433" s="69"/>
      <c r="E433" s="69"/>
      <c r="F433" s="69"/>
    </row>
    <row r="434" spans="3:6">
      <c r="C434" s="69"/>
      <c r="E434" s="69"/>
      <c r="F434" s="69"/>
    </row>
    <row r="435" spans="3:6">
      <c r="C435" s="69"/>
      <c r="E435" s="69"/>
      <c r="F435" s="69"/>
    </row>
    <row r="436" spans="3:6">
      <c r="C436" s="69"/>
      <c r="E436" s="69"/>
      <c r="F436" s="69"/>
    </row>
    <row r="437" spans="3:6">
      <c r="C437" s="69"/>
      <c r="E437" s="69"/>
      <c r="F437" s="69"/>
    </row>
    <row r="438" spans="3:6">
      <c r="C438" s="69"/>
      <c r="E438" s="69"/>
      <c r="F438" s="69"/>
    </row>
    <row r="439" spans="3:6">
      <c r="C439" s="69"/>
      <c r="E439" s="69"/>
      <c r="F439" s="69"/>
    </row>
    <row r="440" spans="3:6">
      <c r="C440" s="69"/>
      <c r="E440" s="69"/>
      <c r="F440" s="69"/>
    </row>
    <row r="441" spans="3:6">
      <c r="C441" s="69"/>
      <c r="E441" s="69"/>
      <c r="F441" s="69"/>
    </row>
    <row r="442" spans="3:6">
      <c r="C442" s="69"/>
      <c r="E442" s="69"/>
      <c r="F442" s="69"/>
    </row>
    <row r="443" spans="3:6">
      <c r="C443" s="69"/>
      <c r="E443" s="69"/>
      <c r="F443" s="69"/>
    </row>
    <row r="444" spans="3:6">
      <c r="C444" s="69"/>
      <c r="E444" s="69"/>
      <c r="F444" s="69"/>
    </row>
    <row r="445" spans="3:6">
      <c r="C445" s="69"/>
      <c r="E445" s="69"/>
      <c r="F445" s="69"/>
    </row>
    <row r="446" spans="3:6">
      <c r="C446" s="69"/>
      <c r="E446" s="69"/>
      <c r="F446" s="69"/>
    </row>
    <row r="447" spans="3:6">
      <c r="C447" s="69"/>
      <c r="E447" s="69"/>
      <c r="F447" s="69"/>
    </row>
    <row r="448" spans="3:6">
      <c r="C448" s="69"/>
      <c r="E448" s="69"/>
      <c r="F448" s="69"/>
    </row>
    <row r="449" spans="3:6">
      <c r="C449" s="69"/>
      <c r="E449" s="69"/>
      <c r="F449" s="69"/>
    </row>
    <row r="450" spans="3:6">
      <c r="C450" s="69"/>
      <c r="E450" s="69"/>
      <c r="F450" s="69"/>
    </row>
    <row r="451" spans="3:6">
      <c r="C451" s="69"/>
      <c r="E451" s="69"/>
      <c r="F451" s="69"/>
    </row>
    <row r="452" spans="3:6">
      <c r="C452" s="69"/>
      <c r="E452" s="69"/>
      <c r="F452" s="69"/>
    </row>
    <row r="453" spans="3:6">
      <c r="C453" s="69"/>
      <c r="E453" s="69"/>
      <c r="F453" s="69"/>
    </row>
    <row r="454" spans="3:6">
      <c r="C454" s="69"/>
      <c r="E454" s="69"/>
      <c r="F454" s="69"/>
    </row>
    <row r="455" spans="3:6">
      <c r="C455" s="69"/>
      <c r="E455" s="69"/>
      <c r="F455" s="69"/>
    </row>
    <row r="456" spans="3:6">
      <c r="C456" s="69"/>
      <c r="E456" s="69"/>
      <c r="F456" s="69"/>
    </row>
    <row r="457" spans="3:6">
      <c r="C457" s="69"/>
      <c r="E457" s="69"/>
      <c r="F457" s="69"/>
    </row>
    <row r="458" spans="3:6">
      <c r="C458" s="69"/>
      <c r="E458" s="69"/>
      <c r="F458" s="69"/>
    </row>
    <row r="459" spans="3:6">
      <c r="C459" s="69"/>
      <c r="E459" s="69"/>
      <c r="F459" s="69"/>
    </row>
    <row r="460" spans="3:6">
      <c r="C460" s="69"/>
      <c r="E460" s="69"/>
      <c r="F460" s="69"/>
    </row>
    <row r="461" spans="3:6">
      <c r="C461" s="69"/>
      <c r="E461" s="69"/>
      <c r="F461" s="69"/>
    </row>
    <row r="462" spans="3:6">
      <c r="C462" s="69"/>
      <c r="E462" s="69"/>
      <c r="F462" s="69"/>
    </row>
    <row r="463" spans="3:6">
      <c r="C463" s="69"/>
      <c r="E463" s="69"/>
      <c r="F463" s="69"/>
    </row>
    <row r="464" spans="3:6">
      <c r="C464" s="69"/>
      <c r="E464" s="69"/>
      <c r="F464" s="69"/>
    </row>
    <row r="465" spans="3:6">
      <c r="C465" s="69"/>
      <c r="E465" s="69"/>
      <c r="F465" s="69"/>
    </row>
    <row r="466" spans="3:6">
      <c r="C466" s="69"/>
      <c r="E466" s="69"/>
      <c r="F466" s="69"/>
    </row>
    <row r="467" spans="3:6">
      <c r="C467" s="69"/>
      <c r="E467" s="69"/>
      <c r="F467" s="69"/>
    </row>
    <row r="468" spans="3:6">
      <c r="C468" s="69"/>
      <c r="E468" s="69"/>
      <c r="F468" s="69"/>
    </row>
    <row r="469" spans="3:6">
      <c r="C469" s="69"/>
      <c r="E469" s="69"/>
      <c r="F469" s="69"/>
    </row>
    <row r="470" spans="3:6">
      <c r="C470" s="69"/>
      <c r="E470" s="69"/>
      <c r="F470" s="69"/>
    </row>
    <row r="471" spans="3:6">
      <c r="C471" s="69"/>
      <c r="E471" s="69"/>
      <c r="F471" s="69"/>
    </row>
    <row r="472" spans="3:6">
      <c r="C472" s="69"/>
      <c r="E472" s="69"/>
      <c r="F472" s="69"/>
    </row>
    <row r="473" spans="3:6">
      <c r="C473" s="69"/>
      <c r="E473" s="69"/>
      <c r="F473" s="69"/>
    </row>
    <row r="474" spans="3:6">
      <c r="C474" s="69"/>
      <c r="E474" s="69"/>
      <c r="F474" s="69"/>
    </row>
    <row r="475" spans="3:6">
      <c r="C475" s="69"/>
      <c r="E475" s="69"/>
      <c r="F475" s="69"/>
    </row>
    <row r="476" spans="3:6">
      <c r="C476" s="69"/>
      <c r="E476" s="69"/>
      <c r="F476" s="69"/>
    </row>
    <row r="477" spans="3:6">
      <c r="C477" s="69"/>
      <c r="E477" s="69"/>
      <c r="F477" s="69"/>
    </row>
    <row r="478" spans="3:6">
      <c r="C478" s="69"/>
      <c r="E478" s="69"/>
      <c r="F478" s="69"/>
    </row>
    <row r="479" spans="3:6">
      <c r="C479" s="69"/>
      <c r="E479" s="69"/>
      <c r="F479" s="69"/>
    </row>
    <row r="480" spans="3:6">
      <c r="C480" s="69"/>
      <c r="E480" s="69"/>
      <c r="F480" s="69"/>
    </row>
    <row r="481" spans="3:6">
      <c r="C481" s="69"/>
      <c r="E481" s="69"/>
      <c r="F481" s="69"/>
    </row>
    <row r="482" spans="3:6">
      <c r="C482" s="69"/>
      <c r="E482" s="69"/>
      <c r="F482" s="69"/>
    </row>
    <row r="483" spans="3:6">
      <c r="C483" s="69"/>
      <c r="E483" s="69"/>
      <c r="F483" s="69"/>
    </row>
    <row r="484" spans="3:6">
      <c r="C484" s="69"/>
      <c r="E484" s="69"/>
      <c r="F484" s="69"/>
    </row>
    <row r="485" spans="3:6">
      <c r="C485" s="69"/>
      <c r="E485" s="69"/>
      <c r="F485" s="69"/>
    </row>
    <row r="486" spans="3:6">
      <c r="C486" s="69"/>
      <c r="E486" s="69"/>
      <c r="F486" s="69"/>
    </row>
    <row r="487" spans="3:6">
      <c r="C487" s="69"/>
      <c r="E487" s="69"/>
      <c r="F487" s="69"/>
    </row>
    <row r="488" spans="3:6">
      <c r="C488" s="69"/>
      <c r="E488" s="69"/>
      <c r="F488" s="69"/>
    </row>
    <row r="489" spans="3:6">
      <c r="C489" s="69"/>
      <c r="E489" s="69"/>
      <c r="F489" s="69"/>
    </row>
    <row r="490" spans="3:6">
      <c r="C490" s="69"/>
      <c r="E490" s="69"/>
      <c r="F490" s="69"/>
    </row>
    <row r="491" spans="3:6">
      <c r="C491" s="69"/>
      <c r="E491" s="69"/>
      <c r="F491" s="69"/>
    </row>
    <row r="492" spans="3:6">
      <c r="C492" s="69"/>
      <c r="E492" s="69"/>
      <c r="F492" s="69"/>
    </row>
    <row r="493" spans="3:6">
      <c r="C493" s="69"/>
      <c r="E493" s="69"/>
      <c r="F493" s="69"/>
    </row>
    <row r="494" spans="3:6">
      <c r="C494" s="69"/>
      <c r="E494" s="69"/>
      <c r="F494" s="69"/>
    </row>
    <row r="495" spans="3:6">
      <c r="C495" s="69"/>
      <c r="E495" s="69"/>
      <c r="F495" s="69"/>
    </row>
    <row r="496" spans="3:6">
      <c r="C496" s="69"/>
      <c r="E496" s="69"/>
      <c r="F496" s="69"/>
    </row>
    <row r="497" spans="3:6">
      <c r="C497" s="69"/>
      <c r="E497" s="69"/>
      <c r="F497" s="69"/>
    </row>
    <row r="498" spans="3:6">
      <c r="C498" s="69"/>
      <c r="E498" s="69"/>
      <c r="F498" s="69"/>
    </row>
    <row r="499" spans="3:6">
      <c r="C499" s="69"/>
      <c r="E499" s="69"/>
      <c r="F499" s="69"/>
    </row>
    <row r="500" spans="3:6">
      <c r="C500" s="69"/>
      <c r="E500" s="69"/>
      <c r="F500" s="69"/>
    </row>
    <row r="501" spans="3:6">
      <c r="C501" s="69"/>
      <c r="E501" s="69"/>
      <c r="F501" s="69"/>
    </row>
    <row r="502" spans="3:6">
      <c r="C502" s="69"/>
      <c r="E502" s="69"/>
      <c r="F502" s="69"/>
    </row>
    <row r="503" spans="3:6">
      <c r="C503" s="69"/>
      <c r="E503" s="69"/>
      <c r="F503" s="69"/>
    </row>
    <row r="504" spans="3:6">
      <c r="C504" s="69"/>
      <c r="E504" s="69"/>
      <c r="F504" s="69"/>
    </row>
    <row r="505" spans="3:6">
      <c r="C505" s="69"/>
      <c r="E505" s="69"/>
      <c r="F505" s="69"/>
    </row>
    <row r="506" spans="3:6">
      <c r="C506" s="69"/>
      <c r="E506" s="69"/>
      <c r="F506" s="69"/>
    </row>
    <row r="507" spans="3:6">
      <c r="C507" s="69"/>
      <c r="E507" s="69"/>
      <c r="F507" s="69"/>
    </row>
    <row r="508" spans="3:6">
      <c r="C508" s="69"/>
      <c r="E508" s="69"/>
      <c r="F508" s="69"/>
    </row>
    <row r="509" spans="3:6">
      <c r="C509" s="69"/>
      <c r="E509" s="69"/>
      <c r="F509" s="69"/>
    </row>
    <row r="510" spans="3:6">
      <c r="C510" s="69"/>
      <c r="E510" s="69"/>
      <c r="F510" s="69"/>
    </row>
    <row r="511" spans="3:6">
      <c r="C511" s="69"/>
      <c r="E511" s="69"/>
      <c r="F511" s="69"/>
    </row>
    <row r="512" spans="3:6">
      <c r="C512" s="69"/>
      <c r="E512" s="69"/>
      <c r="F512" s="69"/>
    </row>
    <row r="513" spans="3:6">
      <c r="C513" s="69"/>
      <c r="E513" s="69"/>
      <c r="F513" s="69"/>
    </row>
    <row r="514" spans="3:6">
      <c r="C514" s="69"/>
      <c r="E514" s="69"/>
      <c r="F514" s="69"/>
    </row>
    <row r="515" spans="3:6">
      <c r="C515" s="69"/>
      <c r="E515" s="69"/>
      <c r="F515" s="69"/>
    </row>
    <row r="516" spans="3:6">
      <c r="C516" s="69"/>
      <c r="E516" s="69"/>
      <c r="F516" s="69"/>
    </row>
    <row r="517" spans="3:6">
      <c r="C517" s="69"/>
      <c r="E517" s="69"/>
      <c r="F517" s="69"/>
    </row>
    <row r="518" spans="3:6">
      <c r="C518" s="69"/>
      <c r="E518" s="69"/>
      <c r="F518" s="69"/>
    </row>
    <row r="519" spans="3:6">
      <c r="C519" s="69"/>
      <c r="E519" s="69"/>
      <c r="F519" s="69"/>
    </row>
    <row r="520" spans="3:6">
      <c r="C520" s="69"/>
      <c r="E520" s="69"/>
      <c r="F520" s="69"/>
    </row>
    <row r="521" spans="3:6">
      <c r="C521" s="69"/>
      <c r="E521" s="69"/>
      <c r="F521" s="69"/>
    </row>
    <row r="522" spans="3:6">
      <c r="C522" s="69"/>
      <c r="E522" s="69"/>
      <c r="F522" s="69"/>
    </row>
    <row r="523" spans="3:6">
      <c r="C523" s="69"/>
      <c r="E523" s="69"/>
      <c r="F523" s="69"/>
    </row>
    <row r="524" spans="3:6">
      <c r="C524" s="69"/>
      <c r="E524" s="69"/>
      <c r="F524" s="69"/>
    </row>
    <row r="525" spans="3:6">
      <c r="C525" s="69"/>
      <c r="E525" s="69"/>
      <c r="F525" s="69"/>
    </row>
    <row r="526" spans="3:6">
      <c r="C526" s="69"/>
      <c r="E526" s="69"/>
      <c r="F526" s="69"/>
    </row>
    <row r="527" spans="3:6">
      <c r="C527" s="69"/>
      <c r="E527" s="69"/>
      <c r="F527" s="69"/>
    </row>
    <row r="528" spans="3:6">
      <c r="C528" s="69"/>
      <c r="E528" s="69"/>
      <c r="F528" s="69"/>
    </row>
    <row r="529" spans="3:6">
      <c r="C529" s="69"/>
      <c r="E529" s="69"/>
      <c r="F529" s="69"/>
    </row>
    <row r="530" spans="3:6">
      <c r="C530" s="69"/>
      <c r="E530" s="69"/>
      <c r="F530" s="69"/>
    </row>
    <row r="531" spans="3:6">
      <c r="C531" s="69"/>
      <c r="E531" s="69"/>
      <c r="F531" s="69"/>
    </row>
    <row r="532" spans="3:6">
      <c r="C532" s="69"/>
      <c r="E532" s="69"/>
      <c r="F532" s="69"/>
    </row>
    <row r="533" spans="3:6">
      <c r="C533" s="69"/>
      <c r="E533" s="69"/>
      <c r="F533" s="69"/>
    </row>
    <row r="534" spans="3:6">
      <c r="C534" s="69"/>
      <c r="E534" s="69"/>
      <c r="F534" s="69"/>
    </row>
    <row r="535" spans="3:6">
      <c r="C535" s="69"/>
      <c r="E535" s="69"/>
      <c r="F535" s="69"/>
    </row>
    <row r="536" spans="3:6">
      <c r="C536" s="69"/>
      <c r="E536" s="69"/>
      <c r="F536" s="69"/>
    </row>
    <row r="537" spans="3:6">
      <c r="C537" s="69"/>
      <c r="E537" s="69"/>
      <c r="F537" s="69"/>
    </row>
    <row r="538" spans="3:6">
      <c r="C538" s="69"/>
      <c r="E538" s="69"/>
      <c r="F538" s="69"/>
    </row>
    <row r="539" spans="3:6">
      <c r="C539" s="69"/>
      <c r="E539" s="69"/>
      <c r="F539" s="69"/>
    </row>
    <row r="540" spans="3:6">
      <c r="C540" s="69"/>
      <c r="E540" s="69"/>
      <c r="F540" s="69"/>
    </row>
    <row r="541" spans="3:6">
      <c r="C541" s="69"/>
      <c r="E541" s="69"/>
      <c r="F541" s="69"/>
    </row>
    <row r="542" spans="3:6">
      <c r="C542" s="69"/>
      <c r="E542" s="69"/>
      <c r="F542" s="69"/>
    </row>
    <row r="543" spans="3:6">
      <c r="C543" s="69"/>
      <c r="E543" s="69"/>
      <c r="F543" s="69"/>
    </row>
    <row r="544" spans="3:6">
      <c r="C544" s="69"/>
      <c r="E544" s="69"/>
      <c r="F544" s="69"/>
    </row>
    <row r="545" spans="3:6">
      <c r="C545" s="69"/>
      <c r="E545" s="69"/>
      <c r="F545" s="69"/>
    </row>
    <row r="546" spans="3:6">
      <c r="C546" s="69"/>
      <c r="E546" s="69"/>
      <c r="F546" s="69"/>
    </row>
    <row r="547" spans="3:6">
      <c r="C547" s="69"/>
      <c r="E547" s="69"/>
      <c r="F547" s="69"/>
    </row>
    <row r="548" spans="3:6">
      <c r="C548" s="69"/>
      <c r="E548" s="69"/>
      <c r="F548" s="69"/>
    </row>
    <row r="549" spans="3:6">
      <c r="C549" s="69"/>
      <c r="E549" s="69"/>
      <c r="F549" s="69"/>
    </row>
    <row r="550" spans="3:6">
      <c r="C550" s="69"/>
      <c r="E550" s="69"/>
      <c r="F550" s="69"/>
    </row>
    <row r="551" spans="3:6">
      <c r="C551" s="69"/>
      <c r="E551" s="69"/>
      <c r="F551" s="69"/>
    </row>
    <row r="552" spans="3:6">
      <c r="C552" s="69"/>
      <c r="E552" s="69"/>
      <c r="F552" s="69"/>
    </row>
    <row r="553" spans="3:6">
      <c r="C553" s="69"/>
      <c r="E553" s="69"/>
      <c r="F553" s="69"/>
    </row>
    <row r="554" spans="3:6">
      <c r="C554" s="69"/>
      <c r="E554" s="69"/>
      <c r="F554" s="69"/>
    </row>
    <row r="555" spans="3:6">
      <c r="C555" s="69"/>
      <c r="E555" s="69"/>
      <c r="F555" s="69"/>
    </row>
    <row r="556" spans="3:6">
      <c r="C556" s="69"/>
      <c r="E556" s="69"/>
      <c r="F556" s="69"/>
    </row>
    <row r="557" spans="3:6">
      <c r="C557" s="69"/>
      <c r="E557" s="69"/>
      <c r="F557" s="69"/>
    </row>
    <row r="558" spans="3:6">
      <c r="C558" s="69"/>
      <c r="E558" s="69"/>
      <c r="F558" s="69"/>
    </row>
    <row r="559" spans="3:6">
      <c r="C559" s="69"/>
      <c r="E559" s="69"/>
      <c r="F559" s="69"/>
    </row>
    <row r="560" spans="3:6">
      <c r="C560" s="69"/>
      <c r="E560" s="69"/>
      <c r="F560" s="69"/>
    </row>
    <row r="561" spans="3:6">
      <c r="C561" s="69"/>
      <c r="E561" s="69"/>
      <c r="F561" s="69"/>
    </row>
    <row r="562" spans="3:6">
      <c r="C562" s="69"/>
      <c r="E562" s="69"/>
      <c r="F562" s="69"/>
    </row>
    <row r="563" spans="3:6">
      <c r="C563" s="69"/>
      <c r="E563" s="69"/>
      <c r="F563" s="69"/>
    </row>
    <row r="564" spans="3:6">
      <c r="C564" s="69"/>
      <c r="E564" s="69"/>
      <c r="F564" s="69"/>
    </row>
    <row r="565" spans="3:6">
      <c r="C565" s="69"/>
      <c r="E565" s="69"/>
      <c r="F565" s="69"/>
    </row>
    <row r="566" spans="3:6">
      <c r="C566" s="69"/>
      <c r="E566" s="69"/>
      <c r="F566" s="69"/>
    </row>
    <row r="567" spans="3:6">
      <c r="C567" s="69"/>
      <c r="E567" s="69"/>
      <c r="F567" s="69"/>
    </row>
    <row r="568" spans="3:6">
      <c r="C568" s="69"/>
      <c r="E568" s="69"/>
      <c r="F568" s="69"/>
    </row>
    <row r="569" spans="3:6">
      <c r="C569" s="69"/>
      <c r="E569" s="69"/>
      <c r="F569" s="69"/>
    </row>
    <row r="570" spans="3:6">
      <c r="C570" s="69"/>
      <c r="E570" s="69"/>
      <c r="F570" s="69"/>
    </row>
    <row r="571" spans="3:6">
      <c r="C571" s="69"/>
      <c r="E571" s="69"/>
      <c r="F571" s="69"/>
    </row>
    <row r="572" spans="3:6">
      <c r="C572" s="69"/>
      <c r="E572" s="69"/>
      <c r="F572" s="69"/>
    </row>
    <row r="573" spans="3:6">
      <c r="C573" s="69"/>
      <c r="E573" s="69"/>
      <c r="F573" s="69"/>
    </row>
    <row r="574" spans="3:6">
      <c r="C574" s="69"/>
      <c r="E574" s="69"/>
      <c r="F574" s="69"/>
    </row>
    <row r="575" spans="3:6">
      <c r="C575" s="69"/>
      <c r="E575" s="69"/>
      <c r="F575" s="69"/>
    </row>
    <row r="576" spans="3:6">
      <c r="C576" s="69"/>
      <c r="E576" s="69"/>
      <c r="F576" s="69"/>
    </row>
    <row r="577" spans="3:6">
      <c r="C577" s="69"/>
      <c r="E577" s="69"/>
      <c r="F577" s="69"/>
    </row>
    <row r="578" spans="3:6">
      <c r="C578" s="69"/>
      <c r="E578" s="69"/>
      <c r="F578" s="69"/>
    </row>
    <row r="579" spans="3:6">
      <c r="C579" s="69"/>
      <c r="E579" s="69"/>
      <c r="F579" s="69"/>
    </row>
    <row r="580" spans="3:6">
      <c r="C580" s="69"/>
      <c r="E580" s="69"/>
      <c r="F580" s="69"/>
    </row>
    <row r="581" spans="3:6">
      <c r="C581" s="69"/>
      <c r="E581" s="69"/>
      <c r="F581" s="69"/>
    </row>
    <row r="582" spans="3:6">
      <c r="C582" s="69"/>
      <c r="E582" s="69"/>
      <c r="F582" s="69"/>
    </row>
    <row r="583" spans="3:6">
      <c r="C583" s="69"/>
      <c r="E583" s="69"/>
      <c r="F583" s="69"/>
    </row>
    <row r="584" spans="3:6">
      <c r="C584" s="69"/>
      <c r="E584" s="69"/>
      <c r="F584" s="69"/>
    </row>
    <row r="585" spans="3:6">
      <c r="C585" s="69"/>
      <c r="E585" s="69"/>
      <c r="F585" s="69"/>
    </row>
    <row r="586" spans="3:6">
      <c r="C586" s="69"/>
      <c r="E586" s="69"/>
      <c r="F586" s="69"/>
    </row>
    <row r="587" spans="3:6">
      <c r="C587" s="69"/>
      <c r="E587" s="69"/>
      <c r="F587" s="69"/>
    </row>
    <row r="588" spans="3:6">
      <c r="C588" s="69"/>
      <c r="E588" s="69"/>
      <c r="F588" s="69"/>
    </row>
    <row r="589" spans="3:6">
      <c r="C589" s="69"/>
      <c r="E589" s="69"/>
      <c r="F589" s="69"/>
    </row>
    <row r="590" spans="3:6">
      <c r="C590" s="69"/>
      <c r="E590" s="69"/>
      <c r="F590" s="69"/>
    </row>
    <row r="591" spans="3:6">
      <c r="C591" s="69"/>
      <c r="E591" s="69"/>
      <c r="F591" s="69"/>
    </row>
    <row r="592" spans="3:6">
      <c r="C592" s="69"/>
      <c r="E592" s="69"/>
      <c r="F592" s="69"/>
    </row>
    <row r="593" spans="3:6">
      <c r="C593" s="69"/>
      <c r="E593" s="69"/>
      <c r="F593" s="69"/>
    </row>
    <row r="594" spans="3:6">
      <c r="C594" s="69"/>
      <c r="E594" s="69"/>
      <c r="F594" s="69"/>
    </row>
    <row r="595" spans="3:6">
      <c r="C595" s="69"/>
      <c r="E595" s="69"/>
      <c r="F595" s="69"/>
    </row>
    <row r="596" spans="3:6">
      <c r="C596" s="69"/>
      <c r="E596" s="69"/>
      <c r="F596" s="69"/>
    </row>
    <row r="597" spans="3:6">
      <c r="C597" s="69"/>
      <c r="E597" s="69"/>
      <c r="F597" s="69"/>
    </row>
    <row r="598" spans="3:6">
      <c r="C598" s="69"/>
      <c r="E598" s="69"/>
      <c r="F598" s="69"/>
    </row>
    <row r="599" spans="3:6">
      <c r="C599" s="69"/>
      <c r="E599" s="69"/>
      <c r="F599" s="69"/>
    </row>
    <row r="600" spans="3:6">
      <c r="C600" s="69"/>
      <c r="E600" s="69"/>
      <c r="F600" s="69"/>
    </row>
    <row r="601" spans="3:6">
      <c r="C601" s="69"/>
      <c r="E601" s="69"/>
      <c r="F601" s="69"/>
    </row>
    <row r="602" spans="3:6">
      <c r="C602" s="69"/>
      <c r="E602" s="69"/>
      <c r="F602" s="69"/>
    </row>
    <row r="603" spans="3:6">
      <c r="C603" s="69"/>
      <c r="E603" s="69"/>
      <c r="F603" s="69"/>
    </row>
    <row r="604" spans="3:6">
      <c r="C604" s="69"/>
      <c r="E604" s="69"/>
      <c r="F604" s="69"/>
    </row>
    <row r="605" spans="3:6">
      <c r="C605" s="69"/>
      <c r="E605" s="69"/>
      <c r="F605" s="69"/>
    </row>
    <row r="606" spans="3:6">
      <c r="C606" s="69"/>
      <c r="E606" s="69"/>
      <c r="F606" s="69"/>
    </row>
    <row r="607" spans="3:6">
      <c r="C607" s="69"/>
      <c r="E607" s="69"/>
      <c r="F607" s="69"/>
    </row>
    <row r="608" spans="3:6">
      <c r="C608" s="69"/>
      <c r="E608" s="69"/>
      <c r="F608" s="69"/>
    </row>
    <row r="609" spans="3:6">
      <c r="C609" s="69"/>
      <c r="E609" s="69"/>
      <c r="F609" s="69"/>
    </row>
    <row r="610" spans="3:6">
      <c r="C610" s="69"/>
      <c r="E610" s="69"/>
      <c r="F610" s="69"/>
    </row>
    <row r="611" spans="3:6">
      <c r="C611" s="69"/>
      <c r="E611" s="69"/>
      <c r="F611" s="69"/>
    </row>
    <row r="612" spans="3:6">
      <c r="C612" s="69"/>
      <c r="E612" s="69"/>
      <c r="F612" s="69"/>
    </row>
    <row r="613" spans="3:6">
      <c r="C613" s="69"/>
      <c r="E613" s="69"/>
      <c r="F613" s="69"/>
    </row>
    <row r="614" spans="3:6">
      <c r="C614" s="69"/>
      <c r="E614" s="69"/>
      <c r="F614" s="69"/>
    </row>
    <row r="615" spans="3:6">
      <c r="C615" s="69"/>
      <c r="E615" s="69"/>
      <c r="F615" s="69"/>
    </row>
    <row r="616" spans="3:6">
      <c r="C616" s="69"/>
      <c r="E616" s="69"/>
      <c r="F616" s="69"/>
    </row>
    <row r="617" spans="3:6">
      <c r="C617" s="69"/>
      <c r="E617" s="69"/>
      <c r="F617" s="69"/>
    </row>
    <row r="618" spans="3:6">
      <c r="C618" s="69"/>
      <c r="E618" s="69"/>
      <c r="F618" s="69"/>
    </row>
    <row r="619" spans="3:6">
      <c r="C619" s="69"/>
      <c r="E619" s="69"/>
      <c r="F619" s="69"/>
    </row>
    <row r="620" spans="3:6">
      <c r="C620" s="69"/>
      <c r="E620" s="69"/>
      <c r="F620" s="69"/>
    </row>
    <row r="621" spans="3:6">
      <c r="C621" s="69"/>
      <c r="E621" s="69"/>
      <c r="F621" s="69"/>
    </row>
    <row r="622" spans="3:6">
      <c r="C622" s="69"/>
      <c r="E622" s="69"/>
      <c r="F622" s="69"/>
    </row>
    <row r="623" spans="3:6">
      <c r="C623" s="69"/>
      <c r="E623" s="69"/>
      <c r="F623" s="69"/>
    </row>
    <row r="624" spans="3:6">
      <c r="C624" s="69"/>
      <c r="E624" s="69"/>
      <c r="F624" s="69"/>
    </row>
    <row r="625" spans="3:6">
      <c r="C625" s="69"/>
      <c r="E625" s="69"/>
      <c r="F625" s="69"/>
    </row>
    <row r="626" spans="3:6">
      <c r="C626" s="69"/>
      <c r="E626" s="69"/>
      <c r="F626" s="69"/>
    </row>
    <row r="627" spans="3:6">
      <c r="C627" s="69"/>
      <c r="E627" s="69"/>
      <c r="F627" s="69"/>
    </row>
    <row r="628" spans="3:6">
      <c r="C628" s="69"/>
      <c r="E628" s="69"/>
      <c r="F628" s="69"/>
    </row>
    <row r="629" spans="3:6">
      <c r="C629" s="69"/>
      <c r="E629" s="69"/>
      <c r="F629" s="69"/>
    </row>
    <row r="630" spans="3:6">
      <c r="C630" s="69"/>
      <c r="E630" s="69"/>
      <c r="F630" s="69"/>
    </row>
    <row r="631" spans="3:6">
      <c r="C631" s="69"/>
      <c r="E631" s="69"/>
      <c r="F631" s="69"/>
    </row>
    <row r="632" spans="3:6">
      <c r="C632" s="69"/>
      <c r="E632" s="69"/>
      <c r="F632" s="69"/>
    </row>
    <row r="633" spans="3:6">
      <c r="C633" s="69"/>
      <c r="E633" s="69"/>
      <c r="F633" s="69"/>
    </row>
    <row r="634" spans="3:6">
      <c r="C634" s="69"/>
      <c r="E634" s="69"/>
      <c r="F634" s="69"/>
    </row>
    <row r="635" spans="3:6">
      <c r="C635" s="69"/>
      <c r="E635" s="69"/>
      <c r="F635" s="69"/>
    </row>
    <row r="636" spans="3:6">
      <c r="C636" s="69"/>
      <c r="E636" s="69"/>
      <c r="F636" s="69"/>
    </row>
    <row r="637" spans="3:6">
      <c r="C637" s="69"/>
      <c r="E637" s="69"/>
      <c r="F637" s="69"/>
    </row>
    <row r="638" spans="3:6">
      <c r="C638" s="69"/>
      <c r="E638" s="69"/>
      <c r="F638" s="69"/>
    </row>
    <row r="639" spans="3:6">
      <c r="C639" s="69"/>
      <c r="E639" s="69"/>
      <c r="F639" s="69"/>
    </row>
    <row r="640" spans="3:6">
      <c r="C640" s="69"/>
      <c r="E640" s="69"/>
      <c r="F640" s="69"/>
    </row>
    <row r="641" spans="3:6">
      <c r="C641" s="69"/>
      <c r="E641" s="69"/>
      <c r="F641" s="69"/>
    </row>
    <row r="642" spans="3:6">
      <c r="C642" s="69"/>
      <c r="E642" s="69"/>
      <c r="F642" s="69"/>
    </row>
    <row r="643" spans="3:6">
      <c r="C643" s="69"/>
      <c r="E643" s="69"/>
      <c r="F643" s="69"/>
    </row>
    <row r="644" spans="3:6">
      <c r="C644" s="69"/>
      <c r="E644" s="69"/>
      <c r="F644" s="69"/>
    </row>
    <row r="645" spans="3:6">
      <c r="C645" s="69"/>
      <c r="E645" s="69"/>
      <c r="F645" s="69"/>
    </row>
    <row r="646" spans="3:6">
      <c r="C646" s="69"/>
      <c r="E646" s="69"/>
      <c r="F646" s="69"/>
    </row>
    <row r="647" spans="3:6">
      <c r="C647" s="69"/>
      <c r="E647" s="69"/>
      <c r="F647" s="69"/>
    </row>
    <row r="648" spans="3:6">
      <c r="C648" s="69"/>
      <c r="E648" s="69"/>
      <c r="F648" s="69"/>
    </row>
    <row r="649" spans="3:6">
      <c r="C649" s="69"/>
      <c r="E649" s="69"/>
      <c r="F649" s="69"/>
    </row>
    <row r="650" spans="3:6">
      <c r="C650" s="69"/>
      <c r="E650" s="69"/>
      <c r="F650" s="69"/>
    </row>
    <row r="651" spans="3:6">
      <c r="C651" s="69"/>
      <c r="E651" s="69"/>
      <c r="F651" s="69"/>
    </row>
    <row r="652" spans="3:6">
      <c r="C652" s="69"/>
      <c r="E652" s="69"/>
      <c r="F652" s="69"/>
    </row>
    <row r="653" spans="3:6">
      <c r="C653" s="69"/>
      <c r="E653" s="69"/>
      <c r="F653" s="69"/>
    </row>
    <row r="654" spans="3:6">
      <c r="C654" s="69"/>
      <c r="E654" s="69"/>
      <c r="F654" s="69"/>
    </row>
  </sheetData>
  <mergeCells count="4">
    <mergeCell ref="A1:F1"/>
    <mergeCell ref="A7:F7"/>
    <mergeCell ref="A8:F8"/>
    <mergeCell ref="A6:F6"/>
  </mergeCells>
  <phoneticPr fontId="0" type="noConversion"/>
  <conditionalFormatting sqref="E14:F34">
    <cfRule type="cellIs" dxfId="3" priority="1" stopIfTrue="1" operator="equal">
      <formula>0</formula>
    </cfRule>
  </conditionalFormatting>
  <pageMargins left="1" right="0.57999999999999996" top="1.25" bottom="1" header="0.5" footer="0.5"/>
  <pageSetup paperSize="9" scale="87"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19">
    <pageSetUpPr fitToPage="1"/>
  </sheetPr>
  <dimension ref="A1:BN656"/>
  <sheetViews>
    <sheetView topLeftCell="A10" workbookViewId="0">
      <pane xSplit="5" ySplit="2" topLeftCell="F12" activePane="bottomRight" state="frozen"/>
      <selection activeCell="A6" sqref="A6:H6"/>
      <selection pane="topRight" activeCell="A6" sqref="A6:H6"/>
      <selection pane="bottomLeft" activeCell="A6" sqref="A6:H6"/>
      <selection pane="bottomRight" activeCell="A6" sqref="A6:H6"/>
    </sheetView>
  </sheetViews>
  <sheetFormatPr defaultRowHeight="15"/>
  <cols>
    <col min="1" max="1" width="44" style="11" customWidth="1"/>
    <col min="2" max="2" width="12.140625" style="68" customWidth="1"/>
    <col min="3" max="3" width="12.7109375" style="11" customWidth="1"/>
    <col min="4" max="4" width="6.42578125" style="11" customWidth="1"/>
    <col min="5" max="5" width="14.140625" style="11" customWidth="1"/>
    <col min="6" max="6" width="12.140625" style="11" customWidth="1"/>
    <col min="7" max="16384" width="9.140625" style="11"/>
  </cols>
  <sheetData>
    <row r="1" spans="1:9">
      <c r="A1" s="879" t="s">
        <v>196</v>
      </c>
      <c r="B1" s="879"/>
      <c r="C1" s="879"/>
      <c r="D1" s="879"/>
      <c r="E1" s="879"/>
      <c r="F1" s="879"/>
    </row>
    <row r="2" spans="1:9">
      <c r="A2" s="9" t="e">
        <f>#REF!</f>
        <v>#REF!</v>
      </c>
      <c r="B2" s="11"/>
      <c r="F2" s="268" t="s">
        <v>85</v>
      </c>
    </row>
    <row r="3" spans="1:9">
      <c r="A3" s="14" t="s">
        <v>481</v>
      </c>
      <c r="B3" s="10"/>
      <c r="C3" s="10"/>
      <c r="D3" s="10"/>
      <c r="E3" s="12" t="s">
        <v>482</v>
      </c>
      <c r="F3" s="13" t="s">
        <v>204</v>
      </c>
      <c r="G3" s="10"/>
    </row>
    <row r="4" spans="1:9">
      <c r="A4" s="9" t="e">
        <f>#REF!</f>
        <v>#REF!</v>
      </c>
      <c r="B4" s="10"/>
      <c r="C4" s="10"/>
      <c r="D4" s="10"/>
      <c r="E4" s="15" t="e">
        <f>#REF!</f>
        <v>#REF!</v>
      </c>
      <c r="F4" s="15" t="e">
        <f>#REF!</f>
        <v>#REF!</v>
      </c>
      <c r="G4" s="10"/>
    </row>
    <row r="5" spans="1:9" ht="15.75" customHeight="1">
      <c r="A5" s="14" t="s">
        <v>203</v>
      </c>
      <c r="B5" s="10"/>
      <c r="C5" s="10"/>
      <c r="D5" s="10"/>
      <c r="E5" s="10"/>
      <c r="F5" s="10"/>
      <c r="G5" s="10"/>
      <c r="H5" s="10"/>
      <c r="I5" s="10"/>
    </row>
    <row r="6" spans="1:9" ht="19.5" customHeight="1">
      <c r="A6" s="114" t="s">
        <v>86</v>
      </c>
      <c r="B6" s="114"/>
      <c r="C6" s="114"/>
      <c r="D6" s="114"/>
      <c r="E6" s="114"/>
      <c r="F6" s="114"/>
    </row>
    <row r="7" spans="1:9" ht="12.75" customHeight="1">
      <c r="A7" s="842" t="e">
        <f>CONCATENATE("of ",A2)</f>
        <v>#REF!</v>
      </c>
      <c r="B7" s="842"/>
      <c r="C7" s="842"/>
      <c r="D7" s="842"/>
      <c r="E7" s="842"/>
      <c r="F7" s="842"/>
    </row>
    <row r="8" spans="1:9" ht="10.5" customHeight="1">
      <c r="A8" s="842" t="e">
        <f>CONCATENATE("as of ",#REF!)</f>
        <v>#REF!</v>
      </c>
      <c r="B8" s="842"/>
      <c r="C8" s="842"/>
      <c r="D8" s="842"/>
      <c r="E8" s="842"/>
      <c r="F8" s="842"/>
    </row>
    <row r="9" spans="1:9" ht="8.25" customHeight="1">
      <c r="A9" s="16"/>
      <c r="B9" s="17"/>
      <c r="C9" s="18"/>
      <c r="D9" s="18"/>
      <c r="E9" s="18"/>
      <c r="F9" s="243" t="s">
        <v>818</v>
      </c>
    </row>
    <row r="10" spans="1:9" s="24" customFormat="1" ht="11.1" customHeight="1">
      <c r="A10" s="343" t="s">
        <v>819</v>
      </c>
      <c r="B10" s="22"/>
      <c r="C10" s="22"/>
      <c r="D10" s="344"/>
      <c r="E10" s="345" t="s">
        <v>485</v>
      </c>
      <c r="F10" s="23" t="s">
        <v>913</v>
      </c>
    </row>
    <row r="11" spans="1:9" s="24" customFormat="1" ht="11.1" customHeight="1">
      <c r="A11" s="116" t="s">
        <v>212</v>
      </c>
      <c r="B11" s="117"/>
      <c r="C11" s="117"/>
      <c r="D11" s="70"/>
      <c r="E11" s="313" t="s">
        <v>492</v>
      </c>
      <c r="F11" s="40">
        <v>1</v>
      </c>
    </row>
    <row r="12" spans="1:9" s="43" customFormat="1" ht="12" customHeight="1">
      <c r="A12" s="80" t="s">
        <v>87</v>
      </c>
      <c r="B12" s="87"/>
      <c r="C12" s="88"/>
      <c r="D12" s="346"/>
      <c r="E12" s="1"/>
      <c r="F12" s="2"/>
    </row>
    <row r="13" spans="1:9" s="43" customFormat="1" ht="12" customHeight="1">
      <c r="A13" s="81" t="s">
        <v>117</v>
      </c>
      <c r="B13" s="91"/>
      <c r="C13" s="90"/>
      <c r="D13" s="347"/>
      <c r="E13" s="256">
        <v>6001</v>
      </c>
      <c r="F13" s="232" t="e">
        <f>#REF!</f>
        <v>#REF!</v>
      </c>
    </row>
    <row r="14" spans="1:9" s="43" customFormat="1" ht="12" customHeight="1">
      <c r="A14" s="82" t="s">
        <v>118</v>
      </c>
      <c r="B14" s="94"/>
      <c r="C14" s="95"/>
      <c r="D14" s="348"/>
      <c r="E14" s="340">
        <v>6002</v>
      </c>
      <c r="F14" s="232" t="e">
        <f>#REF!</f>
        <v>#REF!</v>
      </c>
    </row>
    <row r="15" spans="1:9" s="43" customFormat="1" ht="12" customHeight="1">
      <c r="A15" s="82" t="s">
        <v>119</v>
      </c>
      <c r="B15" s="94"/>
      <c r="C15" s="95"/>
      <c r="D15" s="348"/>
      <c r="E15" s="340">
        <v>6003</v>
      </c>
      <c r="F15" s="232" t="e">
        <f>#REF!</f>
        <v>#REF!</v>
      </c>
    </row>
    <row r="16" spans="1:9" s="43" customFormat="1" ht="12" customHeight="1">
      <c r="A16" s="81" t="s">
        <v>120</v>
      </c>
      <c r="B16" s="97"/>
      <c r="C16" s="98"/>
      <c r="D16" s="349"/>
      <c r="E16" s="261">
        <v>6004</v>
      </c>
      <c r="F16" s="341" t="e">
        <f>#REF!</f>
        <v>#REF!</v>
      </c>
    </row>
    <row r="17" spans="1:66" s="43" customFormat="1" ht="12">
      <c r="A17" s="84" t="s">
        <v>121</v>
      </c>
      <c r="B17" s="92"/>
      <c r="C17" s="96"/>
      <c r="D17" s="350"/>
      <c r="E17" s="257">
        <v>6005</v>
      </c>
      <c r="F17" s="232" t="e">
        <f>#REF!</f>
        <v>#REF!</v>
      </c>
    </row>
    <row r="18" spans="1:66" s="43" customFormat="1" ht="12">
      <c r="A18" s="82" t="s">
        <v>122</v>
      </c>
      <c r="B18" s="94"/>
      <c r="C18" s="95"/>
      <c r="D18" s="348"/>
      <c r="E18" s="257">
        <v>6006</v>
      </c>
      <c r="F18" s="232" t="e">
        <f>#REF!</f>
        <v>#REF!</v>
      </c>
    </row>
    <row r="19" spans="1:66" s="43" customFormat="1" ht="12">
      <c r="A19" s="82" t="s">
        <v>151</v>
      </c>
      <c r="B19" s="94"/>
      <c r="C19" s="95"/>
      <c r="D19" s="348"/>
      <c r="E19" s="340">
        <v>6007</v>
      </c>
      <c r="F19" s="232" t="e">
        <f>#REF!</f>
        <v>#REF!</v>
      </c>
    </row>
    <row r="20" spans="1:66" s="43" customFormat="1" ht="12">
      <c r="A20" s="82" t="s">
        <v>152</v>
      </c>
      <c r="B20" s="94"/>
      <c r="C20" s="95"/>
      <c r="D20" s="348"/>
      <c r="E20" s="340">
        <v>6008</v>
      </c>
      <c r="F20" s="232" t="e">
        <f>#REF!</f>
        <v>#REF!</v>
      </c>
    </row>
    <row r="21" spans="1:66" s="43" customFormat="1" ht="12">
      <c r="A21" s="83" t="s">
        <v>153</v>
      </c>
      <c r="B21" s="97"/>
      <c r="C21" s="98"/>
      <c r="D21" s="349"/>
      <c r="E21" s="257">
        <v>6009</v>
      </c>
      <c r="F21" s="232" t="e">
        <f>#REF!</f>
        <v>#REF!</v>
      </c>
    </row>
    <row r="22" spans="1:66" s="43" customFormat="1" ht="12">
      <c r="A22" s="82" t="s">
        <v>561</v>
      </c>
      <c r="B22" s="94"/>
      <c r="C22" s="95"/>
      <c r="D22" s="348"/>
      <c r="E22" s="340">
        <v>6010</v>
      </c>
      <c r="F22" s="232" t="e">
        <f>#REF!</f>
        <v>#REF!</v>
      </c>
    </row>
    <row r="23" spans="1:66" s="43" customFormat="1" ht="12">
      <c r="A23" s="82" t="s">
        <v>154</v>
      </c>
      <c r="B23" s="94"/>
      <c r="C23" s="95"/>
      <c r="D23" s="348"/>
      <c r="E23" s="340">
        <v>6011</v>
      </c>
      <c r="F23" s="232" t="e">
        <f>#REF!</f>
        <v>#REF!</v>
      </c>
    </row>
    <row r="24" spans="1:66" s="43" customFormat="1" ht="12">
      <c r="A24" s="85" t="s">
        <v>78</v>
      </c>
      <c r="B24" s="91"/>
      <c r="C24" s="90"/>
      <c r="D24" s="347"/>
      <c r="E24" s="290">
        <v>6020</v>
      </c>
      <c r="F24" s="8" t="e">
        <f>F13+F14+F15+F16</f>
        <v>#REF!</v>
      </c>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row>
    <row r="25" spans="1:66" s="43" customFormat="1" ht="12">
      <c r="A25" s="80" t="s">
        <v>155</v>
      </c>
      <c r="B25" s="99"/>
      <c r="C25" s="98"/>
      <c r="D25" s="349"/>
      <c r="E25" s="261"/>
      <c r="F25" s="2"/>
    </row>
    <row r="26" spans="1:66" s="43" customFormat="1" ht="12">
      <c r="A26" s="81" t="s">
        <v>167</v>
      </c>
      <c r="B26" s="91"/>
      <c r="C26" s="90"/>
      <c r="D26" s="347"/>
      <c r="E26" s="256">
        <v>6021</v>
      </c>
      <c r="F26" s="303" t="e">
        <f>#REF!</f>
        <v>#REF!</v>
      </c>
    </row>
    <row r="27" spans="1:66" s="43" customFormat="1" ht="12">
      <c r="A27" s="84" t="s">
        <v>168</v>
      </c>
      <c r="B27" s="92"/>
      <c r="C27" s="96"/>
      <c r="D27" s="350"/>
      <c r="E27" s="257">
        <v>6022</v>
      </c>
      <c r="F27" s="232" t="e">
        <f>#REF!</f>
        <v>#REF!</v>
      </c>
    </row>
    <row r="28" spans="1:66" s="43" customFormat="1" ht="12">
      <c r="A28" s="82" t="s">
        <v>169</v>
      </c>
      <c r="B28" s="94"/>
      <c r="C28" s="95"/>
      <c r="D28" s="348"/>
      <c r="E28" s="340">
        <v>6023</v>
      </c>
      <c r="F28" s="232" t="e">
        <f>#REF!</f>
        <v>#REF!</v>
      </c>
    </row>
    <row r="29" spans="1:66" s="43" customFormat="1" ht="12">
      <c r="A29" s="82" t="s">
        <v>170</v>
      </c>
      <c r="B29" s="94"/>
      <c r="C29" s="95"/>
      <c r="D29" s="348"/>
      <c r="E29" s="340">
        <v>6024</v>
      </c>
      <c r="F29" s="232" t="e">
        <f>#REF!</f>
        <v>#REF!</v>
      </c>
    </row>
    <row r="30" spans="1:66" s="43" customFormat="1" ht="12">
      <c r="A30" s="81" t="s">
        <v>171</v>
      </c>
      <c r="B30" s="97"/>
      <c r="C30" s="98"/>
      <c r="D30" s="349"/>
      <c r="E30" s="261">
        <v>6025</v>
      </c>
      <c r="F30" s="341" t="e">
        <f>#REF!</f>
        <v>#REF!</v>
      </c>
    </row>
    <row r="31" spans="1:66" s="43" customFormat="1" ht="12">
      <c r="A31" s="84" t="s">
        <v>172</v>
      </c>
      <c r="B31" s="92"/>
      <c r="C31" s="96"/>
      <c r="D31" s="350"/>
      <c r="E31" s="257">
        <v>6026</v>
      </c>
      <c r="F31" s="232" t="e">
        <f>#REF!</f>
        <v>#REF!</v>
      </c>
    </row>
    <row r="32" spans="1:66" s="43" customFormat="1" ht="12">
      <c r="A32" s="82" t="s">
        <v>152</v>
      </c>
      <c r="B32" s="94"/>
      <c r="C32" s="95"/>
      <c r="D32" s="348"/>
      <c r="E32" s="340">
        <v>6027</v>
      </c>
      <c r="F32" s="232" t="e">
        <f>#REF!</f>
        <v>#REF!</v>
      </c>
    </row>
    <row r="33" spans="1:66" s="43" customFormat="1" ht="12">
      <c r="A33" s="82" t="s">
        <v>173</v>
      </c>
      <c r="B33" s="94"/>
      <c r="C33" s="95"/>
      <c r="D33" s="348"/>
      <c r="E33" s="340">
        <v>6028</v>
      </c>
      <c r="F33" s="232" t="e">
        <f>#REF!</f>
        <v>#REF!</v>
      </c>
    </row>
    <row r="34" spans="1:66" s="43" customFormat="1" ht="12">
      <c r="A34" s="82" t="s">
        <v>561</v>
      </c>
      <c r="B34" s="94"/>
      <c r="C34" s="95"/>
      <c r="D34" s="348"/>
      <c r="E34" s="340">
        <v>6029</v>
      </c>
      <c r="F34" s="232" t="e">
        <f>#REF!</f>
        <v>#REF!</v>
      </c>
    </row>
    <row r="35" spans="1:66" s="43" customFormat="1" ht="12">
      <c r="A35" s="82" t="s">
        <v>154</v>
      </c>
      <c r="B35" s="94"/>
      <c r="C35" s="95"/>
      <c r="D35" s="348"/>
      <c r="E35" s="340">
        <v>6030</v>
      </c>
      <c r="F35" s="232" t="e">
        <f>#REF!</f>
        <v>#REF!</v>
      </c>
    </row>
    <row r="36" spans="1:66" s="43" customFormat="1" ht="12">
      <c r="A36" s="86" t="s">
        <v>174</v>
      </c>
      <c r="B36" s="109"/>
      <c r="C36" s="110"/>
      <c r="D36" s="351"/>
      <c r="E36" s="263">
        <v>6035</v>
      </c>
      <c r="F36" s="58" t="e">
        <f>F26+F28+F29+F30</f>
        <v>#REF!</v>
      </c>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row>
    <row r="37" spans="1:66" s="43" customFormat="1" ht="43.5" customHeight="1">
      <c r="A37" s="43" t="e">
        <f>CONCATENATE("Date: ",#REF!)</f>
        <v>#REF!</v>
      </c>
      <c r="B37" s="43" t="s">
        <v>603</v>
      </c>
      <c r="D37" s="51"/>
      <c r="E37" s="238" t="s">
        <v>604</v>
      </c>
      <c r="F37" s="67"/>
    </row>
    <row r="38" spans="1:66">
      <c r="C38" s="69"/>
      <c r="D38" s="69"/>
      <c r="E38" s="69"/>
      <c r="F38" s="69"/>
    </row>
    <row r="39" spans="1:66">
      <c r="C39" s="69"/>
      <c r="D39" s="69"/>
      <c r="E39" s="69"/>
      <c r="F39" s="69"/>
    </row>
    <row r="40" spans="1:66">
      <c r="C40" s="69"/>
      <c r="D40" s="69"/>
      <c r="E40" s="69"/>
      <c r="F40" s="69"/>
    </row>
    <row r="41" spans="1:66">
      <c r="C41" s="69"/>
      <c r="D41" s="69"/>
      <c r="E41" s="69"/>
      <c r="F41" s="69"/>
    </row>
    <row r="42" spans="1:66">
      <c r="C42" s="69"/>
      <c r="D42" s="69"/>
      <c r="E42" s="69"/>
      <c r="F42" s="69"/>
    </row>
    <row r="43" spans="1:66">
      <c r="C43" s="69"/>
      <c r="D43" s="69"/>
      <c r="E43" s="69"/>
      <c r="F43" s="69"/>
    </row>
    <row r="44" spans="1:66">
      <c r="C44" s="69"/>
      <c r="D44" s="69"/>
      <c r="E44" s="69"/>
      <c r="F44" s="69"/>
    </row>
    <row r="45" spans="1:66">
      <c r="C45" s="69"/>
      <c r="D45" s="69"/>
      <c r="E45" s="69"/>
      <c r="F45" s="69"/>
    </row>
    <row r="46" spans="1:66">
      <c r="C46" s="69"/>
      <c r="D46" s="69"/>
      <c r="E46" s="69"/>
      <c r="F46" s="69"/>
    </row>
    <row r="47" spans="1:66">
      <c r="C47" s="69"/>
      <c r="D47" s="69"/>
      <c r="E47" s="69"/>
      <c r="F47" s="69"/>
    </row>
    <row r="48" spans="1:66">
      <c r="C48" s="69"/>
      <c r="D48" s="69"/>
      <c r="E48" s="69"/>
      <c r="F48" s="69"/>
    </row>
    <row r="49" spans="3:6">
      <c r="C49" s="69"/>
      <c r="D49" s="69"/>
      <c r="E49" s="69"/>
      <c r="F49" s="69"/>
    </row>
    <row r="50" spans="3:6">
      <c r="C50" s="69"/>
      <c r="D50" s="69"/>
      <c r="E50" s="69"/>
      <c r="F50" s="69"/>
    </row>
    <row r="51" spans="3:6">
      <c r="C51" s="69"/>
      <c r="D51" s="69"/>
      <c r="E51" s="69"/>
      <c r="F51" s="69"/>
    </row>
    <row r="52" spans="3:6">
      <c r="C52" s="69"/>
      <c r="D52" s="69"/>
      <c r="E52" s="69"/>
      <c r="F52" s="69"/>
    </row>
    <row r="53" spans="3:6">
      <c r="C53" s="69"/>
      <c r="D53" s="69"/>
      <c r="E53" s="69"/>
      <c r="F53" s="69"/>
    </row>
    <row r="54" spans="3:6">
      <c r="C54" s="69"/>
      <c r="D54" s="69"/>
      <c r="E54" s="69"/>
      <c r="F54" s="69"/>
    </row>
    <row r="55" spans="3:6">
      <c r="C55" s="69"/>
      <c r="D55" s="69"/>
      <c r="E55" s="69"/>
      <c r="F55" s="69"/>
    </row>
    <row r="56" spans="3:6">
      <c r="C56" s="69"/>
      <c r="D56" s="69"/>
      <c r="E56" s="69"/>
      <c r="F56" s="69"/>
    </row>
    <row r="57" spans="3:6">
      <c r="C57" s="69"/>
      <c r="D57" s="69"/>
      <c r="E57" s="69"/>
      <c r="F57" s="69"/>
    </row>
    <row r="58" spans="3:6">
      <c r="C58" s="69"/>
      <c r="D58" s="69"/>
      <c r="E58" s="69"/>
      <c r="F58" s="69"/>
    </row>
    <row r="59" spans="3:6">
      <c r="C59" s="69"/>
      <c r="D59" s="69"/>
      <c r="E59" s="69"/>
      <c r="F59" s="69"/>
    </row>
    <row r="60" spans="3:6">
      <c r="C60" s="69"/>
      <c r="D60" s="69"/>
      <c r="E60" s="69"/>
      <c r="F60" s="69"/>
    </row>
    <row r="61" spans="3:6">
      <c r="C61" s="69"/>
      <c r="D61" s="69"/>
      <c r="E61" s="69"/>
      <c r="F61" s="69"/>
    </row>
    <row r="62" spans="3:6">
      <c r="C62" s="69"/>
      <c r="D62" s="69"/>
      <c r="E62" s="69"/>
      <c r="F62" s="69"/>
    </row>
    <row r="63" spans="3:6">
      <c r="C63" s="69"/>
      <c r="D63" s="69"/>
      <c r="E63" s="69"/>
      <c r="F63" s="69"/>
    </row>
    <row r="64" spans="3:6">
      <c r="C64" s="69"/>
      <c r="D64" s="69"/>
      <c r="E64" s="69"/>
      <c r="F64" s="69"/>
    </row>
    <row r="65" spans="3:6">
      <c r="C65" s="69"/>
      <c r="D65" s="69"/>
      <c r="E65" s="69"/>
      <c r="F65" s="69"/>
    </row>
    <row r="66" spans="3:6">
      <c r="C66" s="69"/>
      <c r="D66" s="69"/>
      <c r="E66" s="69"/>
      <c r="F66" s="69"/>
    </row>
    <row r="67" spans="3:6">
      <c r="C67" s="69"/>
      <c r="D67" s="69"/>
      <c r="E67" s="69"/>
      <c r="F67" s="69"/>
    </row>
    <row r="68" spans="3:6">
      <c r="C68" s="69"/>
      <c r="D68" s="69"/>
      <c r="E68" s="69"/>
      <c r="F68" s="69"/>
    </row>
    <row r="69" spans="3:6">
      <c r="C69" s="69"/>
      <c r="D69" s="69"/>
      <c r="E69" s="69"/>
      <c r="F69" s="69"/>
    </row>
    <row r="70" spans="3:6">
      <c r="C70" s="69"/>
      <c r="D70" s="69"/>
      <c r="E70" s="69"/>
      <c r="F70" s="69"/>
    </row>
    <row r="71" spans="3:6">
      <c r="C71" s="69"/>
      <c r="D71" s="69"/>
      <c r="E71" s="69"/>
      <c r="F71" s="69"/>
    </row>
    <row r="72" spans="3:6">
      <c r="C72" s="69"/>
      <c r="D72" s="69"/>
      <c r="E72" s="69"/>
      <c r="F72" s="69"/>
    </row>
    <row r="73" spans="3:6">
      <c r="C73" s="69"/>
      <c r="D73" s="69"/>
      <c r="E73" s="69"/>
      <c r="F73" s="69"/>
    </row>
    <row r="74" spans="3:6">
      <c r="C74" s="69"/>
      <c r="D74" s="69"/>
      <c r="E74" s="69"/>
      <c r="F74" s="69"/>
    </row>
    <row r="75" spans="3:6">
      <c r="C75" s="69"/>
      <c r="D75" s="69"/>
      <c r="E75" s="69"/>
      <c r="F75" s="69"/>
    </row>
    <row r="76" spans="3:6">
      <c r="C76" s="69"/>
      <c r="D76" s="69"/>
      <c r="E76" s="69"/>
      <c r="F76" s="69"/>
    </row>
    <row r="77" spans="3:6">
      <c r="C77" s="69"/>
      <c r="D77" s="69"/>
      <c r="E77" s="69"/>
      <c r="F77" s="69"/>
    </row>
    <row r="78" spans="3:6">
      <c r="C78" s="69"/>
      <c r="D78" s="69"/>
      <c r="E78" s="69"/>
      <c r="F78" s="69"/>
    </row>
    <row r="79" spans="3:6">
      <c r="C79" s="69"/>
      <c r="D79" s="69"/>
      <c r="E79" s="69"/>
      <c r="F79" s="69"/>
    </row>
    <row r="80" spans="3:6">
      <c r="C80" s="69"/>
      <c r="D80" s="69"/>
      <c r="E80" s="69"/>
      <c r="F80" s="69"/>
    </row>
    <row r="81" spans="3:6">
      <c r="C81" s="69"/>
      <c r="D81" s="69"/>
      <c r="E81" s="69"/>
      <c r="F81" s="69"/>
    </row>
    <row r="82" spans="3:6">
      <c r="C82" s="69"/>
      <c r="D82" s="69"/>
      <c r="E82" s="69"/>
      <c r="F82" s="69"/>
    </row>
    <row r="83" spans="3:6">
      <c r="C83" s="69"/>
      <c r="D83" s="69"/>
      <c r="E83" s="69"/>
      <c r="F83" s="69"/>
    </row>
    <row r="84" spans="3:6">
      <c r="C84" s="69"/>
      <c r="D84" s="69"/>
      <c r="E84" s="69"/>
      <c r="F84" s="69"/>
    </row>
    <row r="85" spans="3:6">
      <c r="C85" s="69"/>
      <c r="D85" s="69"/>
      <c r="E85" s="69"/>
      <c r="F85" s="69"/>
    </row>
    <row r="86" spans="3:6">
      <c r="C86" s="69"/>
      <c r="D86" s="69"/>
      <c r="E86" s="69"/>
      <c r="F86" s="69"/>
    </row>
    <row r="87" spans="3:6">
      <c r="C87" s="69"/>
      <c r="D87" s="69"/>
      <c r="E87" s="69"/>
      <c r="F87" s="69"/>
    </row>
    <row r="88" spans="3:6">
      <c r="C88" s="69"/>
      <c r="D88" s="69"/>
      <c r="E88" s="69"/>
      <c r="F88" s="69"/>
    </row>
    <row r="89" spans="3:6">
      <c r="C89" s="69"/>
      <c r="D89" s="69"/>
      <c r="E89" s="69"/>
      <c r="F89" s="69"/>
    </row>
    <row r="90" spans="3:6">
      <c r="C90" s="69"/>
      <c r="D90" s="69"/>
      <c r="E90" s="69"/>
      <c r="F90" s="69"/>
    </row>
    <row r="91" spans="3:6">
      <c r="C91" s="69"/>
      <c r="D91" s="69"/>
      <c r="E91" s="69"/>
      <c r="F91" s="69"/>
    </row>
    <row r="92" spans="3:6">
      <c r="C92" s="69"/>
      <c r="D92" s="69"/>
      <c r="E92" s="69"/>
      <c r="F92" s="69"/>
    </row>
    <row r="93" spans="3:6">
      <c r="C93" s="69"/>
      <c r="D93" s="69"/>
      <c r="E93" s="69"/>
      <c r="F93" s="69"/>
    </row>
    <row r="94" spans="3:6">
      <c r="C94" s="69"/>
      <c r="D94" s="69"/>
      <c r="E94" s="69"/>
      <c r="F94" s="69"/>
    </row>
    <row r="95" spans="3:6">
      <c r="C95" s="69"/>
      <c r="D95" s="69"/>
      <c r="E95" s="69"/>
      <c r="F95" s="69"/>
    </row>
    <row r="96" spans="3:6">
      <c r="C96" s="69"/>
      <c r="D96" s="69"/>
      <c r="E96" s="69"/>
      <c r="F96" s="69"/>
    </row>
    <row r="97" spans="3:6">
      <c r="C97" s="69"/>
      <c r="D97" s="69"/>
      <c r="E97" s="69"/>
      <c r="F97" s="69"/>
    </row>
    <row r="98" spans="3:6">
      <c r="C98" s="69"/>
      <c r="D98" s="69"/>
      <c r="E98" s="69"/>
      <c r="F98" s="69"/>
    </row>
    <row r="99" spans="3:6">
      <c r="C99" s="69"/>
      <c r="D99" s="69"/>
      <c r="E99" s="69"/>
      <c r="F99" s="69"/>
    </row>
    <row r="100" spans="3:6">
      <c r="C100" s="69"/>
      <c r="D100" s="69"/>
      <c r="E100" s="69"/>
      <c r="F100" s="69"/>
    </row>
    <row r="101" spans="3:6">
      <c r="C101" s="69"/>
      <c r="D101" s="69"/>
      <c r="E101" s="69"/>
      <c r="F101" s="69"/>
    </row>
    <row r="102" spans="3:6">
      <c r="C102" s="69"/>
      <c r="D102" s="69"/>
      <c r="E102" s="69"/>
      <c r="F102" s="69"/>
    </row>
    <row r="103" spans="3:6">
      <c r="C103" s="69"/>
      <c r="D103" s="69"/>
      <c r="E103" s="69"/>
      <c r="F103" s="69"/>
    </row>
    <row r="104" spans="3:6">
      <c r="C104" s="69"/>
      <c r="D104" s="69"/>
      <c r="E104" s="69"/>
      <c r="F104" s="69"/>
    </row>
    <row r="105" spans="3:6">
      <c r="C105" s="69"/>
      <c r="D105" s="69"/>
      <c r="E105" s="69"/>
      <c r="F105" s="69"/>
    </row>
    <row r="106" spans="3:6">
      <c r="C106" s="69"/>
      <c r="D106" s="69"/>
      <c r="E106" s="69"/>
      <c r="F106" s="69"/>
    </row>
    <row r="107" spans="3:6">
      <c r="C107" s="69"/>
      <c r="D107" s="69"/>
      <c r="E107" s="69"/>
      <c r="F107" s="69"/>
    </row>
    <row r="108" spans="3:6">
      <c r="C108" s="69"/>
      <c r="D108" s="69"/>
      <c r="E108" s="69"/>
      <c r="F108" s="69"/>
    </row>
    <row r="109" spans="3:6">
      <c r="C109" s="69"/>
      <c r="D109" s="69"/>
      <c r="E109" s="69"/>
      <c r="F109" s="69"/>
    </row>
    <row r="110" spans="3:6">
      <c r="C110" s="69"/>
      <c r="D110" s="69"/>
      <c r="E110" s="69"/>
      <c r="F110" s="69"/>
    </row>
    <row r="111" spans="3:6">
      <c r="C111" s="69"/>
      <c r="D111" s="69"/>
      <c r="E111" s="69"/>
      <c r="F111" s="69"/>
    </row>
    <row r="112" spans="3:6">
      <c r="C112" s="69"/>
      <c r="D112" s="69"/>
      <c r="E112" s="69"/>
      <c r="F112" s="69"/>
    </row>
    <row r="113" spans="3:6">
      <c r="C113" s="69"/>
      <c r="D113" s="69"/>
      <c r="E113" s="69"/>
      <c r="F113" s="69"/>
    </row>
    <row r="114" spans="3:6">
      <c r="C114" s="69"/>
      <c r="D114" s="69"/>
      <c r="E114" s="69"/>
      <c r="F114" s="69"/>
    </row>
    <row r="115" spans="3:6">
      <c r="C115" s="69"/>
      <c r="D115" s="69"/>
      <c r="E115" s="69"/>
      <c r="F115" s="69"/>
    </row>
    <row r="116" spans="3:6">
      <c r="C116" s="69"/>
      <c r="D116" s="69"/>
      <c r="E116" s="69"/>
      <c r="F116" s="69"/>
    </row>
    <row r="117" spans="3:6">
      <c r="C117" s="69"/>
      <c r="D117" s="69"/>
      <c r="E117" s="69"/>
      <c r="F117" s="69"/>
    </row>
    <row r="118" spans="3:6">
      <c r="C118" s="69"/>
      <c r="D118" s="69"/>
      <c r="E118" s="69"/>
      <c r="F118" s="69"/>
    </row>
    <row r="119" spans="3:6">
      <c r="C119" s="69"/>
      <c r="D119" s="69"/>
      <c r="E119" s="69"/>
      <c r="F119" s="69"/>
    </row>
    <row r="120" spans="3:6">
      <c r="C120" s="69"/>
      <c r="D120" s="69"/>
      <c r="E120" s="69"/>
      <c r="F120" s="69"/>
    </row>
    <row r="121" spans="3:6">
      <c r="C121" s="69"/>
      <c r="D121" s="69"/>
      <c r="E121" s="69"/>
      <c r="F121" s="69"/>
    </row>
    <row r="122" spans="3:6">
      <c r="C122" s="69"/>
      <c r="D122" s="69"/>
      <c r="E122" s="69"/>
      <c r="F122" s="69"/>
    </row>
    <row r="123" spans="3:6">
      <c r="C123" s="69"/>
      <c r="D123" s="69"/>
      <c r="E123" s="69"/>
      <c r="F123" s="69"/>
    </row>
    <row r="124" spans="3:6">
      <c r="C124" s="69"/>
      <c r="D124" s="69"/>
      <c r="E124" s="69"/>
      <c r="F124" s="69"/>
    </row>
    <row r="125" spans="3:6">
      <c r="C125" s="69"/>
      <c r="D125" s="69"/>
      <c r="E125" s="69"/>
      <c r="F125" s="69"/>
    </row>
    <row r="126" spans="3:6">
      <c r="C126" s="69"/>
      <c r="D126" s="69"/>
      <c r="E126" s="69"/>
      <c r="F126" s="69"/>
    </row>
    <row r="127" spans="3:6">
      <c r="C127" s="69"/>
      <c r="D127" s="69"/>
      <c r="E127" s="69"/>
      <c r="F127" s="69"/>
    </row>
    <row r="128" spans="3:6">
      <c r="C128" s="69"/>
      <c r="D128" s="69"/>
      <c r="E128" s="69"/>
      <c r="F128" s="69"/>
    </row>
    <row r="129" spans="3:6">
      <c r="C129" s="69"/>
      <c r="D129" s="69"/>
      <c r="E129" s="69"/>
      <c r="F129" s="69"/>
    </row>
    <row r="130" spans="3:6">
      <c r="C130" s="69"/>
      <c r="D130" s="69"/>
      <c r="E130" s="69"/>
      <c r="F130" s="69"/>
    </row>
    <row r="131" spans="3:6">
      <c r="C131" s="69"/>
      <c r="D131" s="69"/>
      <c r="E131" s="69"/>
      <c r="F131" s="69"/>
    </row>
    <row r="132" spans="3:6">
      <c r="C132" s="69"/>
      <c r="D132" s="69"/>
      <c r="E132" s="69"/>
      <c r="F132" s="69"/>
    </row>
    <row r="133" spans="3:6">
      <c r="C133" s="69"/>
      <c r="D133" s="69"/>
      <c r="E133" s="69"/>
      <c r="F133" s="69"/>
    </row>
    <row r="134" spans="3:6">
      <c r="C134" s="69"/>
      <c r="D134" s="69"/>
      <c r="E134" s="69"/>
      <c r="F134" s="69"/>
    </row>
    <row r="135" spans="3:6">
      <c r="C135" s="69"/>
      <c r="D135" s="69"/>
      <c r="E135" s="69"/>
      <c r="F135" s="69"/>
    </row>
    <row r="136" spans="3:6">
      <c r="C136" s="69"/>
      <c r="D136" s="69"/>
      <c r="E136" s="69"/>
      <c r="F136" s="69"/>
    </row>
    <row r="137" spans="3:6">
      <c r="C137" s="69"/>
      <c r="D137" s="69"/>
      <c r="E137" s="69"/>
      <c r="F137" s="69"/>
    </row>
    <row r="138" spans="3:6">
      <c r="C138" s="69"/>
      <c r="D138" s="69"/>
      <c r="E138" s="69"/>
      <c r="F138" s="69"/>
    </row>
    <row r="139" spans="3:6">
      <c r="C139" s="69"/>
      <c r="D139" s="69"/>
      <c r="E139" s="69"/>
      <c r="F139" s="69"/>
    </row>
    <row r="140" spans="3:6">
      <c r="C140" s="69"/>
      <c r="D140" s="69"/>
      <c r="E140" s="69"/>
      <c r="F140" s="69"/>
    </row>
    <row r="141" spans="3:6">
      <c r="C141" s="69"/>
      <c r="D141" s="69"/>
      <c r="E141" s="69"/>
      <c r="F141" s="69"/>
    </row>
    <row r="142" spans="3:6">
      <c r="C142" s="69"/>
      <c r="D142" s="69"/>
      <c r="E142" s="69"/>
      <c r="F142" s="69"/>
    </row>
    <row r="143" spans="3:6">
      <c r="C143" s="69"/>
      <c r="D143" s="69"/>
      <c r="E143" s="69"/>
      <c r="F143" s="69"/>
    </row>
    <row r="144" spans="3:6">
      <c r="C144" s="69"/>
      <c r="D144" s="69"/>
      <c r="E144" s="69"/>
      <c r="F144" s="69"/>
    </row>
    <row r="145" spans="3:6">
      <c r="C145" s="69"/>
      <c r="D145" s="69"/>
      <c r="E145" s="69"/>
      <c r="F145" s="69"/>
    </row>
    <row r="146" spans="3:6">
      <c r="C146" s="69"/>
      <c r="D146" s="69"/>
      <c r="E146" s="69"/>
      <c r="F146" s="69"/>
    </row>
    <row r="147" spans="3:6">
      <c r="C147" s="69"/>
      <c r="D147" s="69"/>
      <c r="E147" s="69"/>
      <c r="F147" s="69"/>
    </row>
    <row r="148" spans="3:6">
      <c r="C148" s="69"/>
      <c r="D148" s="69"/>
      <c r="E148" s="69"/>
      <c r="F148" s="69"/>
    </row>
    <row r="149" spans="3:6">
      <c r="C149" s="69"/>
      <c r="D149" s="69"/>
      <c r="E149" s="69"/>
      <c r="F149" s="69"/>
    </row>
    <row r="150" spans="3:6">
      <c r="C150" s="69"/>
      <c r="D150" s="69"/>
      <c r="E150" s="69"/>
      <c r="F150" s="69"/>
    </row>
    <row r="151" spans="3:6">
      <c r="C151" s="69"/>
      <c r="D151" s="69"/>
      <c r="E151" s="69"/>
      <c r="F151" s="69"/>
    </row>
    <row r="152" spans="3:6">
      <c r="C152" s="69"/>
      <c r="D152" s="69"/>
      <c r="E152" s="69"/>
      <c r="F152" s="69"/>
    </row>
    <row r="153" spans="3:6">
      <c r="C153" s="69"/>
      <c r="D153" s="69"/>
      <c r="E153" s="69"/>
      <c r="F153" s="69"/>
    </row>
    <row r="154" spans="3:6">
      <c r="C154" s="69"/>
      <c r="D154" s="69"/>
      <c r="E154" s="69"/>
      <c r="F154" s="69"/>
    </row>
    <row r="155" spans="3:6">
      <c r="C155" s="69"/>
      <c r="D155" s="69"/>
      <c r="E155" s="69"/>
      <c r="F155" s="69"/>
    </row>
    <row r="156" spans="3:6">
      <c r="C156" s="69"/>
      <c r="D156" s="69"/>
      <c r="E156" s="69"/>
      <c r="F156" s="69"/>
    </row>
    <row r="157" spans="3:6">
      <c r="C157" s="69"/>
      <c r="D157" s="69"/>
      <c r="E157" s="69"/>
      <c r="F157" s="69"/>
    </row>
    <row r="158" spans="3:6">
      <c r="C158" s="69"/>
      <c r="D158" s="69"/>
      <c r="E158" s="69"/>
      <c r="F158" s="69"/>
    </row>
    <row r="159" spans="3:6">
      <c r="C159" s="69"/>
      <c r="D159" s="69"/>
      <c r="E159" s="69"/>
      <c r="F159" s="69"/>
    </row>
    <row r="160" spans="3:6">
      <c r="C160" s="69"/>
      <c r="D160" s="69"/>
      <c r="E160" s="69"/>
      <c r="F160" s="69"/>
    </row>
    <row r="161" spans="3:6">
      <c r="C161" s="69"/>
      <c r="D161" s="69"/>
      <c r="E161" s="69"/>
      <c r="F161" s="69"/>
    </row>
    <row r="162" spans="3:6">
      <c r="C162" s="69"/>
      <c r="D162" s="69"/>
      <c r="E162" s="69"/>
      <c r="F162" s="69"/>
    </row>
    <row r="163" spans="3:6">
      <c r="C163" s="69"/>
      <c r="D163" s="69"/>
      <c r="E163" s="69"/>
      <c r="F163" s="69"/>
    </row>
    <row r="164" spans="3:6">
      <c r="C164" s="69"/>
      <c r="D164" s="69"/>
      <c r="E164" s="69"/>
      <c r="F164" s="69"/>
    </row>
    <row r="165" spans="3:6">
      <c r="C165" s="69"/>
      <c r="D165" s="69"/>
      <c r="E165" s="69"/>
      <c r="F165" s="69"/>
    </row>
    <row r="166" spans="3:6">
      <c r="C166" s="69"/>
      <c r="D166" s="69"/>
      <c r="E166" s="69"/>
      <c r="F166" s="69"/>
    </row>
    <row r="167" spans="3:6">
      <c r="C167" s="69"/>
      <c r="D167" s="69"/>
      <c r="E167" s="69"/>
      <c r="F167" s="69"/>
    </row>
    <row r="168" spans="3:6">
      <c r="C168" s="69"/>
      <c r="D168" s="69"/>
      <c r="E168" s="69"/>
      <c r="F168" s="69"/>
    </row>
    <row r="169" spans="3:6">
      <c r="C169" s="69"/>
      <c r="D169" s="69"/>
      <c r="E169" s="69"/>
      <c r="F169" s="69"/>
    </row>
    <row r="170" spans="3:6">
      <c r="C170" s="69"/>
      <c r="D170" s="69"/>
      <c r="E170" s="69"/>
      <c r="F170" s="69"/>
    </row>
    <row r="171" spans="3:6">
      <c r="C171" s="69"/>
      <c r="D171" s="69"/>
      <c r="E171" s="69"/>
      <c r="F171" s="69"/>
    </row>
    <row r="172" spans="3:6">
      <c r="C172" s="69"/>
      <c r="D172" s="69"/>
      <c r="E172" s="69"/>
      <c r="F172" s="69"/>
    </row>
    <row r="173" spans="3:6">
      <c r="C173" s="69"/>
      <c r="D173" s="69"/>
      <c r="E173" s="69"/>
      <c r="F173" s="69"/>
    </row>
    <row r="174" spans="3:6">
      <c r="C174" s="69"/>
      <c r="D174" s="69"/>
      <c r="E174" s="69"/>
      <c r="F174" s="69"/>
    </row>
    <row r="175" spans="3:6">
      <c r="C175" s="69"/>
      <c r="D175" s="69"/>
      <c r="E175" s="69"/>
      <c r="F175" s="69"/>
    </row>
    <row r="176" spans="3:6">
      <c r="C176" s="69"/>
      <c r="D176" s="69"/>
      <c r="E176" s="69"/>
      <c r="F176" s="69"/>
    </row>
    <row r="177" spans="3:6">
      <c r="C177" s="69"/>
      <c r="D177" s="69"/>
      <c r="E177" s="69"/>
      <c r="F177" s="69"/>
    </row>
    <row r="178" spans="3:6">
      <c r="C178" s="69"/>
      <c r="D178" s="69"/>
      <c r="E178" s="69"/>
      <c r="F178" s="69"/>
    </row>
    <row r="179" spans="3:6">
      <c r="C179" s="69"/>
      <c r="D179" s="69"/>
      <c r="E179" s="69"/>
      <c r="F179" s="69"/>
    </row>
    <row r="180" spans="3:6">
      <c r="C180" s="69"/>
      <c r="D180" s="69"/>
      <c r="E180" s="69"/>
      <c r="F180" s="69"/>
    </row>
    <row r="181" spans="3:6">
      <c r="C181" s="69"/>
      <c r="D181" s="69"/>
      <c r="E181" s="69"/>
      <c r="F181" s="69"/>
    </row>
    <row r="182" spans="3:6">
      <c r="C182" s="69"/>
      <c r="D182" s="69"/>
      <c r="E182" s="69"/>
      <c r="F182" s="69"/>
    </row>
    <row r="183" spans="3:6">
      <c r="C183" s="69"/>
      <c r="D183" s="69"/>
      <c r="E183" s="69"/>
      <c r="F183" s="69"/>
    </row>
    <row r="184" spans="3:6">
      <c r="C184" s="69"/>
      <c r="D184" s="69"/>
      <c r="E184" s="69"/>
      <c r="F184" s="69"/>
    </row>
    <row r="185" spans="3:6">
      <c r="C185" s="69"/>
      <c r="D185" s="69"/>
      <c r="E185" s="69"/>
      <c r="F185" s="69"/>
    </row>
    <row r="186" spans="3:6">
      <c r="C186" s="69"/>
      <c r="D186" s="69"/>
      <c r="E186" s="69"/>
      <c r="F186" s="69"/>
    </row>
    <row r="187" spans="3:6">
      <c r="C187" s="69"/>
      <c r="D187" s="69"/>
      <c r="E187" s="69"/>
      <c r="F187" s="69"/>
    </row>
    <row r="188" spans="3:6">
      <c r="C188" s="69"/>
      <c r="D188" s="69"/>
      <c r="E188" s="69"/>
      <c r="F188" s="69"/>
    </row>
    <row r="189" spans="3:6">
      <c r="C189" s="69"/>
      <c r="D189" s="69"/>
      <c r="E189" s="69"/>
      <c r="F189" s="69"/>
    </row>
    <row r="190" spans="3:6">
      <c r="C190" s="69"/>
      <c r="D190" s="69"/>
      <c r="E190" s="69"/>
      <c r="F190" s="69"/>
    </row>
    <row r="191" spans="3:6">
      <c r="C191" s="69"/>
      <c r="D191" s="69"/>
      <c r="E191" s="69"/>
      <c r="F191" s="69"/>
    </row>
    <row r="192" spans="3:6">
      <c r="C192" s="69"/>
      <c r="D192" s="69"/>
      <c r="E192" s="69"/>
      <c r="F192" s="69"/>
    </row>
    <row r="193" spans="3:6">
      <c r="C193" s="69"/>
      <c r="D193" s="69"/>
      <c r="E193" s="69"/>
      <c r="F193" s="69"/>
    </row>
    <row r="194" spans="3:6">
      <c r="C194" s="69"/>
      <c r="D194" s="69"/>
      <c r="E194" s="69"/>
      <c r="F194" s="69"/>
    </row>
    <row r="195" spans="3:6">
      <c r="C195" s="69"/>
      <c r="D195" s="69"/>
      <c r="E195" s="69"/>
      <c r="F195" s="69"/>
    </row>
    <row r="196" spans="3:6">
      <c r="C196" s="69"/>
      <c r="D196" s="69"/>
      <c r="E196" s="69"/>
      <c r="F196" s="69"/>
    </row>
    <row r="197" spans="3:6">
      <c r="C197" s="69"/>
      <c r="D197" s="69"/>
      <c r="E197" s="69"/>
      <c r="F197" s="69"/>
    </row>
    <row r="198" spans="3:6">
      <c r="C198" s="69"/>
      <c r="D198" s="69"/>
      <c r="E198" s="69"/>
      <c r="F198" s="69"/>
    </row>
    <row r="199" spans="3:6">
      <c r="C199" s="69"/>
      <c r="D199" s="69"/>
      <c r="E199" s="69"/>
      <c r="F199" s="69"/>
    </row>
    <row r="200" spans="3:6">
      <c r="C200" s="69"/>
      <c r="D200" s="69"/>
      <c r="E200" s="69"/>
      <c r="F200" s="69"/>
    </row>
    <row r="201" spans="3:6">
      <c r="C201" s="69"/>
      <c r="D201" s="69"/>
      <c r="E201" s="69"/>
      <c r="F201" s="69"/>
    </row>
    <row r="202" spans="3:6">
      <c r="C202" s="69"/>
      <c r="D202" s="69"/>
      <c r="E202" s="69"/>
      <c r="F202" s="69"/>
    </row>
    <row r="203" spans="3:6">
      <c r="C203" s="69"/>
      <c r="D203" s="69"/>
      <c r="E203" s="69"/>
      <c r="F203" s="69"/>
    </row>
    <row r="204" spans="3:6">
      <c r="C204" s="69"/>
      <c r="D204" s="69"/>
      <c r="E204" s="69"/>
      <c r="F204" s="69"/>
    </row>
    <row r="205" spans="3:6">
      <c r="C205" s="69"/>
      <c r="D205" s="69"/>
      <c r="E205" s="69"/>
      <c r="F205" s="69"/>
    </row>
    <row r="206" spans="3:6">
      <c r="C206" s="69"/>
      <c r="D206" s="69"/>
      <c r="E206" s="69"/>
      <c r="F206" s="69"/>
    </row>
    <row r="207" spans="3:6">
      <c r="C207" s="69"/>
      <c r="D207" s="69"/>
      <c r="E207" s="69"/>
      <c r="F207" s="69"/>
    </row>
    <row r="208" spans="3:6">
      <c r="C208" s="69"/>
      <c r="D208" s="69"/>
      <c r="E208" s="69"/>
      <c r="F208" s="69"/>
    </row>
    <row r="209" spans="3:6">
      <c r="C209" s="69"/>
      <c r="D209" s="69"/>
      <c r="E209" s="69"/>
      <c r="F209" s="69"/>
    </row>
    <row r="210" spans="3:6">
      <c r="C210" s="69"/>
      <c r="D210" s="69"/>
      <c r="E210" s="69"/>
      <c r="F210" s="69"/>
    </row>
    <row r="211" spans="3:6">
      <c r="C211" s="69"/>
      <c r="D211" s="69"/>
      <c r="E211" s="69"/>
      <c r="F211" s="69"/>
    </row>
    <row r="212" spans="3:6">
      <c r="C212" s="69"/>
      <c r="D212" s="69"/>
      <c r="E212" s="69"/>
      <c r="F212" s="69"/>
    </row>
    <row r="213" spans="3:6">
      <c r="C213" s="69"/>
      <c r="D213" s="69"/>
      <c r="E213" s="69"/>
      <c r="F213" s="69"/>
    </row>
    <row r="214" spans="3:6">
      <c r="C214" s="69"/>
      <c r="D214" s="69"/>
      <c r="E214" s="69"/>
      <c r="F214" s="69"/>
    </row>
    <row r="215" spans="3:6">
      <c r="C215" s="69"/>
      <c r="D215" s="69"/>
      <c r="E215" s="69"/>
      <c r="F215" s="69"/>
    </row>
    <row r="216" spans="3:6">
      <c r="C216" s="69"/>
      <c r="D216" s="69"/>
      <c r="E216" s="69"/>
      <c r="F216" s="69"/>
    </row>
    <row r="217" spans="3:6">
      <c r="C217" s="69"/>
      <c r="D217" s="69"/>
      <c r="E217" s="69"/>
      <c r="F217" s="69"/>
    </row>
    <row r="218" spans="3:6">
      <c r="C218" s="69"/>
      <c r="D218" s="69"/>
      <c r="E218" s="69"/>
      <c r="F218" s="69"/>
    </row>
    <row r="219" spans="3:6">
      <c r="C219" s="69"/>
      <c r="D219" s="69"/>
      <c r="E219" s="69"/>
      <c r="F219" s="69"/>
    </row>
    <row r="220" spans="3:6">
      <c r="C220" s="69"/>
      <c r="D220" s="69"/>
      <c r="E220" s="69"/>
      <c r="F220" s="69"/>
    </row>
    <row r="221" spans="3:6">
      <c r="C221" s="69"/>
      <c r="D221" s="69"/>
      <c r="E221" s="69"/>
      <c r="F221" s="69"/>
    </row>
    <row r="222" spans="3:6">
      <c r="C222" s="69"/>
      <c r="D222" s="69"/>
      <c r="E222" s="69"/>
      <c r="F222" s="69"/>
    </row>
    <row r="223" spans="3:6">
      <c r="C223" s="69"/>
      <c r="D223" s="69"/>
      <c r="E223" s="69"/>
      <c r="F223" s="69"/>
    </row>
    <row r="224" spans="3:6">
      <c r="C224" s="69"/>
      <c r="D224" s="69"/>
      <c r="E224" s="69"/>
      <c r="F224" s="69"/>
    </row>
    <row r="225" spans="3:6">
      <c r="C225" s="69"/>
      <c r="D225" s="69"/>
      <c r="E225" s="69"/>
      <c r="F225" s="69"/>
    </row>
    <row r="226" spans="3:6">
      <c r="C226" s="69"/>
      <c r="D226" s="69"/>
      <c r="E226" s="69"/>
      <c r="F226" s="69"/>
    </row>
    <row r="227" spans="3:6">
      <c r="C227" s="69"/>
      <c r="D227" s="69"/>
      <c r="E227" s="69"/>
      <c r="F227" s="69"/>
    </row>
    <row r="228" spans="3:6">
      <c r="C228" s="69"/>
      <c r="D228" s="69"/>
      <c r="E228" s="69"/>
      <c r="F228" s="69"/>
    </row>
    <row r="229" spans="3:6">
      <c r="C229" s="69"/>
      <c r="D229" s="69"/>
      <c r="E229" s="69"/>
      <c r="F229" s="69"/>
    </row>
    <row r="230" spans="3:6">
      <c r="C230" s="69"/>
      <c r="D230" s="69"/>
      <c r="E230" s="69"/>
      <c r="F230" s="69"/>
    </row>
    <row r="231" spans="3:6">
      <c r="C231" s="69"/>
      <c r="D231" s="69"/>
      <c r="E231" s="69"/>
      <c r="F231" s="69"/>
    </row>
    <row r="232" spans="3:6">
      <c r="C232" s="69"/>
      <c r="D232" s="69"/>
      <c r="E232" s="69"/>
      <c r="F232" s="69"/>
    </row>
    <row r="233" spans="3:6">
      <c r="C233" s="69"/>
      <c r="D233" s="69"/>
      <c r="E233" s="69"/>
      <c r="F233" s="69"/>
    </row>
    <row r="234" spans="3:6">
      <c r="C234" s="69"/>
      <c r="D234" s="69"/>
      <c r="E234" s="69"/>
      <c r="F234" s="69"/>
    </row>
    <row r="235" spans="3:6">
      <c r="C235" s="69"/>
      <c r="D235" s="69"/>
      <c r="E235" s="69"/>
      <c r="F235" s="69"/>
    </row>
    <row r="236" spans="3:6">
      <c r="C236" s="69"/>
      <c r="D236" s="69"/>
      <c r="E236" s="69"/>
      <c r="F236" s="69"/>
    </row>
    <row r="237" spans="3:6">
      <c r="C237" s="69"/>
      <c r="D237" s="69"/>
      <c r="E237" s="69"/>
      <c r="F237" s="69"/>
    </row>
    <row r="238" spans="3:6">
      <c r="C238" s="69"/>
      <c r="D238" s="69"/>
      <c r="E238" s="69"/>
      <c r="F238" s="69"/>
    </row>
    <row r="239" spans="3:6">
      <c r="C239" s="69"/>
      <c r="D239" s="69"/>
      <c r="E239" s="69"/>
      <c r="F239" s="69"/>
    </row>
    <row r="240" spans="3:6">
      <c r="C240" s="69"/>
      <c r="D240" s="69"/>
      <c r="E240" s="69"/>
      <c r="F240" s="69"/>
    </row>
    <row r="241" spans="3:6">
      <c r="C241" s="69"/>
      <c r="D241" s="69"/>
      <c r="E241" s="69"/>
      <c r="F241" s="69"/>
    </row>
    <row r="242" spans="3:6">
      <c r="C242" s="69"/>
      <c r="D242" s="69"/>
      <c r="E242" s="69"/>
      <c r="F242" s="69"/>
    </row>
    <row r="243" spans="3:6">
      <c r="C243" s="69"/>
      <c r="D243" s="69"/>
      <c r="E243" s="69"/>
      <c r="F243" s="69"/>
    </row>
    <row r="244" spans="3:6">
      <c r="C244" s="69"/>
      <c r="D244" s="69"/>
      <c r="E244" s="69"/>
      <c r="F244" s="69"/>
    </row>
    <row r="245" spans="3:6">
      <c r="C245" s="69"/>
      <c r="D245" s="69"/>
      <c r="E245" s="69"/>
      <c r="F245" s="69"/>
    </row>
    <row r="246" spans="3:6">
      <c r="C246" s="69"/>
      <c r="D246" s="69"/>
      <c r="E246" s="69"/>
      <c r="F246" s="69"/>
    </row>
    <row r="247" spans="3:6">
      <c r="C247" s="69"/>
      <c r="D247" s="69"/>
      <c r="E247" s="69"/>
      <c r="F247" s="69"/>
    </row>
    <row r="248" spans="3:6">
      <c r="C248" s="69"/>
      <c r="D248" s="69"/>
      <c r="E248" s="69"/>
      <c r="F248" s="69"/>
    </row>
    <row r="249" spans="3:6">
      <c r="C249" s="69"/>
      <c r="D249" s="69"/>
      <c r="E249" s="69"/>
      <c r="F249" s="69"/>
    </row>
    <row r="250" spans="3:6">
      <c r="C250" s="69"/>
      <c r="D250" s="69"/>
      <c r="E250" s="69"/>
      <c r="F250" s="69"/>
    </row>
    <row r="251" spans="3:6">
      <c r="C251" s="69"/>
      <c r="D251" s="69"/>
      <c r="E251" s="69"/>
      <c r="F251" s="69"/>
    </row>
    <row r="252" spans="3:6">
      <c r="C252" s="69"/>
      <c r="D252" s="69"/>
      <c r="E252" s="69"/>
      <c r="F252" s="69"/>
    </row>
    <row r="253" spans="3:6">
      <c r="C253" s="69"/>
      <c r="D253" s="69"/>
      <c r="E253" s="69"/>
      <c r="F253" s="69"/>
    </row>
    <row r="254" spans="3:6">
      <c r="C254" s="69"/>
      <c r="D254" s="69"/>
      <c r="E254" s="69"/>
      <c r="F254" s="69"/>
    </row>
    <row r="255" spans="3:6">
      <c r="C255" s="69"/>
      <c r="D255" s="69"/>
      <c r="E255" s="69"/>
      <c r="F255" s="69"/>
    </row>
    <row r="256" spans="3:6">
      <c r="C256" s="69"/>
      <c r="D256" s="69"/>
      <c r="E256" s="69"/>
      <c r="F256" s="69"/>
    </row>
    <row r="257" spans="3:6">
      <c r="C257" s="69"/>
      <c r="D257" s="69"/>
      <c r="E257" s="69"/>
      <c r="F257" s="69"/>
    </row>
    <row r="258" spans="3:6">
      <c r="C258" s="69"/>
      <c r="D258" s="69"/>
      <c r="E258" s="69"/>
      <c r="F258" s="69"/>
    </row>
    <row r="259" spans="3:6">
      <c r="C259" s="69"/>
      <c r="D259" s="69"/>
      <c r="E259" s="69"/>
      <c r="F259" s="69"/>
    </row>
    <row r="260" spans="3:6">
      <c r="C260" s="69"/>
      <c r="D260" s="69"/>
      <c r="E260" s="69"/>
      <c r="F260" s="69"/>
    </row>
    <row r="261" spans="3:6">
      <c r="C261" s="69"/>
      <c r="D261" s="69"/>
      <c r="E261" s="69"/>
      <c r="F261" s="69"/>
    </row>
    <row r="262" spans="3:6">
      <c r="C262" s="69"/>
      <c r="D262" s="69"/>
      <c r="E262" s="69"/>
      <c r="F262" s="69"/>
    </row>
    <row r="263" spans="3:6">
      <c r="C263" s="69"/>
      <c r="D263" s="69"/>
      <c r="E263" s="69"/>
      <c r="F263" s="69"/>
    </row>
    <row r="264" spans="3:6">
      <c r="C264" s="69"/>
      <c r="D264" s="69"/>
      <c r="E264" s="69"/>
      <c r="F264" s="69"/>
    </row>
    <row r="265" spans="3:6">
      <c r="C265" s="69"/>
      <c r="D265" s="69"/>
      <c r="E265" s="69"/>
      <c r="F265" s="69"/>
    </row>
    <row r="266" spans="3:6">
      <c r="C266" s="69"/>
      <c r="D266" s="69"/>
      <c r="E266" s="69"/>
      <c r="F266" s="69"/>
    </row>
    <row r="267" spans="3:6">
      <c r="C267" s="69"/>
      <c r="D267" s="69"/>
      <c r="E267" s="69"/>
      <c r="F267" s="69"/>
    </row>
    <row r="268" spans="3:6">
      <c r="C268" s="69"/>
      <c r="D268" s="69"/>
      <c r="E268" s="69"/>
      <c r="F268" s="69"/>
    </row>
    <row r="269" spans="3:6">
      <c r="C269" s="69"/>
      <c r="D269" s="69"/>
      <c r="E269" s="69"/>
      <c r="F269" s="69"/>
    </row>
    <row r="270" spans="3:6">
      <c r="C270" s="69"/>
      <c r="D270" s="69"/>
      <c r="E270" s="69"/>
      <c r="F270" s="69"/>
    </row>
    <row r="271" spans="3:6">
      <c r="C271" s="69"/>
      <c r="D271" s="69"/>
      <c r="E271" s="69"/>
      <c r="F271" s="69"/>
    </row>
    <row r="272" spans="3:6">
      <c r="C272" s="69"/>
      <c r="D272" s="69"/>
      <c r="E272" s="69"/>
      <c r="F272" s="69"/>
    </row>
    <row r="273" spans="3:6">
      <c r="C273" s="69"/>
      <c r="D273" s="69"/>
      <c r="E273" s="69"/>
      <c r="F273" s="69"/>
    </row>
    <row r="274" spans="3:6">
      <c r="C274" s="69"/>
      <c r="D274" s="69"/>
      <c r="E274" s="69"/>
      <c r="F274" s="69"/>
    </row>
    <row r="275" spans="3:6">
      <c r="C275" s="69"/>
      <c r="D275" s="69"/>
      <c r="E275" s="69"/>
      <c r="F275" s="69"/>
    </row>
    <row r="276" spans="3:6">
      <c r="C276" s="69"/>
      <c r="D276" s="69"/>
      <c r="E276" s="69"/>
      <c r="F276" s="69"/>
    </row>
    <row r="277" spans="3:6">
      <c r="C277" s="69"/>
      <c r="D277" s="69"/>
      <c r="E277" s="69"/>
      <c r="F277" s="69"/>
    </row>
    <row r="278" spans="3:6">
      <c r="C278" s="69"/>
      <c r="D278" s="69"/>
      <c r="E278" s="69"/>
      <c r="F278" s="69"/>
    </row>
    <row r="279" spans="3:6">
      <c r="C279" s="69"/>
      <c r="D279" s="69"/>
      <c r="E279" s="69"/>
      <c r="F279" s="69"/>
    </row>
    <row r="280" spans="3:6">
      <c r="C280" s="69"/>
      <c r="D280" s="69"/>
      <c r="E280" s="69"/>
      <c r="F280" s="69"/>
    </row>
    <row r="281" spans="3:6">
      <c r="C281" s="69"/>
      <c r="D281" s="69"/>
      <c r="E281" s="69"/>
      <c r="F281" s="69"/>
    </row>
    <row r="282" spans="3:6">
      <c r="C282" s="69"/>
      <c r="D282" s="69"/>
      <c r="E282" s="69"/>
      <c r="F282" s="69"/>
    </row>
    <row r="283" spans="3:6">
      <c r="C283" s="69"/>
      <c r="D283" s="69"/>
      <c r="E283" s="69"/>
      <c r="F283" s="69"/>
    </row>
    <row r="284" spans="3:6">
      <c r="C284" s="69"/>
      <c r="D284" s="69"/>
      <c r="E284" s="69"/>
      <c r="F284" s="69"/>
    </row>
    <row r="285" spans="3:6">
      <c r="C285" s="69"/>
      <c r="D285" s="69"/>
      <c r="E285" s="69"/>
      <c r="F285" s="69"/>
    </row>
    <row r="286" spans="3:6">
      <c r="C286" s="69"/>
      <c r="D286" s="69"/>
      <c r="E286" s="69"/>
      <c r="F286" s="69"/>
    </row>
    <row r="287" spans="3:6">
      <c r="C287" s="69"/>
      <c r="D287" s="69"/>
      <c r="E287" s="69"/>
      <c r="F287" s="69"/>
    </row>
    <row r="288" spans="3:6">
      <c r="C288" s="69"/>
      <c r="D288" s="69"/>
      <c r="E288" s="69"/>
      <c r="F288" s="69"/>
    </row>
    <row r="289" spans="3:6">
      <c r="C289" s="69"/>
      <c r="D289" s="69"/>
      <c r="E289" s="69"/>
      <c r="F289" s="69"/>
    </row>
    <row r="290" spans="3:6">
      <c r="C290" s="69"/>
      <c r="D290" s="69"/>
      <c r="E290" s="69"/>
      <c r="F290" s="69"/>
    </row>
    <row r="291" spans="3:6">
      <c r="C291" s="69"/>
      <c r="D291" s="69"/>
      <c r="E291" s="69"/>
      <c r="F291" s="69"/>
    </row>
    <row r="292" spans="3:6">
      <c r="C292" s="69"/>
      <c r="D292" s="69"/>
      <c r="E292" s="69"/>
      <c r="F292" s="69"/>
    </row>
    <row r="293" spans="3:6">
      <c r="C293" s="69"/>
      <c r="D293" s="69"/>
      <c r="E293" s="69"/>
      <c r="F293" s="69"/>
    </row>
    <row r="294" spans="3:6">
      <c r="C294" s="69"/>
      <c r="D294" s="69"/>
      <c r="E294" s="69"/>
      <c r="F294" s="69"/>
    </row>
    <row r="295" spans="3:6">
      <c r="C295" s="69"/>
      <c r="D295" s="69"/>
      <c r="E295" s="69"/>
      <c r="F295" s="69"/>
    </row>
    <row r="296" spans="3:6">
      <c r="C296" s="69"/>
      <c r="D296" s="69"/>
      <c r="E296" s="69"/>
      <c r="F296" s="69"/>
    </row>
    <row r="297" spans="3:6">
      <c r="C297" s="69"/>
      <c r="D297" s="69"/>
      <c r="E297" s="69"/>
      <c r="F297" s="69"/>
    </row>
    <row r="298" spans="3:6">
      <c r="C298" s="69"/>
      <c r="D298" s="69"/>
      <c r="E298" s="69"/>
      <c r="F298" s="69"/>
    </row>
    <row r="299" spans="3:6">
      <c r="C299" s="69"/>
      <c r="D299" s="69"/>
      <c r="E299" s="69"/>
      <c r="F299" s="69"/>
    </row>
    <row r="300" spans="3:6">
      <c r="C300" s="69"/>
      <c r="D300" s="69"/>
      <c r="E300" s="69"/>
      <c r="F300" s="69"/>
    </row>
    <row r="301" spans="3:6">
      <c r="C301" s="69"/>
      <c r="D301" s="69"/>
      <c r="E301" s="69"/>
      <c r="F301" s="69"/>
    </row>
    <row r="302" spans="3:6">
      <c r="C302" s="69"/>
      <c r="D302" s="69"/>
      <c r="E302" s="69"/>
      <c r="F302" s="69"/>
    </row>
    <row r="303" spans="3:6">
      <c r="C303" s="69"/>
      <c r="D303" s="69"/>
      <c r="E303" s="69"/>
      <c r="F303" s="69"/>
    </row>
    <row r="304" spans="3:6">
      <c r="C304" s="69"/>
      <c r="D304" s="69"/>
      <c r="E304" s="69"/>
      <c r="F304" s="69"/>
    </row>
    <row r="305" spans="3:6">
      <c r="C305" s="69"/>
      <c r="D305" s="69"/>
      <c r="E305" s="69"/>
      <c r="F305" s="69"/>
    </row>
    <row r="306" spans="3:6">
      <c r="C306" s="69"/>
      <c r="D306" s="69"/>
      <c r="E306" s="69"/>
      <c r="F306" s="69"/>
    </row>
    <row r="307" spans="3:6">
      <c r="C307" s="69"/>
      <c r="D307" s="69"/>
      <c r="E307" s="69"/>
      <c r="F307" s="69"/>
    </row>
    <row r="308" spans="3:6">
      <c r="C308" s="69"/>
      <c r="D308" s="69"/>
      <c r="E308" s="69"/>
      <c r="F308" s="69"/>
    </row>
    <row r="309" spans="3:6">
      <c r="C309" s="69"/>
      <c r="D309" s="69"/>
      <c r="E309" s="69"/>
      <c r="F309" s="69"/>
    </row>
    <row r="310" spans="3:6">
      <c r="C310" s="69"/>
      <c r="D310" s="69"/>
      <c r="E310" s="69"/>
      <c r="F310" s="69"/>
    </row>
    <row r="311" spans="3:6">
      <c r="C311" s="69"/>
      <c r="D311" s="69"/>
      <c r="E311" s="69"/>
      <c r="F311" s="69"/>
    </row>
    <row r="312" spans="3:6">
      <c r="C312" s="69"/>
      <c r="D312" s="69"/>
      <c r="E312" s="69"/>
      <c r="F312" s="69"/>
    </row>
    <row r="313" spans="3:6">
      <c r="C313" s="69"/>
      <c r="D313" s="69"/>
      <c r="E313" s="69"/>
      <c r="F313" s="69"/>
    </row>
    <row r="314" spans="3:6">
      <c r="C314" s="69"/>
      <c r="D314" s="69"/>
      <c r="E314" s="69"/>
      <c r="F314" s="69"/>
    </row>
    <row r="315" spans="3:6">
      <c r="C315" s="69"/>
      <c r="D315" s="69"/>
      <c r="E315" s="69"/>
      <c r="F315" s="69"/>
    </row>
    <row r="316" spans="3:6">
      <c r="C316" s="69"/>
      <c r="D316" s="69"/>
      <c r="E316" s="69"/>
      <c r="F316" s="69"/>
    </row>
    <row r="317" spans="3:6">
      <c r="C317" s="69"/>
      <c r="D317" s="69"/>
      <c r="E317" s="69"/>
      <c r="F317" s="69"/>
    </row>
    <row r="318" spans="3:6">
      <c r="C318" s="69"/>
      <c r="D318" s="69"/>
      <c r="E318" s="69"/>
      <c r="F318" s="69"/>
    </row>
    <row r="319" spans="3:6">
      <c r="C319" s="69"/>
      <c r="D319" s="69"/>
      <c r="E319" s="69"/>
      <c r="F319" s="69"/>
    </row>
    <row r="320" spans="3:6">
      <c r="C320" s="69"/>
      <c r="D320" s="69"/>
      <c r="E320" s="69"/>
      <c r="F320" s="69"/>
    </row>
    <row r="321" spans="3:6">
      <c r="C321" s="69"/>
      <c r="D321" s="69"/>
      <c r="E321" s="69"/>
      <c r="F321" s="69"/>
    </row>
    <row r="322" spans="3:6">
      <c r="C322" s="69"/>
      <c r="D322" s="69"/>
      <c r="E322" s="69"/>
      <c r="F322" s="69"/>
    </row>
    <row r="323" spans="3:6">
      <c r="C323" s="69"/>
      <c r="D323" s="69"/>
      <c r="E323" s="69"/>
      <c r="F323" s="69"/>
    </row>
    <row r="324" spans="3:6">
      <c r="C324" s="69"/>
      <c r="D324" s="69"/>
      <c r="E324" s="69"/>
      <c r="F324" s="69"/>
    </row>
    <row r="325" spans="3:6">
      <c r="C325" s="69"/>
      <c r="D325" s="69"/>
      <c r="E325" s="69"/>
      <c r="F325" s="69"/>
    </row>
    <row r="326" spans="3:6">
      <c r="C326" s="69"/>
      <c r="D326" s="69"/>
      <c r="E326" s="69"/>
      <c r="F326" s="69"/>
    </row>
    <row r="327" spans="3:6">
      <c r="C327" s="69"/>
      <c r="D327" s="69"/>
      <c r="E327" s="69"/>
      <c r="F327" s="69"/>
    </row>
    <row r="328" spans="3:6">
      <c r="C328" s="69"/>
      <c r="D328" s="69"/>
      <c r="E328" s="69"/>
      <c r="F328" s="69"/>
    </row>
    <row r="329" spans="3:6">
      <c r="C329" s="69"/>
      <c r="D329" s="69"/>
      <c r="E329" s="69"/>
      <c r="F329" s="69"/>
    </row>
    <row r="330" spans="3:6">
      <c r="C330" s="69"/>
      <c r="D330" s="69"/>
      <c r="E330" s="69"/>
      <c r="F330" s="69"/>
    </row>
    <row r="331" spans="3:6">
      <c r="C331" s="69"/>
      <c r="D331" s="69"/>
      <c r="E331" s="69"/>
      <c r="F331" s="69"/>
    </row>
    <row r="332" spans="3:6">
      <c r="C332" s="69"/>
      <c r="D332" s="69"/>
      <c r="E332" s="69"/>
      <c r="F332" s="69"/>
    </row>
    <row r="333" spans="3:6">
      <c r="C333" s="69"/>
      <c r="D333" s="69"/>
      <c r="E333" s="69"/>
      <c r="F333" s="69"/>
    </row>
    <row r="334" spans="3:6">
      <c r="C334" s="69"/>
      <c r="D334" s="69"/>
      <c r="E334" s="69"/>
      <c r="F334" s="69"/>
    </row>
    <row r="335" spans="3:6">
      <c r="C335" s="69"/>
      <c r="D335" s="69"/>
      <c r="E335" s="69"/>
      <c r="F335" s="69"/>
    </row>
    <row r="336" spans="3:6">
      <c r="C336" s="69"/>
      <c r="D336" s="69"/>
      <c r="E336" s="69"/>
      <c r="F336" s="69"/>
    </row>
    <row r="337" spans="3:6">
      <c r="C337" s="69"/>
      <c r="D337" s="69"/>
      <c r="E337" s="69"/>
      <c r="F337" s="69"/>
    </row>
    <row r="338" spans="3:6">
      <c r="C338" s="69"/>
      <c r="D338" s="69"/>
      <c r="E338" s="69"/>
      <c r="F338" s="69"/>
    </row>
    <row r="339" spans="3:6">
      <c r="C339" s="69"/>
      <c r="D339" s="69"/>
      <c r="E339" s="69"/>
      <c r="F339" s="69"/>
    </row>
    <row r="340" spans="3:6">
      <c r="C340" s="69"/>
      <c r="D340" s="69"/>
      <c r="E340" s="69"/>
      <c r="F340" s="69"/>
    </row>
    <row r="341" spans="3:6">
      <c r="C341" s="69"/>
      <c r="D341" s="69"/>
      <c r="E341" s="69"/>
      <c r="F341" s="69"/>
    </row>
    <row r="342" spans="3:6">
      <c r="C342" s="69"/>
      <c r="D342" s="69"/>
      <c r="E342" s="69"/>
      <c r="F342" s="69"/>
    </row>
    <row r="343" spans="3:6">
      <c r="C343" s="69"/>
      <c r="D343" s="69"/>
      <c r="E343" s="69"/>
      <c r="F343" s="69"/>
    </row>
    <row r="344" spans="3:6">
      <c r="C344" s="69"/>
      <c r="D344" s="69"/>
      <c r="E344" s="69"/>
      <c r="F344" s="69"/>
    </row>
    <row r="345" spans="3:6">
      <c r="C345" s="69"/>
      <c r="D345" s="69"/>
      <c r="E345" s="69"/>
      <c r="F345" s="69"/>
    </row>
    <row r="346" spans="3:6">
      <c r="C346" s="69"/>
      <c r="D346" s="69"/>
      <c r="E346" s="69"/>
      <c r="F346" s="69"/>
    </row>
    <row r="347" spans="3:6">
      <c r="C347" s="69"/>
      <c r="D347" s="69"/>
      <c r="E347" s="69"/>
      <c r="F347" s="69"/>
    </row>
    <row r="348" spans="3:6">
      <c r="C348" s="69"/>
      <c r="D348" s="69"/>
      <c r="E348" s="69"/>
      <c r="F348" s="69"/>
    </row>
    <row r="349" spans="3:6">
      <c r="C349" s="69"/>
      <c r="D349" s="69"/>
      <c r="E349" s="69"/>
      <c r="F349" s="69"/>
    </row>
    <row r="350" spans="3:6">
      <c r="C350" s="69"/>
      <c r="D350" s="69"/>
      <c r="E350" s="69"/>
      <c r="F350" s="69"/>
    </row>
    <row r="351" spans="3:6">
      <c r="C351" s="69"/>
      <c r="D351" s="69"/>
      <c r="E351" s="69"/>
      <c r="F351" s="69"/>
    </row>
    <row r="352" spans="3:6">
      <c r="C352" s="69"/>
      <c r="D352" s="69"/>
      <c r="E352" s="69"/>
      <c r="F352" s="69"/>
    </row>
    <row r="353" spans="3:6">
      <c r="C353" s="69"/>
      <c r="D353" s="69"/>
      <c r="E353" s="69"/>
      <c r="F353" s="69"/>
    </row>
    <row r="354" spans="3:6">
      <c r="C354" s="69"/>
      <c r="D354" s="69"/>
      <c r="E354" s="69"/>
      <c r="F354" s="69"/>
    </row>
    <row r="355" spans="3:6">
      <c r="C355" s="69"/>
      <c r="D355" s="69"/>
      <c r="E355" s="69"/>
      <c r="F355" s="69"/>
    </row>
    <row r="356" spans="3:6">
      <c r="C356" s="69"/>
      <c r="D356" s="69"/>
      <c r="E356" s="69"/>
      <c r="F356" s="69"/>
    </row>
    <row r="357" spans="3:6">
      <c r="C357" s="69"/>
      <c r="D357" s="69"/>
      <c r="E357" s="69"/>
      <c r="F357" s="69"/>
    </row>
    <row r="358" spans="3:6">
      <c r="C358" s="69"/>
      <c r="D358" s="69"/>
      <c r="E358" s="69"/>
      <c r="F358" s="69"/>
    </row>
    <row r="359" spans="3:6">
      <c r="C359" s="69"/>
      <c r="D359" s="69"/>
      <c r="E359" s="69"/>
      <c r="F359" s="69"/>
    </row>
    <row r="360" spans="3:6">
      <c r="C360" s="69"/>
      <c r="D360" s="69"/>
      <c r="E360" s="69"/>
      <c r="F360" s="69"/>
    </row>
    <row r="361" spans="3:6">
      <c r="C361" s="69"/>
      <c r="D361" s="69"/>
      <c r="E361" s="69"/>
      <c r="F361" s="69"/>
    </row>
    <row r="362" spans="3:6">
      <c r="C362" s="69"/>
      <c r="D362" s="69"/>
      <c r="E362" s="69"/>
      <c r="F362" s="69"/>
    </row>
    <row r="363" spans="3:6">
      <c r="C363" s="69"/>
      <c r="D363" s="69"/>
      <c r="E363" s="69"/>
      <c r="F363" s="69"/>
    </row>
    <row r="364" spans="3:6">
      <c r="C364" s="69"/>
      <c r="D364" s="69"/>
      <c r="E364" s="69"/>
      <c r="F364" s="69"/>
    </row>
    <row r="365" spans="3:6">
      <c r="C365" s="69"/>
      <c r="D365" s="69"/>
      <c r="E365" s="69"/>
      <c r="F365" s="69"/>
    </row>
    <row r="366" spans="3:6">
      <c r="C366" s="69"/>
      <c r="D366" s="69"/>
      <c r="E366" s="69"/>
      <c r="F366" s="69"/>
    </row>
    <row r="367" spans="3:6">
      <c r="C367" s="69"/>
      <c r="D367" s="69"/>
      <c r="E367" s="69"/>
      <c r="F367" s="69"/>
    </row>
    <row r="368" spans="3:6">
      <c r="C368" s="69"/>
      <c r="D368" s="69"/>
      <c r="E368" s="69"/>
      <c r="F368" s="69"/>
    </row>
    <row r="369" spans="3:6">
      <c r="C369" s="69"/>
      <c r="D369" s="69"/>
      <c r="E369" s="69"/>
      <c r="F369" s="69"/>
    </row>
    <row r="370" spans="3:6">
      <c r="C370" s="69"/>
      <c r="D370" s="69"/>
      <c r="E370" s="69"/>
      <c r="F370" s="69"/>
    </row>
    <row r="371" spans="3:6">
      <c r="C371" s="69"/>
      <c r="D371" s="69"/>
      <c r="E371" s="69"/>
      <c r="F371" s="69"/>
    </row>
    <row r="372" spans="3:6">
      <c r="C372" s="69"/>
      <c r="D372" s="69"/>
      <c r="E372" s="69"/>
      <c r="F372" s="69"/>
    </row>
    <row r="373" spans="3:6">
      <c r="C373" s="69"/>
      <c r="D373" s="69"/>
      <c r="E373" s="69"/>
      <c r="F373" s="69"/>
    </row>
    <row r="374" spans="3:6">
      <c r="C374" s="69"/>
      <c r="D374" s="69"/>
      <c r="E374" s="69"/>
      <c r="F374" s="69"/>
    </row>
    <row r="375" spans="3:6">
      <c r="C375" s="69"/>
      <c r="D375" s="69"/>
      <c r="E375" s="69"/>
      <c r="F375" s="69"/>
    </row>
    <row r="376" spans="3:6">
      <c r="C376" s="69"/>
      <c r="D376" s="69"/>
      <c r="E376" s="69"/>
      <c r="F376" s="69"/>
    </row>
    <row r="377" spans="3:6">
      <c r="C377" s="69"/>
      <c r="D377" s="69"/>
      <c r="E377" s="69"/>
      <c r="F377" s="69"/>
    </row>
    <row r="378" spans="3:6">
      <c r="C378" s="69"/>
      <c r="D378" s="69"/>
      <c r="E378" s="69"/>
      <c r="F378" s="69"/>
    </row>
    <row r="379" spans="3:6">
      <c r="C379" s="69"/>
      <c r="D379" s="69"/>
      <c r="E379" s="69"/>
      <c r="F379" s="69"/>
    </row>
    <row r="380" spans="3:6">
      <c r="C380" s="69"/>
      <c r="D380" s="69"/>
      <c r="E380" s="69"/>
      <c r="F380" s="69"/>
    </row>
    <row r="381" spans="3:6">
      <c r="C381" s="69"/>
      <c r="D381" s="69"/>
      <c r="E381" s="69"/>
      <c r="F381" s="69"/>
    </row>
    <row r="382" spans="3:6">
      <c r="C382" s="69"/>
      <c r="D382" s="69"/>
      <c r="E382" s="69"/>
      <c r="F382" s="69"/>
    </row>
    <row r="383" spans="3:6">
      <c r="C383" s="69"/>
      <c r="D383" s="69"/>
      <c r="E383" s="69"/>
      <c r="F383" s="69"/>
    </row>
    <row r="384" spans="3:6">
      <c r="C384" s="69"/>
      <c r="D384" s="69"/>
      <c r="E384" s="69"/>
      <c r="F384" s="69"/>
    </row>
    <row r="385" spans="3:6">
      <c r="C385" s="69"/>
      <c r="D385" s="69"/>
      <c r="E385" s="69"/>
      <c r="F385" s="69"/>
    </row>
    <row r="386" spans="3:6">
      <c r="C386" s="69"/>
      <c r="D386" s="69"/>
      <c r="E386" s="69"/>
      <c r="F386" s="69"/>
    </row>
    <row r="387" spans="3:6">
      <c r="C387" s="69"/>
      <c r="D387" s="69"/>
      <c r="E387" s="69"/>
      <c r="F387" s="69"/>
    </row>
    <row r="388" spans="3:6">
      <c r="C388" s="69"/>
      <c r="D388" s="69"/>
      <c r="E388" s="69"/>
      <c r="F388" s="69"/>
    </row>
    <row r="389" spans="3:6">
      <c r="C389" s="69"/>
      <c r="D389" s="69"/>
      <c r="E389" s="69"/>
      <c r="F389" s="69"/>
    </row>
    <row r="390" spans="3:6">
      <c r="C390" s="69"/>
      <c r="D390" s="69"/>
      <c r="E390" s="69"/>
      <c r="F390" s="69"/>
    </row>
    <row r="391" spans="3:6">
      <c r="C391" s="69"/>
      <c r="D391" s="69"/>
      <c r="E391" s="69"/>
      <c r="F391" s="69"/>
    </row>
    <row r="392" spans="3:6">
      <c r="C392" s="69"/>
      <c r="D392" s="69"/>
      <c r="E392" s="69"/>
      <c r="F392" s="69"/>
    </row>
    <row r="393" spans="3:6">
      <c r="C393" s="69"/>
      <c r="D393" s="69"/>
      <c r="E393" s="69"/>
      <c r="F393" s="69"/>
    </row>
    <row r="394" spans="3:6">
      <c r="C394" s="69"/>
      <c r="D394" s="69"/>
      <c r="E394" s="69"/>
      <c r="F394" s="69"/>
    </row>
    <row r="395" spans="3:6">
      <c r="C395" s="69"/>
      <c r="D395" s="69"/>
      <c r="E395" s="69"/>
      <c r="F395" s="69"/>
    </row>
    <row r="396" spans="3:6">
      <c r="C396" s="69"/>
      <c r="D396" s="69"/>
      <c r="E396" s="69"/>
      <c r="F396" s="69"/>
    </row>
    <row r="397" spans="3:6">
      <c r="C397" s="69"/>
      <c r="D397" s="69"/>
      <c r="E397" s="69"/>
      <c r="F397" s="69"/>
    </row>
    <row r="398" spans="3:6">
      <c r="C398" s="69"/>
      <c r="D398" s="69"/>
      <c r="E398" s="69"/>
      <c r="F398" s="69"/>
    </row>
    <row r="399" spans="3:6">
      <c r="C399" s="69"/>
      <c r="D399" s="69"/>
      <c r="E399" s="69"/>
      <c r="F399" s="69"/>
    </row>
    <row r="400" spans="3:6">
      <c r="C400" s="69"/>
      <c r="D400" s="69"/>
      <c r="E400" s="69"/>
      <c r="F400" s="69"/>
    </row>
    <row r="401" spans="3:6">
      <c r="C401" s="69"/>
      <c r="D401" s="69"/>
      <c r="E401" s="69"/>
      <c r="F401" s="69"/>
    </row>
    <row r="402" spans="3:6">
      <c r="C402" s="69"/>
      <c r="D402" s="69"/>
      <c r="E402" s="69"/>
      <c r="F402" s="69"/>
    </row>
    <row r="403" spans="3:6">
      <c r="C403" s="69"/>
      <c r="D403" s="69"/>
      <c r="E403" s="69"/>
      <c r="F403" s="69"/>
    </row>
    <row r="404" spans="3:6">
      <c r="C404" s="69"/>
      <c r="D404" s="69"/>
      <c r="E404" s="69"/>
      <c r="F404" s="69"/>
    </row>
    <row r="405" spans="3:6">
      <c r="C405" s="69"/>
      <c r="D405" s="69"/>
      <c r="E405" s="69"/>
      <c r="F405" s="69"/>
    </row>
    <row r="406" spans="3:6">
      <c r="C406" s="69"/>
      <c r="D406" s="69"/>
      <c r="E406" s="69"/>
      <c r="F406" s="69"/>
    </row>
    <row r="407" spans="3:6">
      <c r="C407" s="69"/>
      <c r="D407" s="69"/>
      <c r="E407" s="69"/>
      <c r="F407" s="69"/>
    </row>
    <row r="408" spans="3:6">
      <c r="C408" s="69"/>
      <c r="D408" s="69"/>
      <c r="E408" s="69"/>
      <c r="F408" s="69"/>
    </row>
    <row r="409" spans="3:6">
      <c r="C409" s="69"/>
      <c r="D409" s="69"/>
      <c r="E409" s="69"/>
      <c r="F409" s="69"/>
    </row>
    <row r="410" spans="3:6">
      <c r="C410" s="69"/>
      <c r="D410" s="69"/>
      <c r="E410" s="69"/>
      <c r="F410" s="69"/>
    </row>
    <row r="411" spans="3:6">
      <c r="C411" s="69"/>
      <c r="D411" s="69"/>
      <c r="E411" s="69"/>
      <c r="F411" s="69"/>
    </row>
    <row r="412" spans="3:6">
      <c r="C412" s="69"/>
      <c r="D412" s="69"/>
      <c r="E412" s="69"/>
      <c r="F412" s="69"/>
    </row>
    <row r="413" spans="3:6">
      <c r="C413" s="69"/>
      <c r="D413" s="69"/>
      <c r="E413" s="69"/>
      <c r="F413" s="69"/>
    </row>
    <row r="414" spans="3:6">
      <c r="C414" s="69"/>
      <c r="D414" s="69"/>
      <c r="E414" s="69"/>
      <c r="F414" s="69"/>
    </row>
    <row r="415" spans="3:6">
      <c r="C415" s="69"/>
      <c r="D415" s="69"/>
      <c r="E415" s="69"/>
      <c r="F415" s="69"/>
    </row>
    <row r="416" spans="3:6">
      <c r="C416" s="69"/>
      <c r="D416" s="69"/>
      <c r="E416" s="69"/>
      <c r="F416" s="69"/>
    </row>
    <row r="417" spans="3:6">
      <c r="C417" s="69"/>
      <c r="D417" s="69"/>
      <c r="E417" s="69"/>
      <c r="F417" s="69"/>
    </row>
    <row r="418" spans="3:6">
      <c r="C418" s="69"/>
      <c r="D418" s="69"/>
      <c r="E418" s="69"/>
      <c r="F418" s="69"/>
    </row>
    <row r="419" spans="3:6">
      <c r="C419" s="69"/>
      <c r="D419" s="69"/>
      <c r="E419" s="69"/>
      <c r="F419" s="69"/>
    </row>
    <row r="420" spans="3:6">
      <c r="C420" s="69"/>
      <c r="D420" s="69"/>
      <c r="E420" s="69"/>
      <c r="F420" s="69"/>
    </row>
    <row r="421" spans="3:6">
      <c r="C421" s="69"/>
      <c r="D421" s="69"/>
      <c r="E421" s="69"/>
      <c r="F421" s="69"/>
    </row>
    <row r="422" spans="3:6">
      <c r="C422" s="69"/>
      <c r="D422" s="69"/>
      <c r="E422" s="69"/>
      <c r="F422" s="69"/>
    </row>
    <row r="423" spans="3:6">
      <c r="C423" s="69"/>
      <c r="D423" s="69"/>
      <c r="E423" s="69"/>
      <c r="F423" s="69"/>
    </row>
    <row r="424" spans="3:6">
      <c r="C424" s="69"/>
      <c r="D424" s="69"/>
      <c r="E424" s="69"/>
      <c r="F424" s="69"/>
    </row>
    <row r="425" spans="3:6">
      <c r="C425" s="69"/>
      <c r="D425" s="69"/>
      <c r="E425" s="69"/>
      <c r="F425" s="69"/>
    </row>
    <row r="426" spans="3:6">
      <c r="C426" s="69"/>
      <c r="D426" s="69"/>
      <c r="E426" s="69"/>
      <c r="F426" s="69"/>
    </row>
    <row r="427" spans="3:6">
      <c r="C427" s="69"/>
      <c r="D427" s="69"/>
      <c r="E427" s="69"/>
      <c r="F427" s="69"/>
    </row>
    <row r="428" spans="3:6">
      <c r="C428" s="69"/>
      <c r="D428" s="69"/>
      <c r="E428" s="69"/>
      <c r="F428" s="69"/>
    </row>
    <row r="429" spans="3:6">
      <c r="C429" s="69"/>
      <c r="D429" s="69"/>
      <c r="E429" s="69"/>
      <c r="F429" s="69"/>
    </row>
    <row r="430" spans="3:6">
      <c r="C430" s="69"/>
      <c r="D430" s="69"/>
      <c r="E430" s="69"/>
      <c r="F430" s="69"/>
    </row>
    <row r="431" spans="3:6">
      <c r="C431" s="69"/>
      <c r="D431" s="69"/>
      <c r="E431" s="69"/>
      <c r="F431" s="69"/>
    </row>
    <row r="432" spans="3:6">
      <c r="C432" s="69"/>
      <c r="D432" s="69"/>
      <c r="E432" s="69"/>
      <c r="F432" s="69"/>
    </row>
    <row r="433" spans="3:6">
      <c r="C433" s="69"/>
      <c r="D433" s="69"/>
      <c r="E433" s="69"/>
      <c r="F433" s="69"/>
    </row>
    <row r="434" spans="3:6">
      <c r="C434" s="69"/>
      <c r="D434" s="69"/>
      <c r="E434" s="69"/>
      <c r="F434" s="69"/>
    </row>
    <row r="435" spans="3:6">
      <c r="C435" s="69"/>
      <c r="D435" s="69"/>
      <c r="E435" s="69"/>
      <c r="F435" s="69"/>
    </row>
    <row r="436" spans="3:6">
      <c r="C436" s="69"/>
      <c r="D436" s="69"/>
      <c r="E436" s="69"/>
      <c r="F436" s="69"/>
    </row>
    <row r="437" spans="3:6">
      <c r="C437" s="69"/>
      <c r="D437" s="69"/>
      <c r="E437" s="69"/>
      <c r="F437" s="69"/>
    </row>
    <row r="438" spans="3:6">
      <c r="C438" s="69"/>
      <c r="D438" s="69"/>
      <c r="E438" s="69"/>
      <c r="F438" s="69"/>
    </row>
    <row r="439" spans="3:6">
      <c r="C439" s="69"/>
      <c r="D439" s="69"/>
      <c r="E439" s="69"/>
      <c r="F439" s="69"/>
    </row>
    <row r="440" spans="3:6">
      <c r="C440" s="69"/>
      <c r="D440" s="69"/>
      <c r="E440" s="69"/>
      <c r="F440" s="69"/>
    </row>
    <row r="441" spans="3:6">
      <c r="C441" s="69"/>
      <c r="D441" s="69"/>
      <c r="E441" s="69"/>
      <c r="F441" s="69"/>
    </row>
    <row r="442" spans="3:6">
      <c r="C442" s="69"/>
      <c r="D442" s="69"/>
      <c r="E442" s="69"/>
      <c r="F442" s="69"/>
    </row>
    <row r="443" spans="3:6">
      <c r="C443" s="69"/>
      <c r="D443" s="69"/>
      <c r="E443" s="69"/>
      <c r="F443" s="69"/>
    </row>
    <row r="444" spans="3:6">
      <c r="C444" s="69"/>
      <c r="D444" s="69"/>
      <c r="E444" s="69"/>
      <c r="F444" s="69"/>
    </row>
    <row r="445" spans="3:6">
      <c r="C445" s="69"/>
      <c r="D445" s="69"/>
      <c r="E445" s="69"/>
      <c r="F445" s="69"/>
    </row>
    <row r="446" spans="3:6">
      <c r="C446" s="69"/>
      <c r="D446" s="69"/>
      <c r="E446" s="69"/>
      <c r="F446" s="69"/>
    </row>
    <row r="447" spans="3:6">
      <c r="C447" s="69"/>
      <c r="D447" s="69"/>
      <c r="E447" s="69"/>
      <c r="F447" s="69"/>
    </row>
    <row r="448" spans="3:6">
      <c r="C448" s="69"/>
      <c r="D448" s="69"/>
      <c r="E448" s="69"/>
      <c r="F448" s="69"/>
    </row>
    <row r="449" spans="3:6">
      <c r="C449" s="69"/>
      <c r="D449" s="69"/>
      <c r="E449" s="69"/>
      <c r="F449" s="69"/>
    </row>
    <row r="450" spans="3:6">
      <c r="C450" s="69"/>
      <c r="D450" s="69"/>
      <c r="E450" s="69"/>
      <c r="F450" s="69"/>
    </row>
    <row r="451" spans="3:6">
      <c r="C451" s="69"/>
      <c r="D451" s="69"/>
      <c r="E451" s="69"/>
      <c r="F451" s="69"/>
    </row>
    <row r="452" spans="3:6">
      <c r="C452" s="69"/>
      <c r="D452" s="69"/>
      <c r="E452" s="69"/>
      <c r="F452" s="69"/>
    </row>
    <row r="453" spans="3:6">
      <c r="C453" s="69"/>
      <c r="D453" s="69"/>
      <c r="E453" s="69"/>
      <c r="F453" s="69"/>
    </row>
    <row r="454" spans="3:6">
      <c r="C454" s="69"/>
      <c r="D454" s="69"/>
      <c r="E454" s="69"/>
      <c r="F454" s="69"/>
    </row>
    <row r="455" spans="3:6">
      <c r="C455" s="69"/>
      <c r="D455" s="69"/>
      <c r="E455" s="69"/>
      <c r="F455" s="69"/>
    </row>
    <row r="456" spans="3:6">
      <c r="C456" s="69"/>
      <c r="D456" s="69"/>
      <c r="E456" s="69"/>
      <c r="F456" s="69"/>
    </row>
    <row r="457" spans="3:6">
      <c r="C457" s="69"/>
      <c r="D457" s="69"/>
      <c r="E457" s="69"/>
      <c r="F457" s="69"/>
    </row>
    <row r="458" spans="3:6">
      <c r="C458" s="69"/>
      <c r="D458" s="69"/>
      <c r="E458" s="69"/>
      <c r="F458" s="69"/>
    </row>
    <row r="459" spans="3:6">
      <c r="C459" s="69"/>
      <c r="D459" s="69"/>
      <c r="E459" s="69"/>
      <c r="F459" s="69"/>
    </row>
    <row r="460" spans="3:6">
      <c r="C460" s="69"/>
      <c r="D460" s="69"/>
      <c r="E460" s="69"/>
      <c r="F460" s="69"/>
    </row>
    <row r="461" spans="3:6">
      <c r="C461" s="69"/>
      <c r="D461" s="69"/>
      <c r="E461" s="69"/>
      <c r="F461" s="69"/>
    </row>
    <row r="462" spans="3:6">
      <c r="C462" s="69"/>
      <c r="D462" s="69"/>
      <c r="E462" s="69"/>
      <c r="F462" s="69"/>
    </row>
    <row r="463" spans="3:6">
      <c r="C463" s="69"/>
      <c r="D463" s="69"/>
      <c r="E463" s="69"/>
      <c r="F463" s="69"/>
    </row>
    <row r="464" spans="3:6">
      <c r="C464" s="69"/>
      <c r="D464" s="69"/>
      <c r="E464" s="69"/>
      <c r="F464" s="69"/>
    </row>
    <row r="465" spans="3:6">
      <c r="C465" s="69"/>
      <c r="D465" s="69"/>
      <c r="E465" s="69"/>
      <c r="F465" s="69"/>
    </row>
    <row r="466" spans="3:6">
      <c r="C466" s="69"/>
      <c r="D466" s="69"/>
      <c r="E466" s="69"/>
      <c r="F466" s="69"/>
    </row>
    <row r="467" spans="3:6">
      <c r="C467" s="69"/>
      <c r="D467" s="69"/>
      <c r="E467" s="69"/>
      <c r="F467" s="69"/>
    </row>
    <row r="468" spans="3:6">
      <c r="C468" s="69"/>
      <c r="D468" s="69"/>
      <c r="E468" s="69"/>
      <c r="F468" s="69"/>
    </row>
    <row r="469" spans="3:6">
      <c r="C469" s="69"/>
      <c r="D469" s="69"/>
      <c r="E469" s="69"/>
      <c r="F469" s="69"/>
    </row>
    <row r="470" spans="3:6">
      <c r="C470" s="69"/>
      <c r="D470" s="69"/>
      <c r="E470" s="69"/>
      <c r="F470" s="69"/>
    </row>
    <row r="471" spans="3:6">
      <c r="C471" s="69"/>
      <c r="D471" s="69"/>
      <c r="E471" s="69"/>
      <c r="F471" s="69"/>
    </row>
    <row r="472" spans="3:6">
      <c r="C472" s="69"/>
      <c r="D472" s="69"/>
      <c r="E472" s="69"/>
      <c r="F472" s="69"/>
    </row>
    <row r="473" spans="3:6">
      <c r="C473" s="69"/>
      <c r="D473" s="69"/>
      <c r="E473" s="69"/>
      <c r="F473" s="69"/>
    </row>
    <row r="474" spans="3:6">
      <c r="C474" s="69"/>
      <c r="D474" s="69"/>
      <c r="E474" s="69"/>
      <c r="F474" s="69"/>
    </row>
    <row r="475" spans="3:6">
      <c r="C475" s="69"/>
      <c r="D475" s="69"/>
      <c r="E475" s="69"/>
      <c r="F475" s="69"/>
    </row>
    <row r="476" spans="3:6">
      <c r="C476" s="69"/>
      <c r="D476" s="69"/>
      <c r="E476" s="69"/>
      <c r="F476" s="69"/>
    </row>
    <row r="477" spans="3:6">
      <c r="C477" s="69"/>
      <c r="D477" s="69"/>
      <c r="E477" s="69"/>
      <c r="F477" s="69"/>
    </row>
    <row r="478" spans="3:6">
      <c r="C478" s="69"/>
      <c r="D478" s="69"/>
      <c r="E478" s="69"/>
      <c r="F478" s="69"/>
    </row>
    <row r="479" spans="3:6">
      <c r="C479" s="69"/>
      <c r="D479" s="69"/>
      <c r="E479" s="69"/>
      <c r="F479" s="69"/>
    </row>
    <row r="480" spans="3:6">
      <c r="C480" s="69"/>
      <c r="D480" s="69"/>
      <c r="E480" s="69"/>
      <c r="F480" s="69"/>
    </row>
    <row r="481" spans="3:6">
      <c r="C481" s="69"/>
      <c r="D481" s="69"/>
      <c r="E481" s="69"/>
      <c r="F481" s="69"/>
    </row>
    <row r="482" spans="3:6">
      <c r="C482" s="69"/>
      <c r="D482" s="69"/>
      <c r="E482" s="69"/>
      <c r="F482" s="69"/>
    </row>
    <row r="483" spans="3:6">
      <c r="C483" s="69"/>
      <c r="D483" s="69"/>
      <c r="E483" s="69"/>
      <c r="F483" s="69"/>
    </row>
    <row r="484" spans="3:6">
      <c r="C484" s="69"/>
      <c r="D484" s="69"/>
      <c r="E484" s="69"/>
      <c r="F484" s="69"/>
    </row>
    <row r="485" spans="3:6">
      <c r="C485" s="69"/>
      <c r="D485" s="69"/>
      <c r="E485" s="69"/>
      <c r="F485" s="69"/>
    </row>
    <row r="486" spans="3:6">
      <c r="C486" s="69"/>
      <c r="D486" s="69"/>
      <c r="E486" s="69"/>
      <c r="F486" s="69"/>
    </row>
    <row r="487" spans="3:6">
      <c r="C487" s="69"/>
      <c r="D487" s="69"/>
      <c r="E487" s="69"/>
      <c r="F487" s="69"/>
    </row>
    <row r="488" spans="3:6">
      <c r="C488" s="69"/>
      <c r="D488" s="69"/>
      <c r="E488" s="69"/>
      <c r="F488" s="69"/>
    </row>
    <row r="489" spans="3:6">
      <c r="C489" s="69"/>
      <c r="D489" s="69"/>
      <c r="E489" s="69"/>
      <c r="F489" s="69"/>
    </row>
    <row r="490" spans="3:6">
      <c r="C490" s="69"/>
      <c r="D490" s="69"/>
      <c r="E490" s="69"/>
      <c r="F490" s="69"/>
    </row>
    <row r="491" spans="3:6">
      <c r="C491" s="69"/>
      <c r="D491" s="69"/>
      <c r="E491" s="69"/>
      <c r="F491" s="69"/>
    </row>
    <row r="492" spans="3:6">
      <c r="C492" s="69"/>
      <c r="D492" s="69"/>
      <c r="E492" s="69"/>
      <c r="F492" s="69"/>
    </row>
    <row r="493" spans="3:6">
      <c r="C493" s="69"/>
      <c r="D493" s="69"/>
      <c r="E493" s="69"/>
      <c r="F493" s="69"/>
    </row>
    <row r="494" spans="3:6">
      <c r="C494" s="69"/>
      <c r="D494" s="69"/>
      <c r="E494" s="69"/>
      <c r="F494" s="69"/>
    </row>
    <row r="495" spans="3:6">
      <c r="C495" s="69"/>
      <c r="D495" s="69"/>
      <c r="E495" s="69"/>
      <c r="F495" s="69"/>
    </row>
    <row r="496" spans="3:6">
      <c r="C496" s="69"/>
      <c r="D496" s="69"/>
      <c r="E496" s="69"/>
      <c r="F496" s="69"/>
    </row>
    <row r="497" spans="3:6">
      <c r="C497" s="69"/>
      <c r="D497" s="69"/>
      <c r="E497" s="69"/>
      <c r="F497" s="69"/>
    </row>
    <row r="498" spans="3:6">
      <c r="C498" s="69"/>
      <c r="D498" s="69"/>
      <c r="E498" s="69"/>
      <c r="F498" s="69"/>
    </row>
    <row r="499" spans="3:6">
      <c r="C499" s="69"/>
      <c r="D499" s="69"/>
      <c r="E499" s="69"/>
      <c r="F499" s="69"/>
    </row>
    <row r="500" spans="3:6">
      <c r="C500" s="69"/>
      <c r="D500" s="69"/>
      <c r="E500" s="69"/>
      <c r="F500" s="69"/>
    </row>
    <row r="501" spans="3:6">
      <c r="C501" s="69"/>
      <c r="D501" s="69"/>
      <c r="E501" s="69"/>
      <c r="F501" s="69"/>
    </row>
    <row r="502" spans="3:6">
      <c r="C502" s="69"/>
      <c r="D502" s="69"/>
      <c r="E502" s="69"/>
      <c r="F502" s="69"/>
    </row>
    <row r="503" spans="3:6">
      <c r="C503" s="69"/>
      <c r="D503" s="69"/>
      <c r="E503" s="69"/>
      <c r="F503" s="69"/>
    </row>
    <row r="504" spans="3:6">
      <c r="C504" s="69"/>
      <c r="D504" s="69"/>
      <c r="E504" s="69"/>
      <c r="F504" s="69"/>
    </row>
    <row r="505" spans="3:6">
      <c r="C505" s="69"/>
      <c r="D505" s="69"/>
      <c r="E505" s="69"/>
      <c r="F505" s="69"/>
    </row>
    <row r="506" spans="3:6">
      <c r="C506" s="69"/>
      <c r="D506" s="69"/>
      <c r="E506" s="69"/>
      <c r="F506" s="69"/>
    </row>
    <row r="507" spans="3:6">
      <c r="C507" s="69"/>
      <c r="D507" s="69"/>
      <c r="E507" s="69"/>
      <c r="F507" s="69"/>
    </row>
    <row r="508" spans="3:6">
      <c r="C508" s="69"/>
      <c r="D508" s="69"/>
      <c r="E508" s="69"/>
      <c r="F508" s="69"/>
    </row>
    <row r="509" spans="3:6">
      <c r="C509" s="69"/>
      <c r="D509" s="69"/>
      <c r="E509" s="69"/>
      <c r="F509" s="69"/>
    </row>
    <row r="510" spans="3:6">
      <c r="C510" s="69"/>
      <c r="D510" s="69"/>
      <c r="E510" s="69"/>
      <c r="F510" s="69"/>
    </row>
    <row r="511" spans="3:6">
      <c r="C511" s="69"/>
      <c r="D511" s="69"/>
      <c r="E511" s="69"/>
      <c r="F511" s="69"/>
    </row>
    <row r="512" spans="3:6">
      <c r="C512" s="69"/>
      <c r="D512" s="69"/>
      <c r="E512" s="69"/>
      <c r="F512" s="69"/>
    </row>
    <row r="513" spans="3:6">
      <c r="C513" s="69"/>
      <c r="D513" s="69"/>
      <c r="E513" s="69"/>
      <c r="F513" s="69"/>
    </row>
    <row r="514" spans="3:6">
      <c r="C514" s="69"/>
      <c r="D514" s="69"/>
      <c r="E514" s="69"/>
      <c r="F514" s="69"/>
    </row>
    <row r="515" spans="3:6">
      <c r="C515" s="69"/>
      <c r="D515" s="69"/>
      <c r="E515" s="69"/>
      <c r="F515" s="69"/>
    </row>
    <row r="516" spans="3:6">
      <c r="C516" s="69"/>
      <c r="D516" s="69"/>
      <c r="E516" s="69"/>
      <c r="F516" s="69"/>
    </row>
    <row r="517" spans="3:6">
      <c r="C517" s="69"/>
      <c r="D517" s="69"/>
      <c r="E517" s="69"/>
      <c r="F517" s="69"/>
    </row>
    <row r="518" spans="3:6">
      <c r="C518" s="69"/>
      <c r="D518" s="69"/>
      <c r="E518" s="69"/>
      <c r="F518" s="69"/>
    </row>
    <row r="519" spans="3:6">
      <c r="C519" s="69"/>
      <c r="D519" s="69"/>
      <c r="E519" s="69"/>
      <c r="F519" s="69"/>
    </row>
    <row r="520" spans="3:6">
      <c r="C520" s="69"/>
      <c r="D520" s="69"/>
      <c r="E520" s="69"/>
      <c r="F520" s="69"/>
    </row>
    <row r="521" spans="3:6">
      <c r="C521" s="69"/>
      <c r="D521" s="69"/>
      <c r="E521" s="69"/>
      <c r="F521" s="69"/>
    </row>
    <row r="522" spans="3:6">
      <c r="C522" s="69"/>
      <c r="D522" s="69"/>
      <c r="E522" s="69"/>
      <c r="F522" s="69"/>
    </row>
    <row r="523" spans="3:6">
      <c r="C523" s="69"/>
      <c r="D523" s="69"/>
      <c r="E523" s="69"/>
      <c r="F523" s="69"/>
    </row>
    <row r="524" spans="3:6">
      <c r="C524" s="69"/>
      <c r="D524" s="69"/>
      <c r="E524" s="69"/>
      <c r="F524" s="69"/>
    </row>
    <row r="525" spans="3:6">
      <c r="C525" s="69"/>
      <c r="D525" s="69"/>
      <c r="E525" s="69"/>
      <c r="F525" s="69"/>
    </row>
    <row r="526" spans="3:6">
      <c r="C526" s="69"/>
      <c r="D526" s="69"/>
      <c r="E526" s="69"/>
      <c r="F526" s="69"/>
    </row>
    <row r="527" spans="3:6">
      <c r="C527" s="69"/>
      <c r="D527" s="69"/>
      <c r="E527" s="69"/>
      <c r="F527" s="69"/>
    </row>
    <row r="528" spans="3:6">
      <c r="C528" s="69"/>
      <c r="D528" s="69"/>
      <c r="E528" s="69"/>
      <c r="F528" s="69"/>
    </row>
    <row r="529" spans="3:6">
      <c r="C529" s="69"/>
      <c r="D529" s="69"/>
      <c r="E529" s="69"/>
      <c r="F529" s="69"/>
    </row>
    <row r="530" spans="3:6">
      <c r="C530" s="69"/>
      <c r="D530" s="69"/>
      <c r="E530" s="69"/>
      <c r="F530" s="69"/>
    </row>
    <row r="531" spans="3:6">
      <c r="C531" s="69"/>
      <c r="D531" s="69"/>
      <c r="E531" s="69"/>
      <c r="F531" s="69"/>
    </row>
    <row r="532" spans="3:6">
      <c r="C532" s="69"/>
      <c r="D532" s="69"/>
      <c r="E532" s="69"/>
      <c r="F532" s="69"/>
    </row>
    <row r="533" spans="3:6">
      <c r="C533" s="69"/>
      <c r="D533" s="69"/>
      <c r="E533" s="69"/>
      <c r="F533" s="69"/>
    </row>
    <row r="534" spans="3:6">
      <c r="C534" s="69"/>
      <c r="D534" s="69"/>
      <c r="E534" s="69"/>
      <c r="F534" s="69"/>
    </row>
    <row r="535" spans="3:6">
      <c r="C535" s="69"/>
      <c r="D535" s="69"/>
      <c r="E535" s="69"/>
      <c r="F535" s="69"/>
    </row>
    <row r="536" spans="3:6">
      <c r="C536" s="69"/>
      <c r="D536" s="69"/>
      <c r="E536" s="69"/>
      <c r="F536" s="69"/>
    </row>
    <row r="537" spans="3:6">
      <c r="C537" s="69"/>
      <c r="D537" s="69"/>
      <c r="E537" s="69"/>
      <c r="F537" s="69"/>
    </row>
    <row r="538" spans="3:6">
      <c r="C538" s="69"/>
      <c r="D538" s="69"/>
      <c r="E538" s="69"/>
      <c r="F538" s="69"/>
    </row>
    <row r="539" spans="3:6">
      <c r="C539" s="69"/>
      <c r="D539" s="69"/>
      <c r="E539" s="69"/>
      <c r="F539" s="69"/>
    </row>
    <row r="540" spans="3:6">
      <c r="C540" s="69"/>
      <c r="D540" s="69"/>
      <c r="E540" s="69"/>
      <c r="F540" s="69"/>
    </row>
    <row r="541" spans="3:6">
      <c r="C541" s="69"/>
      <c r="D541" s="69"/>
      <c r="E541" s="69"/>
      <c r="F541" s="69"/>
    </row>
    <row r="542" spans="3:6">
      <c r="C542" s="69"/>
      <c r="D542" s="69"/>
      <c r="E542" s="69"/>
      <c r="F542" s="69"/>
    </row>
    <row r="543" spans="3:6">
      <c r="C543" s="69"/>
      <c r="D543" s="69"/>
      <c r="E543" s="69"/>
      <c r="F543" s="69"/>
    </row>
    <row r="544" spans="3:6">
      <c r="C544" s="69"/>
      <c r="D544" s="69"/>
      <c r="E544" s="69"/>
      <c r="F544" s="69"/>
    </row>
    <row r="545" spans="3:6">
      <c r="C545" s="69"/>
      <c r="D545" s="69"/>
      <c r="E545" s="69"/>
      <c r="F545" s="69"/>
    </row>
    <row r="546" spans="3:6">
      <c r="C546" s="69"/>
      <c r="D546" s="69"/>
      <c r="E546" s="69"/>
      <c r="F546" s="69"/>
    </row>
    <row r="547" spans="3:6">
      <c r="C547" s="69"/>
      <c r="D547" s="69"/>
      <c r="E547" s="69"/>
      <c r="F547" s="69"/>
    </row>
    <row r="548" spans="3:6">
      <c r="C548" s="69"/>
      <c r="D548" s="69"/>
      <c r="E548" s="69"/>
      <c r="F548" s="69"/>
    </row>
    <row r="549" spans="3:6">
      <c r="C549" s="69"/>
      <c r="D549" s="69"/>
      <c r="E549" s="69"/>
      <c r="F549" s="69"/>
    </row>
    <row r="550" spans="3:6">
      <c r="C550" s="69"/>
      <c r="D550" s="69"/>
      <c r="E550" s="69"/>
      <c r="F550" s="69"/>
    </row>
    <row r="551" spans="3:6">
      <c r="C551" s="69"/>
      <c r="D551" s="69"/>
      <c r="E551" s="69"/>
      <c r="F551" s="69"/>
    </row>
    <row r="552" spans="3:6">
      <c r="C552" s="69"/>
      <c r="D552" s="69"/>
      <c r="E552" s="69"/>
      <c r="F552" s="69"/>
    </row>
    <row r="553" spans="3:6">
      <c r="C553" s="69"/>
      <c r="D553" s="69"/>
      <c r="E553" s="69"/>
      <c r="F553" s="69"/>
    </row>
    <row r="554" spans="3:6">
      <c r="C554" s="69"/>
      <c r="D554" s="69"/>
      <c r="E554" s="69"/>
      <c r="F554" s="69"/>
    </row>
    <row r="555" spans="3:6">
      <c r="C555" s="69"/>
      <c r="D555" s="69"/>
      <c r="E555" s="69"/>
      <c r="F555" s="69"/>
    </row>
    <row r="556" spans="3:6">
      <c r="C556" s="69"/>
      <c r="D556" s="69"/>
      <c r="E556" s="69"/>
      <c r="F556" s="69"/>
    </row>
    <row r="557" spans="3:6">
      <c r="C557" s="69"/>
      <c r="D557" s="69"/>
      <c r="E557" s="69"/>
      <c r="F557" s="69"/>
    </row>
    <row r="558" spans="3:6">
      <c r="C558" s="69"/>
      <c r="D558" s="69"/>
      <c r="E558" s="69"/>
      <c r="F558" s="69"/>
    </row>
    <row r="559" spans="3:6">
      <c r="C559" s="69"/>
      <c r="D559" s="69"/>
      <c r="E559" s="69"/>
      <c r="F559" s="69"/>
    </row>
    <row r="560" spans="3:6">
      <c r="C560" s="69"/>
      <c r="D560" s="69"/>
      <c r="E560" s="69"/>
      <c r="F560" s="69"/>
    </row>
    <row r="561" spans="3:6">
      <c r="C561" s="69"/>
      <c r="D561" s="69"/>
      <c r="E561" s="69"/>
      <c r="F561" s="69"/>
    </row>
    <row r="562" spans="3:6">
      <c r="C562" s="69"/>
      <c r="D562" s="69"/>
      <c r="E562" s="69"/>
      <c r="F562" s="69"/>
    </row>
    <row r="563" spans="3:6">
      <c r="C563" s="69"/>
      <c r="D563" s="69"/>
      <c r="E563" s="69"/>
      <c r="F563" s="69"/>
    </row>
    <row r="564" spans="3:6">
      <c r="C564" s="69"/>
      <c r="D564" s="69"/>
      <c r="E564" s="69"/>
      <c r="F564" s="69"/>
    </row>
    <row r="565" spans="3:6">
      <c r="C565" s="69"/>
      <c r="D565" s="69"/>
      <c r="E565" s="69"/>
      <c r="F565" s="69"/>
    </row>
    <row r="566" spans="3:6">
      <c r="C566" s="69"/>
      <c r="D566" s="69"/>
      <c r="E566" s="69"/>
      <c r="F566" s="69"/>
    </row>
    <row r="567" spans="3:6">
      <c r="C567" s="69"/>
      <c r="D567" s="69"/>
      <c r="E567" s="69"/>
      <c r="F567" s="69"/>
    </row>
    <row r="568" spans="3:6">
      <c r="C568" s="69"/>
      <c r="D568" s="69"/>
      <c r="E568" s="69"/>
      <c r="F568" s="69"/>
    </row>
    <row r="569" spans="3:6">
      <c r="C569" s="69"/>
      <c r="D569" s="69"/>
      <c r="E569" s="69"/>
      <c r="F569" s="69"/>
    </row>
    <row r="570" spans="3:6">
      <c r="C570" s="69"/>
      <c r="D570" s="69"/>
      <c r="E570" s="69"/>
      <c r="F570" s="69"/>
    </row>
    <row r="571" spans="3:6">
      <c r="C571" s="69"/>
      <c r="D571" s="69"/>
      <c r="E571" s="69"/>
      <c r="F571" s="69"/>
    </row>
    <row r="572" spans="3:6">
      <c r="C572" s="69"/>
      <c r="D572" s="69"/>
      <c r="E572" s="69"/>
      <c r="F572" s="69"/>
    </row>
    <row r="573" spans="3:6">
      <c r="C573" s="69"/>
      <c r="D573" s="69"/>
      <c r="E573" s="69"/>
      <c r="F573" s="69"/>
    </row>
    <row r="574" spans="3:6">
      <c r="C574" s="69"/>
      <c r="D574" s="69"/>
      <c r="E574" s="69"/>
      <c r="F574" s="69"/>
    </row>
    <row r="575" spans="3:6">
      <c r="C575" s="69"/>
      <c r="D575" s="69"/>
      <c r="E575" s="69"/>
      <c r="F575" s="69"/>
    </row>
    <row r="576" spans="3:6">
      <c r="C576" s="69"/>
      <c r="D576" s="69"/>
      <c r="E576" s="69"/>
      <c r="F576" s="69"/>
    </row>
    <row r="577" spans="3:6">
      <c r="C577" s="69"/>
      <c r="D577" s="69"/>
      <c r="E577" s="69"/>
      <c r="F577" s="69"/>
    </row>
    <row r="578" spans="3:6">
      <c r="C578" s="69"/>
      <c r="D578" s="69"/>
      <c r="E578" s="69"/>
      <c r="F578" s="69"/>
    </row>
    <row r="579" spans="3:6">
      <c r="C579" s="69"/>
      <c r="D579" s="69"/>
      <c r="E579" s="69"/>
      <c r="F579" s="69"/>
    </row>
    <row r="580" spans="3:6">
      <c r="C580" s="69"/>
      <c r="D580" s="69"/>
      <c r="E580" s="69"/>
      <c r="F580" s="69"/>
    </row>
    <row r="581" spans="3:6">
      <c r="C581" s="69"/>
      <c r="D581" s="69"/>
      <c r="E581" s="69"/>
      <c r="F581" s="69"/>
    </row>
    <row r="582" spans="3:6">
      <c r="C582" s="69"/>
      <c r="D582" s="69"/>
      <c r="E582" s="69"/>
      <c r="F582" s="69"/>
    </row>
    <row r="583" spans="3:6">
      <c r="C583" s="69"/>
      <c r="D583" s="69"/>
      <c r="E583" s="69"/>
      <c r="F583" s="69"/>
    </row>
    <row r="584" spans="3:6">
      <c r="C584" s="69"/>
      <c r="D584" s="69"/>
      <c r="E584" s="69"/>
      <c r="F584" s="69"/>
    </row>
    <row r="585" spans="3:6">
      <c r="C585" s="69"/>
      <c r="D585" s="69"/>
      <c r="E585" s="69"/>
      <c r="F585" s="69"/>
    </row>
    <row r="586" spans="3:6">
      <c r="C586" s="69"/>
      <c r="D586" s="69"/>
      <c r="E586" s="69"/>
      <c r="F586" s="69"/>
    </row>
    <row r="587" spans="3:6">
      <c r="C587" s="69"/>
      <c r="D587" s="69"/>
      <c r="E587" s="69"/>
      <c r="F587" s="69"/>
    </row>
    <row r="588" spans="3:6">
      <c r="C588" s="69"/>
      <c r="D588" s="69"/>
      <c r="E588" s="69"/>
      <c r="F588" s="69"/>
    </row>
    <row r="589" spans="3:6">
      <c r="C589" s="69"/>
      <c r="D589" s="69"/>
      <c r="E589" s="69"/>
      <c r="F589" s="69"/>
    </row>
    <row r="590" spans="3:6">
      <c r="C590" s="69"/>
      <c r="D590" s="69"/>
      <c r="E590" s="69"/>
      <c r="F590" s="69"/>
    </row>
    <row r="591" spans="3:6">
      <c r="C591" s="69"/>
      <c r="D591" s="69"/>
      <c r="E591" s="69"/>
      <c r="F591" s="69"/>
    </row>
    <row r="592" spans="3:6">
      <c r="C592" s="69"/>
      <c r="D592" s="69"/>
      <c r="E592" s="69"/>
      <c r="F592" s="69"/>
    </row>
    <row r="593" spans="3:6">
      <c r="C593" s="69"/>
      <c r="D593" s="69"/>
      <c r="E593" s="69"/>
      <c r="F593" s="69"/>
    </row>
    <row r="594" spans="3:6">
      <c r="C594" s="69"/>
      <c r="D594" s="69"/>
      <c r="E594" s="69"/>
      <c r="F594" s="69"/>
    </row>
    <row r="595" spans="3:6">
      <c r="C595" s="69"/>
      <c r="D595" s="69"/>
      <c r="E595" s="69"/>
      <c r="F595" s="69"/>
    </row>
    <row r="596" spans="3:6">
      <c r="C596" s="69"/>
      <c r="D596" s="69"/>
      <c r="E596" s="69"/>
      <c r="F596" s="69"/>
    </row>
    <row r="597" spans="3:6">
      <c r="C597" s="69"/>
      <c r="D597" s="69"/>
      <c r="E597" s="69"/>
      <c r="F597" s="69"/>
    </row>
    <row r="598" spans="3:6">
      <c r="C598" s="69"/>
      <c r="D598" s="69"/>
      <c r="E598" s="69"/>
      <c r="F598" s="69"/>
    </row>
    <row r="599" spans="3:6">
      <c r="C599" s="69"/>
      <c r="D599" s="69"/>
      <c r="E599" s="69"/>
      <c r="F599" s="69"/>
    </row>
    <row r="600" spans="3:6">
      <c r="C600" s="69"/>
      <c r="D600" s="69"/>
      <c r="E600" s="69"/>
      <c r="F600" s="69"/>
    </row>
    <row r="601" spans="3:6">
      <c r="C601" s="69"/>
      <c r="D601" s="69"/>
      <c r="E601" s="69"/>
      <c r="F601" s="69"/>
    </row>
    <row r="602" spans="3:6">
      <c r="C602" s="69"/>
      <c r="D602" s="69"/>
      <c r="E602" s="69"/>
      <c r="F602" s="69"/>
    </row>
    <row r="603" spans="3:6">
      <c r="C603" s="69"/>
      <c r="D603" s="69"/>
      <c r="E603" s="69"/>
      <c r="F603" s="69"/>
    </row>
    <row r="604" spans="3:6">
      <c r="C604" s="69"/>
      <c r="D604" s="69"/>
      <c r="E604" s="69"/>
      <c r="F604" s="69"/>
    </row>
    <row r="605" spans="3:6">
      <c r="C605" s="69"/>
      <c r="D605" s="69"/>
      <c r="E605" s="69"/>
      <c r="F605" s="69"/>
    </row>
    <row r="606" spans="3:6">
      <c r="C606" s="69"/>
      <c r="D606" s="69"/>
      <c r="E606" s="69"/>
      <c r="F606" s="69"/>
    </row>
    <row r="607" spans="3:6">
      <c r="C607" s="69"/>
      <c r="D607" s="69"/>
      <c r="E607" s="69"/>
      <c r="F607" s="69"/>
    </row>
    <row r="608" spans="3:6">
      <c r="C608" s="69"/>
      <c r="D608" s="69"/>
      <c r="E608" s="69"/>
      <c r="F608" s="69"/>
    </row>
    <row r="609" spans="3:6">
      <c r="C609" s="69"/>
      <c r="D609" s="69"/>
      <c r="E609" s="69"/>
      <c r="F609" s="69"/>
    </row>
    <row r="610" spans="3:6">
      <c r="C610" s="69"/>
      <c r="D610" s="69"/>
      <c r="E610" s="69"/>
      <c r="F610" s="69"/>
    </row>
    <row r="611" spans="3:6">
      <c r="C611" s="69"/>
      <c r="D611" s="69"/>
      <c r="E611" s="69"/>
      <c r="F611" s="69"/>
    </row>
    <row r="612" spans="3:6">
      <c r="C612" s="69"/>
      <c r="D612" s="69"/>
      <c r="E612" s="69"/>
      <c r="F612" s="69"/>
    </row>
    <row r="613" spans="3:6">
      <c r="C613" s="69"/>
      <c r="D613" s="69"/>
      <c r="E613" s="69"/>
      <c r="F613" s="69"/>
    </row>
    <row r="614" spans="3:6">
      <c r="C614" s="69"/>
      <c r="D614" s="69"/>
      <c r="E614" s="69"/>
      <c r="F614" s="69"/>
    </row>
    <row r="615" spans="3:6">
      <c r="C615" s="69"/>
      <c r="D615" s="69"/>
      <c r="E615" s="69"/>
      <c r="F615" s="69"/>
    </row>
    <row r="616" spans="3:6">
      <c r="C616" s="69"/>
      <c r="D616" s="69"/>
      <c r="E616" s="69"/>
      <c r="F616" s="69"/>
    </row>
    <row r="617" spans="3:6">
      <c r="C617" s="69"/>
      <c r="D617" s="69"/>
      <c r="E617" s="69"/>
      <c r="F617" s="69"/>
    </row>
    <row r="618" spans="3:6">
      <c r="C618" s="69"/>
      <c r="D618" s="69"/>
      <c r="E618" s="69"/>
      <c r="F618" s="69"/>
    </row>
    <row r="619" spans="3:6">
      <c r="C619" s="69"/>
      <c r="D619" s="69"/>
      <c r="E619" s="69"/>
      <c r="F619" s="69"/>
    </row>
    <row r="620" spans="3:6">
      <c r="C620" s="69"/>
      <c r="D620" s="69"/>
      <c r="E620" s="69"/>
      <c r="F620" s="69"/>
    </row>
    <row r="621" spans="3:6">
      <c r="C621" s="69"/>
      <c r="D621" s="69"/>
      <c r="E621" s="69"/>
      <c r="F621" s="69"/>
    </row>
    <row r="622" spans="3:6">
      <c r="C622" s="69"/>
      <c r="D622" s="69"/>
      <c r="E622" s="69"/>
      <c r="F622" s="69"/>
    </row>
    <row r="623" spans="3:6">
      <c r="C623" s="69"/>
      <c r="D623" s="69"/>
      <c r="E623" s="69"/>
      <c r="F623" s="69"/>
    </row>
    <row r="624" spans="3:6">
      <c r="C624" s="69"/>
      <c r="D624" s="69"/>
      <c r="E624" s="69"/>
      <c r="F624" s="69"/>
    </row>
    <row r="625" spans="3:6">
      <c r="C625" s="69"/>
      <c r="D625" s="69"/>
      <c r="E625" s="69"/>
      <c r="F625" s="69"/>
    </row>
    <row r="626" spans="3:6">
      <c r="C626" s="69"/>
      <c r="D626" s="69"/>
      <c r="E626" s="69"/>
      <c r="F626" s="69"/>
    </row>
    <row r="627" spans="3:6">
      <c r="C627" s="69"/>
      <c r="D627" s="69"/>
      <c r="E627" s="69"/>
      <c r="F627" s="69"/>
    </row>
    <row r="628" spans="3:6">
      <c r="C628" s="69"/>
      <c r="D628" s="69"/>
      <c r="E628" s="69"/>
      <c r="F628" s="69"/>
    </row>
    <row r="629" spans="3:6">
      <c r="C629" s="69"/>
      <c r="D629" s="69"/>
      <c r="E629" s="69"/>
      <c r="F629" s="69"/>
    </row>
    <row r="630" spans="3:6">
      <c r="C630" s="69"/>
      <c r="D630" s="69"/>
      <c r="E630" s="69"/>
      <c r="F630" s="69"/>
    </row>
    <row r="631" spans="3:6">
      <c r="C631" s="69"/>
      <c r="D631" s="69"/>
      <c r="E631" s="69"/>
      <c r="F631" s="69"/>
    </row>
    <row r="632" spans="3:6">
      <c r="C632" s="69"/>
      <c r="D632" s="69"/>
      <c r="E632" s="69"/>
      <c r="F632" s="69"/>
    </row>
    <row r="633" spans="3:6">
      <c r="C633" s="69"/>
      <c r="D633" s="69"/>
      <c r="E633" s="69"/>
      <c r="F633" s="69"/>
    </row>
    <row r="634" spans="3:6">
      <c r="C634" s="69"/>
      <c r="D634" s="69"/>
      <c r="E634" s="69"/>
      <c r="F634" s="69"/>
    </row>
    <row r="635" spans="3:6">
      <c r="C635" s="69"/>
      <c r="D635" s="69"/>
      <c r="E635" s="69"/>
      <c r="F635" s="69"/>
    </row>
    <row r="636" spans="3:6">
      <c r="C636" s="69"/>
      <c r="D636" s="69"/>
      <c r="E636" s="69"/>
      <c r="F636" s="69"/>
    </row>
    <row r="637" spans="3:6">
      <c r="C637" s="69"/>
      <c r="D637" s="69"/>
      <c r="E637" s="69"/>
      <c r="F637" s="69"/>
    </row>
    <row r="638" spans="3:6">
      <c r="C638" s="69"/>
      <c r="D638" s="69"/>
      <c r="E638" s="69"/>
      <c r="F638" s="69"/>
    </row>
    <row r="639" spans="3:6">
      <c r="C639" s="69"/>
      <c r="D639" s="69"/>
      <c r="E639" s="69"/>
      <c r="F639" s="69"/>
    </row>
    <row r="640" spans="3:6">
      <c r="C640" s="69"/>
      <c r="D640" s="69"/>
      <c r="E640" s="69"/>
      <c r="F640" s="69"/>
    </row>
    <row r="641" spans="3:6">
      <c r="C641" s="69"/>
      <c r="D641" s="69"/>
      <c r="E641" s="69"/>
      <c r="F641" s="69"/>
    </row>
    <row r="642" spans="3:6">
      <c r="C642" s="69"/>
      <c r="D642" s="69"/>
      <c r="E642" s="69"/>
      <c r="F642" s="69"/>
    </row>
    <row r="643" spans="3:6">
      <c r="C643" s="69"/>
      <c r="D643" s="69"/>
      <c r="E643" s="69"/>
      <c r="F643" s="69"/>
    </row>
    <row r="644" spans="3:6">
      <c r="C644" s="69"/>
      <c r="D644" s="69"/>
      <c r="E644" s="69"/>
      <c r="F644" s="69"/>
    </row>
    <row r="645" spans="3:6">
      <c r="C645" s="69"/>
      <c r="D645" s="69"/>
      <c r="E645" s="69"/>
      <c r="F645" s="69"/>
    </row>
    <row r="646" spans="3:6">
      <c r="C646" s="69"/>
      <c r="D646" s="69"/>
      <c r="E646" s="69"/>
      <c r="F646" s="69"/>
    </row>
    <row r="647" spans="3:6">
      <c r="C647" s="69"/>
      <c r="D647" s="69"/>
      <c r="E647" s="69"/>
      <c r="F647" s="69"/>
    </row>
    <row r="648" spans="3:6">
      <c r="C648" s="69"/>
      <c r="D648" s="69"/>
      <c r="E648" s="69"/>
      <c r="F648" s="69"/>
    </row>
    <row r="649" spans="3:6">
      <c r="C649" s="69"/>
      <c r="D649" s="69"/>
      <c r="E649" s="69"/>
      <c r="F649" s="69"/>
    </row>
    <row r="650" spans="3:6">
      <c r="C650" s="69"/>
      <c r="D650" s="69"/>
      <c r="E650" s="69"/>
      <c r="F650" s="69"/>
    </row>
    <row r="651" spans="3:6">
      <c r="C651" s="69"/>
      <c r="D651" s="69"/>
      <c r="E651" s="69"/>
      <c r="F651" s="69"/>
    </row>
    <row r="652" spans="3:6">
      <c r="C652" s="69"/>
      <c r="D652" s="69"/>
      <c r="E652" s="69"/>
      <c r="F652" s="69"/>
    </row>
    <row r="653" spans="3:6">
      <c r="C653" s="69"/>
      <c r="D653" s="69"/>
      <c r="E653" s="69"/>
      <c r="F653" s="69"/>
    </row>
    <row r="654" spans="3:6">
      <c r="C654" s="69"/>
      <c r="D654" s="69"/>
      <c r="E654" s="69"/>
      <c r="F654" s="69"/>
    </row>
    <row r="655" spans="3:6">
      <c r="C655" s="69"/>
      <c r="D655" s="69"/>
      <c r="E655" s="69"/>
      <c r="F655" s="69"/>
    </row>
    <row r="656" spans="3:6">
      <c r="C656" s="69"/>
      <c r="D656" s="69"/>
      <c r="E656" s="69"/>
      <c r="F656" s="69"/>
    </row>
  </sheetData>
  <mergeCells count="3">
    <mergeCell ref="A1:F1"/>
    <mergeCell ref="A7:F7"/>
    <mergeCell ref="A8:F8"/>
  </mergeCells>
  <phoneticPr fontId="0" type="noConversion"/>
  <conditionalFormatting sqref="F13:F36">
    <cfRule type="cellIs" dxfId="2" priority="1" stopIfTrue="1" operator="equal">
      <formula>0</formula>
    </cfRule>
  </conditionalFormatting>
  <pageMargins left="1" right="0.55000000000000004" top="1.25" bottom="1" header="0.5" footer="0.5"/>
  <pageSetup paperSize="9" scale="86" orientation="portrait" r:id="rId1"/>
  <headerFooter alignWithMargins="0"/>
</worksheet>
</file>

<file path=xl/worksheets/sheet2.xml><?xml version="1.0" encoding="utf-8"?>
<worksheet xmlns="http://schemas.openxmlformats.org/spreadsheetml/2006/main" xmlns:r="http://schemas.openxmlformats.org/officeDocument/2006/relationships">
  <sheetPr codeName="Sheet2"/>
  <dimension ref="A1:H95"/>
  <sheetViews>
    <sheetView showGridLines="0" topLeftCell="A67" zoomScaleNormal="100" workbookViewId="0">
      <selection activeCell="B70" sqref="B70"/>
    </sheetView>
  </sheetViews>
  <sheetFormatPr defaultRowHeight="15"/>
  <cols>
    <col min="1" max="1" width="53.42578125" style="11" customWidth="1"/>
    <col min="2" max="2" width="13.42578125" style="11" customWidth="1"/>
    <col min="3" max="3" width="14.42578125" style="11" customWidth="1"/>
    <col min="4" max="4" width="0.85546875" style="11" customWidth="1"/>
    <col min="5" max="5" width="43.42578125" style="11" customWidth="1"/>
    <col min="6" max="6" width="13" style="671" customWidth="1"/>
    <col min="7" max="7" width="13.7109375" style="671" customWidth="1"/>
    <col min="8" max="16384" width="9.140625" style="11"/>
  </cols>
  <sheetData>
    <row r="1" spans="1:7">
      <c r="A1" s="9" t="str">
        <f>General!$C$2</f>
        <v>СОЛАР БГ ЕООД</v>
      </c>
      <c r="B1" s="10"/>
    </row>
    <row r="2" spans="1:7" ht="12" customHeight="1">
      <c r="A2" s="14" t="s">
        <v>199</v>
      </c>
      <c r="F2" s="694" t="s">
        <v>201</v>
      </c>
      <c r="G2" s="672"/>
    </row>
    <row r="3" spans="1:7" ht="12.75" customHeight="1">
      <c r="A3" s="9" t="str">
        <f>General!$C$4</f>
        <v>София, ж.к.Младост 1, бл.90А, ет.4, ап.19</v>
      </c>
      <c r="F3" s="694"/>
      <c r="G3" s="672"/>
    </row>
    <row r="4" spans="1:7" ht="13.5" customHeight="1">
      <c r="A4" s="14" t="s">
        <v>108</v>
      </c>
      <c r="B4" s="10"/>
      <c r="C4" s="10"/>
      <c r="F4" s="804" t="s">
        <v>1065</v>
      </c>
      <c r="G4" s="673">
        <f>General!C8</f>
        <v>0</v>
      </c>
    </row>
    <row r="5" spans="1:7" ht="19.5" customHeight="1">
      <c r="A5" s="844" t="s">
        <v>206</v>
      </c>
      <c r="B5" s="844"/>
      <c r="C5" s="844"/>
      <c r="D5" s="844"/>
      <c r="E5" s="844"/>
      <c r="F5" s="844"/>
      <c r="G5" s="844"/>
    </row>
    <row r="6" spans="1:7" ht="12.75" customHeight="1">
      <c r="A6" s="842" t="str">
        <f>CONCATENATE("на", " ",General!$C$2)</f>
        <v>на СОЛАР БГ ЕООД</v>
      </c>
      <c r="B6" s="842"/>
      <c r="C6" s="842"/>
      <c r="D6" s="842"/>
      <c r="E6" s="842"/>
      <c r="F6" s="842"/>
      <c r="G6" s="842"/>
    </row>
    <row r="7" spans="1:7" ht="10.5" customHeight="1">
      <c r="A7" s="843" t="s">
        <v>1067</v>
      </c>
      <c r="B7" s="842"/>
      <c r="C7" s="842"/>
      <c r="D7" s="842"/>
      <c r="E7" s="842"/>
      <c r="F7" s="842"/>
      <c r="G7" s="842"/>
    </row>
    <row r="8" spans="1:7" ht="8.25" customHeight="1">
      <c r="A8" s="16"/>
      <c r="B8" s="18"/>
      <c r="C8" s="18"/>
    </row>
    <row r="9" spans="1:7" ht="14.1" customHeight="1">
      <c r="A9" s="492" t="s">
        <v>156</v>
      </c>
      <c r="B9" s="493"/>
      <c r="C9" s="494"/>
      <c r="E9" s="492" t="s">
        <v>157</v>
      </c>
      <c r="F9" s="695"/>
      <c r="G9" s="674"/>
    </row>
    <row r="10" spans="1:7" s="24" customFormat="1" ht="11.1" customHeight="1">
      <c r="A10" s="76"/>
      <c r="B10" s="21" t="s">
        <v>721</v>
      </c>
      <c r="C10" s="404"/>
      <c r="E10" s="76"/>
      <c r="F10" s="696" t="s">
        <v>721</v>
      </c>
      <c r="G10" s="675"/>
    </row>
    <row r="11" spans="1:7" s="24" customFormat="1" ht="11.1" customHeight="1">
      <c r="A11" s="248" t="s">
        <v>207</v>
      </c>
      <c r="B11" s="31" t="s">
        <v>220</v>
      </c>
      <c r="C11" s="374" t="s">
        <v>209</v>
      </c>
      <c r="E11" s="248" t="s">
        <v>207</v>
      </c>
      <c r="F11" s="697" t="s">
        <v>220</v>
      </c>
      <c r="G11" s="676" t="s">
        <v>209</v>
      </c>
    </row>
    <row r="12" spans="1:7" s="24" customFormat="1" ht="11.1" customHeight="1">
      <c r="A12" s="77"/>
      <c r="B12" s="36" t="s">
        <v>210</v>
      </c>
      <c r="C12" s="37" t="s">
        <v>210</v>
      </c>
      <c r="E12" s="77"/>
      <c r="F12" s="698" t="s">
        <v>210</v>
      </c>
      <c r="G12" s="677" t="s">
        <v>210</v>
      </c>
    </row>
    <row r="13" spans="1:7" s="24" customFormat="1" ht="11.1" customHeight="1">
      <c r="A13" s="477" t="s">
        <v>212</v>
      </c>
      <c r="B13" s="39">
        <v>1</v>
      </c>
      <c r="C13" s="40">
        <v>2</v>
      </c>
      <c r="E13" s="477" t="s">
        <v>212</v>
      </c>
      <c r="F13" s="699">
        <v>1</v>
      </c>
      <c r="G13" s="678">
        <v>2</v>
      </c>
    </row>
    <row r="14" spans="1:7" s="43" customFormat="1" ht="12" customHeight="1">
      <c r="A14" s="571" t="s">
        <v>959</v>
      </c>
      <c r="B14" s="742"/>
      <c r="C14" s="809"/>
      <c r="E14" s="836" t="s">
        <v>165</v>
      </c>
      <c r="F14" s="837"/>
      <c r="G14" s="838"/>
    </row>
    <row r="15" spans="1:7" s="43" customFormat="1" ht="12" customHeight="1">
      <c r="A15" s="572" t="s">
        <v>958</v>
      </c>
      <c r="B15" s="743"/>
      <c r="C15" s="750"/>
      <c r="E15" s="593" t="s">
        <v>1003</v>
      </c>
      <c r="F15" s="700">
        <v>1685</v>
      </c>
      <c r="G15" s="679">
        <v>1685</v>
      </c>
    </row>
    <row r="16" spans="1:7" s="43" customFormat="1" ht="12" customHeight="1">
      <c r="A16" s="810" t="s">
        <v>960</v>
      </c>
      <c r="B16" s="744"/>
      <c r="C16" s="751"/>
      <c r="E16" s="591" t="s">
        <v>1004</v>
      </c>
      <c r="F16" s="511"/>
      <c r="G16" s="680"/>
    </row>
    <row r="17" spans="1:8" s="43" customFormat="1" ht="12" customHeight="1">
      <c r="A17" s="481" t="s">
        <v>961</v>
      </c>
      <c r="B17" s="745"/>
      <c r="C17" s="752"/>
      <c r="E17" s="592" t="s">
        <v>1002</v>
      </c>
      <c r="F17" s="511"/>
      <c r="G17" s="680"/>
    </row>
    <row r="18" spans="1:8" s="43" customFormat="1" ht="24" customHeight="1">
      <c r="A18" s="573" t="s">
        <v>962</v>
      </c>
      <c r="B18" s="746"/>
      <c r="C18" s="753"/>
      <c r="E18" s="594" t="s">
        <v>1005</v>
      </c>
      <c r="F18" s="701"/>
      <c r="G18" s="681"/>
    </row>
    <row r="19" spans="1:8" s="43" customFormat="1" ht="12" customHeight="1">
      <c r="A19" s="480" t="s">
        <v>1015</v>
      </c>
      <c r="B19" s="746"/>
      <c r="C19" s="753"/>
      <c r="D19" s="723"/>
      <c r="E19" s="815" t="s">
        <v>1008</v>
      </c>
      <c r="F19" s="702"/>
      <c r="G19" s="682"/>
    </row>
    <row r="20" spans="1:8" s="43" customFormat="1" ht="13.5" customHeight="1">
      <c r="A20" s="479" t="s">
        <v>971</v>
      </c>
      <c r="B20" s="744"/>
      <c r="C20" s="751"/>
      <c r="D20" s="51"/>
      <c r="E20" s="595" t="s">
        <v>1009</v>
      </c>
      <c r="F20" s="703"/>
      <c r="G20" s="683"/>
      <c r="H20" s="51"/>
    </row>
    <row r="21" spans="1:8" s="43" customFormat="1" ht="12" customHeight="1">
      <c r="A21" s="487" t="s">
        <v>158</v>
      </c>
      <c r="B21" s="747">
        <f>B17+B18+B19+B20</f>
        <v>0</v>
      </c>
      <c r="C21" s="754">
        <f>C17+C18+C19+C20</f>
        <v>0</v>
      </c>
      <c r="D21" s="51"/>
      <c r="E21" s="490" t="s">
        <v>1006</v>
      </c>
      <c r="F21" s="704"/>
      <c r="G21" s="684"/>
      <c r="H21" s="51"/>
    </row>
    <row r="22" spans="1:8" s="43" customFormat="1" ht="12" customHeight="1">
      <c r="A22" s="574" t="s">
        <v>964</v>
      </c>
      <c r="B22" s="747">
        <f>B18+B19+B20+B21</f>
        <v>0</v>
      </c>
      <c r="C22" s="754">
        <f>C18+C19+C20+C21</f>
        <v>0</v>
      </c>
      <c r="D22" s="51"/>
      <c r="E22" s="490" t="s">
        <v>1007</v>
      </c>
      <c r="F22" s="705">
        <v>83</v>
      </c>
      <c r="G22" s="758">
        <v>83</v>
      </c>
      <c r="H22" s="51"/>
    </row>
    <row r="23" spans="1:8" s="43" customFormat="1" ht="12" customHeight="1">
      <c r="A23" s="53" t="s">
        <v>965</v>
      </c>
      <c r="B23" s="717">
        <f>B25+B24</f>
        <v>4782</v>
      </c>
      <c r="C23" s="755">
        <f>C25+C24</f>
        <v>5015</v>
      </c>
      <c r="D23" s="51"/>
      <c r="E23" s="596" t="s">
        <v>1010</v>
      </c>
      <c r="F23" s="706">
        <f>F19+F20+F21+F22</f>
        <v>83</v>
      </c>
      <c r="G23" s="685">
        <f>G19+G20+G21+G22</f>
        <v>83</v>
      </c>
      <c r="H23" s="51"/>
    </row>
    <row r="24" spans="1:8" s="43" customFormat="1" ht="12" customHeight="1">
      <c r="A24" s="481" t="s">
        <v>966</v>
      </c>
      <c r="B24" s="575">
        <v>9</v>
      </c>
      <c r="C24" s="576">
        <v>9</v>
      </c>
      <c r="D24" s="51"/>
      <c r="E24" s="597" t="s">
        <v>1016</v>
      </c>
      <c r="F24" s="705"/>
      <c r="G24" s="758"/>
      <c r="H24" s="51"/>
    </row>
    <row r="25" spans="1:8" s="43" customFormat="1" ht="12" customHeight="1">
      <c r="A25" s="480" t="s">
        <v>967</v>
      </c>
      <c r="B25" s="577">
        <f>5307+530-973-91</f>
        <v>4773</v>
      </c>
      <c r="C25" s="578">
        <f>5837-831</f>
        <v>5006</v>
      </c>
      <c r="D25" s="51"/>
      <c r="E25" s="481" t="s">
        <v>1011</v>
      </c>
      <c r="F25" s="705">
        <v>80</v>
      </c>
      <c r="G25" s="758">
        <v>247</v>
      </c>
      <c r="H25" s="51"/>
    </row>
    <row r="26" spans="1:8" s="43" customFormat="1" ht="12" customHeight="1">
      <c r="A26" s="480" t="s">
        <v>968</v>
      </c>
      <c r="B26" s="577">
        <f>7537-7537</f>
        <v>0</v>
      </c>
      <c r="C26" s="578"/>
      <c r="D26" s="51"/>
      <c r="E26" s="481" t="s">
        <v>1012</v>
      </c>
      <c r="F26" s="511">
        <v>-1147</v>
      </c>
      <c r="G26" s="680">
        <v>-1121</v>
      </c>
      <c r="H26" s="51"/>
    </row>
    <row r="27" spans="1:8" s="43" customFormat="1" ht="12" customHeight="1">
      <c r="A27" s="480" t="s">
        <v>969</v>
      </c>
      <c r="B27" s="577">
        <f>7537-7537</f>
        <v>0</v>
      </c>
      <c r="C27" s="578">
        <f>7537-7537</f>
        <v>0</v>
      </c>
      <c r="D27" s="51"/>
      <c r="E27" s="487" t="s">
        <v>1013</v>
      </c>
      <c r="F27" s="700">
        <f>F25+F26</f>
        <v>-1067</v>
      </c>
      <c r="G27" s="679">
        <f>G25+G26</f>
        <v>-874</v>
      </c>
      <c r="H27" s="51"/>
    </row>
    <row r="28" spans="1:8" s="43" customFormat="1" ht="12" customHeight="1">
      <c r="A28" s="480" t="s">
        <v>970</v>
      </c>
      <c r="B28" s="577"/>
      <c r="C28" s="578"/>
      <c r="D28" s="51"/>
      <c r="E28" s="488" t="s">
        <v>1014</v>
      </c>
      <c r="F28" s="691">
        <f>'ОПР '!B43</f>
        <v>1636.3</v>
      </c>
      <c r="G28" s="724">
        <f>-'ОПР '!G43</f>
        <v>-26</v>
      </c>
      <c r="H28" s="51"/>
    </row>
    <row r="29" spans="1:8" s="43" customFormat="1" ht="12" customHeight="1">
      <c r="A29" s="487" t="s">
        <v>159</v>
      </c>
      <c r="B29" s="579">
        <f>B23+B26+B27+B28</f>
        <v>4782</v>
      </c>
      <c r="C29" s="580">
        <f>C23+C26+C27+C28</f>
        <v>5015</v>
      </c>
      <c r="D29" s="51"/>
      <c r="E29" s="483" t="s">
        <v>1023</v>
      </c>
      <c r="F29" s="690">
        <f>F15+F16+F17+F23+F27+F28</f>
        <v>2337.3000000000002</v>
      </c>
      <c r="G29" s="686">
        <f>G15+G16+G17+G23+G27+G28</f>
        <v>868</v>
      </c>
      <c r="H29" s="51"/>
    </row>
    <row r="30" spans="1:8" s="43" customFormat="1" ht="12" customHeight="1">
      <c r="A30" s="488" t="s">
        <v>163</v>
      </c>
      <c r="B30" s="581"/>
      <c r="C30" s="582"/>
      <c r="D30" s="51"/>
      <c r="E30" s="484" t="s">
        <v>1017</v>
      </c>
      <c r="F30" s="707"/>
      <c r="G30" s="687"/>
      <c r="H30" s="51"/>
    </row>
    <row r="31" spans="1:8" s="43" customFormat="1" ht="12" customHeight="1">
      <c r="A31" s="481" t="s">
        <v>976</v>
      </c>
      <c r="B31" s="575"/>
      <c r="C31" s="576"/>
      <c r="D31" s="51"/>
      <c r="E31" s="599" t="s">
        <v>1021</v>
      </c>
      <c r="F31" s="700"/>
      <c r="G31" s="679"/>
      <c r="H31" s="51"/>
    </row>
    <row r="32" spans="1:8" s="43" customFormat="1" ht="12" customHeight="1">
      <c r="A32" s="482" t="s">
        <v>973</v>
      </c>
      <c r="B32" s="577"/>
      <c r="C32" s="578"/>
      <c r="D32" s="51"/>
      <c r="E32" s="595" t="s">
        <v>1020</v>
      </c>
      <c r="F32" s="708"/>
      <c r="G32" s="688"/>
      <c r="H32" s="51"/>
    </row>
    <row r="33" spans="1:8" s="43" customFormat="1" ht="12" customHeight="1">
      <c r="A33" s="482" t="s">
        <v>977</v>
      </c>
      <c r="B33" s="577"/>
      <c r="C33" s="578"/>
      <c r="D33" s="51"/>
      <c r="E33" s="490" t="s">
        <v>1018</v>
      </c>
      <c r="F33" s="701"/>
      <c r="G33" s="681"/>
      <c r="H33" s="51"/>
    </row>
    <row r="34" spans="1:8" s="43" customFormat="1" ht="12" customHeight="1">
      <c r="A34" s="482" t="s">
        <v>974</v>
      </c>
      <c r="B34" s="577"/>
      <c r="C34" s="578"/>
      <c r="D34" s="51"/>
      <c r="E34" s="490" t="s">
        <v>1019</v>
      </c>
      <c r="F34" s="709"/>
      <c r="G34" s="689"/>
      <c r="H34" s="51"/>
    </row>
    <row r="35" spans="1:8" s="43" customFormat="1" ht="12" customHeight="1">
      <c r="A35" s="482" t="s">
        <v>975</v>
      </c>
      <c r="B35" s="577"/>
      <c r="C35" s="578"/>
      <c r="D35" s="51"/>
      <c r="E35" s="484" t="s">
        <v>1024</v>
      </c>
      <c r="F35" s="709">
        <f>F31+F32+F34</f>
        <v>0</v>
      </c>
      <c r="G35" s="689">
        <f>G31+G32+G34</f>
        <v>0</v>
      </c>
      <c r="H35" s="51"/>
    </row>
    <row r="36" spans="1:8" s="43" customFormat="1" ht="12" customHeight="1">
      <c r="A36" s="480" t="s">
        <v>978</v>
      </c>
      <c r="B36" s="577"/>
      <c r="C36" s="578"/>
      <c r="D36" s="51"/>
      <c r="E36" s="483" t="s">
        <v>1025</v>
      </c>
      <c r="F36" s="709"/>
      <c r="G36" s="689"/>
      <c r="H36" s="51"/>
    </row>
    <row r="37" spans="1:8" s="43" customFormat="1" ht="24" customHeight="1">
      <c r="A37" s="480" t="s">
        <v>979</v>
      </c>
      <c r="B37" s="577"/>
      <c r="C37" s="578"/>
      <c r="D37" s="51"/>
      <c r="E37" s="600" t="s">
        <v>1026</v>
      </c>
      <c r="F37" s="720">
        <f>F38+F39</f>
        <v>0</v>
      </c>
      <c r="G37" s="689">
        <f>G38+G39</f>
        <v>0</v>
      </c>
      <c r="H37" s="51"/>
    </row>
    <row r="38" spans="1:8" s="43" customFormat="1" ht="12" customHeight="1">
      <c r="A38" s="480" t="s">
        <v>980</v>
      </c>
      <c r="B38" s="577"/>
      <c r="C38" s="578"/>
      <c r="D38" s="51"/>
      <c r="E38" s="491" t="s">
        <v>1037</v>
      </c>
      <c r="F38" s="709"/>
      <c r="G38" s="689"/>
      <c r="H38" s="51"/>
    </row>
    <row r="39" spans="1:8" s="43" customFormat="1" ht="12" customHeight="1">
      <c r="A39" s="487" t="s">
        <v>160</v>
      </c>
      <c r="B39" s="579">
        <f>B31+B32+B33+B34+B35+B36+B37</f>
        <v>0</v>
      </c>
      <c r="C39" s="580">
        <f>C31+C32+C33+C34+C35+C36+C37</f>
        <v>0</v>
      </c>
      <c r="D39" s="51"/>
      <c r="E39" s="491" t="s">
        <v>1038</v>
      </c>
      <c r="F39" s="709"/>
      <c r="G39" s="689"/>
      <c r="H39" s="51"/>
    </row>
    <row r="40" spans="1:8" s="43" customFormat="1" ht="12" customHeight="1">
      <c r="A40" s="488" t="s">
        <v>981</v>
      </c>
      <c r="B40" s="583"/>
      <c r="C40" s="584"/>
      <c r="D40" s="51"/>
      <c r="E40" s="595" t="s">
        <v>1029</v>
      </c>
      <c r="F40" s="721">
        <f>F42</f>
        <v>4161</v>
      </c>
      <c r="G40" s="682">
        <f>G42</f>
        <v>4885</v>
      </c>
      <c r="H40" s="51"/>
    </row>
    <row r="41" spans="1:8" s="43" customFormat="1" ht="12" customHeight="1">
      <c r="A41" s="483" t="s">
        <v>1022</v>
      </c>
      <c r="B41" s="579">
        <f>B21+B29+B39+B40</f>
        <v>4782</v>
      </c>
      <c r="C41" s="580">
        <f>C21+C29+C39+C40</f>
        <v>5015</v>
      </c>
      <c r="D41" s="51"/>
      <c r="E41" s="491" t="s">
        <v>1037</v>
      </c>
      <c r="F41" s="691"/>
      <c r="G41" s="724"/>
      <c r="H41" s="51"/>
    </row>
    <row r="42" spans="1:8" s="43" customFormat="1" ht="12" customHeight="1">
      <c r="A42" s="478" t="s">
        <v>982</v>
      </c>
      <c r="B42" s="581"/>
      <c r="C42" s="582"/>
      <c r="D42" s="51"/>
      <c r="E42" s="491" t="s">
        <v>1038</v>
      </c>
      <c r="F42" s="708">
        <v>4161</v>
      </c>
      <c r="G42" s="688">
        <v>4885</v>
      </c>
      <c r="H42" s="51"/>
    </row>
    <row r="43" spans="1:8" s="43" customFormat="1" ht="12" customHeight="1">
      <c r="A43" s="489" t="s">
        <v>162</v>
      </c>
      <c r="B43" s="585"/>
      <c r="C43" s="586"/>
      <c r="D43" s="51"/>
      <c r="E43" s="598" t="s">
        <v>1028</v>
      </c>
      <c r="F43" s="719">
        <f>F44</f>
        <v>0</v>
      </c>
      <c r="G43" s="686">
        <f>G44</f>
        <v>0</v>
      </c>
      <c r="H43" s="51"/>
    </row>
    <row r="44" spans="1:8" s="43" customFormat="1" ht="12" customHeight="1">
      <c r="A44" s="490" t="s">
        <v>983</v>
      </c>
      <c r="B44" s="575"/>
      <c r="C44" s="576"/>
      <c r="D44" s="51"/>
      <c r="E44" s="491" t="s">
        <v>1037</v>
      </c>
      <c r="F44" s="708"/>
      <c r="G44" s="688"/>
      <c r="H44" s="51"/>
    </row>
    <row r="45" spans="1:8" s="43" customFormat="1" ht="12" customHeight="1">
      <c r="A45" s="491" t="s">
        <v>984</v>
      </c>
      <c r="B45" s="575"/>
      <c r="C45" s="576"/>
      <c r="D45" s="51"/>
      <c r="E45" s="491" t="s">
        <v>1038</v>
      </c>
      <c r="F45" s="691"/>
      <c r="G45" s="724"/>
      <c r="H45" s="51"/>
    </row>
    <row r="46" spans="1:8" s="43" customFormat="1" ht="12" customHeight="1">
      <c r="A46" s="491" t="s">
        <v>985</v>
      </c>
      <c r="B46" s="735">
        <f>B47+B48</f>
        <v>0</v>
      </c>
      <c r="C46" s="576">
        <f>C47+C48</f>
        <v>0</v>
      </c>
      <c r="D46" s="51"/>
      <c r="E46" s="490" t="s">
        <v>1027</v>
      </c>
      <c r="F46" s="720">
        <f>F47+F48</f>
        <v>63</v>
      </c>
      <c r="G46" s="689">
        <f>G47+G48</f>
        <v>86</v>
      </c>
      <c r="H46" s="51"/>
    </row>
    <row r="47" spans="1:8" s="43" customFormat="1" ht="12" customHeight="1">
      <c r="A47" s="495" t="s">
        <v>986</v>
      </c>
      <c r="B47" s="575"/>
      <c r="C47" s="576"/>
      <c r="D47" s="51"/>
      <c r="E47" s="491" t="s">
        <v>1035</v>
      </c>
      <c r="F47" s="709">
        <v>19</v>
      </c>
      <c r="G47" s="689">
        <f>39+44+3</f>
        <v>86</v>
      </c>
      <c r="H47" s="51"/>
    </row>
    <row r="48" spans="1:8" s="43" customFormat="1" ht="12" customHeight="1">
      <c r="A48" s="491" t="s">
        <v>987</v>
      </c>
      <c r="B48" s="575"/>
      <c r="C48" s="576"/>
      <c r="D48" s="51"/>
      <c r="E48" s="491" t="s">
        <v>1036</v>
      </c>
      <c r="F48" s="709">
        <v>44</v>
      </c>
      <c r="G48" s="689"/>
      <c r="H48" s="51"/>
    </row>
    <row r="49" spans="1:8" s="43" customFormat="1" ht="12" customHeight="1">
      <c r="A49" s="495" t="s">
        <v>988</v>
      </c>
      <c r="B49" s="575"/>
      <c r="C49" s="576"/>
      <c r="D49" s="51"/>
      <c r="E49" s="491" t="s">
        <v>1030</v>
      </c>
      <c r="F49" s="709"/>
      <c r="G49" s="689"/>
      <c r="H49" s="51"/>
    </row>
    <row r="50" spans="1:8" s="43" customFormat="1" ht="12" customHeight="1">
      <c r="A50" s="574" t="s">
        <v>158</v>
      </c>
      <c r="B50" s="579">
        <f>B44+B45+B46+B49</f>
        <v>0</v>
      </c>
      <c r="C50" s="580">
        <f>C44+C45+C46+C49</f>
        <v>0</v>
      </c>
      <c r="D50" s="51"/>
      <c r="E50" s="491" t="s">
        <v>1037</v>
      </c>
      <c r="F50" s="709"/>
      <c r="G50" s="689"/>
      <c r="H50" s="51"/>
    </row>
    <row r="51" spans="1:8" s="43" customFormat="1" ht="12" customHeight="1">
      <c r="A51" s="811" t="s">
        <v>989</v>
      </c>
      <c r="B51" s="590"/>
      <c r="C51" s="756"/>
      <c r="D51" s="51"/>
      <c r="E51" s="491" t="s">
        <v>1031</v>
      </c>
      <c r="F51" s="720">
        <f>F52+F53</f>
        <v>0</v>
      </c>
      <c r="G51" s="689">
        <f>G52+G53</f>
        <v>0</v>
      </c>
      <c r="H51" s="51"/>
    </row>
    <row r="52" spans="1:8" s="43" customFormat="1" ht="12" customHeight="1">
      <c r="A52" s="490" t="s">
        <v>990</v>
      </c>
      <c r="B52" s="575">
        <f>25</f>
        <v>25</v>
      </c>
      <c r="C52" s="576">
        <v>29</v>
      </c>
      <c r="D52" s="51"/>
      <c r="E52" s="491" t="s">
        <v>1035</v>
      </c>
      <c r="F52" s="709"/>
      <c r="G52" s="689"/>
      <c r="H52" s="51"/>
    </row>
    <row r="53" spans="1:8" s="43" customFormat="1" ht="12" customHeight="1">
      <c r="A53" s="491" t="s">
        <v>991</v>
      </c>
      <c r="B53" s="575"/>
      <c r="C53" s="576"/>
      <c r="D53" s="51"/>
      <c r="E53" s="491" t="s">
        <v>1036</v>
      </c>
      <c r="F53" s="709"/>
      <c r="G53" s="689"/>
      <c r="H53" s="51"/>
    </row>
    <row r="54" spans="1:8" s="43" customFormat="1" ht="12" customHeight="1">
      <c r="A54" s="495" t="s">
        <v>992</v>
      </c>
      <c r="B54" s="577"/>
      <c r="C54" s="578"/>
      <c r="D54" s="51"/>
      <c r="E54" s="491" t="s">
        <v>1032</v>
      </c>
      <c r="F54" s="709">
        <f>F55+F56</f>
        <v>4070</v>
      </c>
      <c r="G54" s="689">
        <f>G55+G56</f>
        <v>4243</v>
      </c>
      <c r="H54" s="51"/>
    </row>
    <row r="55" spans="1:8" s="43" customFormat="1" ht="12" customHeight="1">
      <c r="A55" s="491" t="s">
        <v>1040</v>
      </c>
      <c r="B55" s="577"/>
      <c r="C55" s="578"/>
      <c r="D55" s="51"/>
      <c r="E55" s="491" t="s">
        <v>1035</v>
      </c>
      <c r="F55" s="709"/>
      <c r="G55" s="689"/>
      <c r="H55" s="51"/>
    </row>
    <row r="56" spans="1:8" s="43" customFormat="1" ht="12" customHeight="1">
      <c r="A56" s="491" t="s">
        <v>993</v>
      </c>
      <c r="B56" s="577"/>
      <c r="C56" s="578"/>
      <c r="D56" s="51"/>
      <c r="E56" s="491" t="s">
        <v>1036</v>
      </c>
      <c r="F56" s="709">
        <v>4070</v>
      </c>
      <c r="G56" s="689">
        <v>4243</v>
      </c>
      <c r="H56" s="51"/>
    </row>
    <row r="57" spans="1:8" s="43" customFormat="1" ht="12" customHeight="1">
      <c r="A57" s="491" t="s">
        <v>1039</v>
      </c>
      <c r="B57" s="577"/>
      <c r="C57" s="578"/>
      <c r="D57" s="51"/>
      <c r="E57" s="495" t="s">
        <v>1033</v>
      </c>
      <c r="F57" s="720">
        <f>F58+F59</f>
        <v>0</v>
      </c>
      <c r="G57" s="689">
        <f>G58+G59</f>
        <v>0</v>
      </c>
      <c r="H57" s="51"/>
    </row>
    <row r="58" spans="1:8" s="43" customFormat="1" ht="12" customHeight="1">
      <c r="A58" s="496" t="s">
        <v>994</v>
      </c>
      <c r="B58" s="588">
        <f>96+1+23</f>
        <v>120</v>
      </c>
      <c r="C58" s="589">
        <f>140+23</f>
        <v>163</v>
      </c>
      <c r="D58" s="51"/>
      <c r="E58" s="491" t="s">
        <v>1035</v>
      </c>
      <c r="F58" s="708"/>
      <c r="G58" s="688"/>
      <c r="H58" s="51"/>
    </row>
    <row r="59" spans="1:8" s="43" customFormat="1" ht="12" customHeight="1">
      <c r="A59" s="496" t="s">
        <v>1039</v>
      </c>
      <c r="B59" s="588"/>
      <c r="C59" s="589"/>
      <c r="D59" s="51"/>
      <c r="E59" s="491" t="s">
        <v>1036</v>
      </c>
      <c r="F59" s="691">
        <f>F62+F65+F68</f>
        <v>0</v>
      </c>
      <c r="G59" s="724">
        <f>G62+G65+G68</f>
        <v>0</v>
      </c>
      <c r="H59" s="51"/>
    </row>
    <row r="60" spans="1:8" s="43" customFormat="1" ht="12" customHeight="1">
      <c r="A60" s="488" t="s">
        <v>159</v>
      </c>
      <c r="B60" s="583">
        <f>B52+B54+B56+B58</f>
        <v>145</v>
      </c>
      <c r="C60" s="584">
        <f>C52+C54+C56+C58</f>
        <v>192</v>
      </c>
      <c r="D60" s="51"/>
      <c r="E60" s="601" t="s">
        <v>1034</v>
      </c>
      <c r="F60" s="719">
        <f>F61+F62</f>
        <v>0</v>
      </c>
      <c r="G60" s="686">
        <f>G61+G62</f>
        <v>0</v>
      </c>
      <c r="H60" s="51"/>
    </row>
    <row r="61" spans="1:8" s="43" customFormat="1" ht="12" customHeight="1">
      <c r="A61" s="488" t="s">
        <v>995</v>
      </c>
      <c r="B61" s="581"/>
      <c r="C61" s="582"/>
      <c r="D61" s="51"/>
      <c r="E61" s="491" t="s">
        <v>1035</v>
      </c>
      <c r="F61" s="511"/>
      <c r="G61" s="680"/>
      <c r="H61" s="51"/>
    </row>
    <row r="62" spans="1:8" s="51" customFormat="1" ht="12" customHeight="1">
      <c r="A62" s="490" t="s">
        <v>972</v>
      </c>
      <c r="B62" s="575"/>
      <c r="C62" s="576"/>
      <c r="E62" s="491" t="s">
        <v>1036</v>
      </c>
      <c r="F62" s="511"/>
      <c r="G62" s="680"/>
    </row>
    <row r="63" spans="1:8" s="51" customFormat="1" ht="12" customHeight="1">
      <c r="A63" s="490" t="s">
        <v>164</v>
      </c>
      <c r="B63" s="575"/>
      <c r="C63" s="576"/>
      <c r="E63" s="601" t="s">
        <v>1042</v>
      </c>
      <c r="F63" s="511"/>
      <c r="G63" s="680"/>
    </row>
    <row r="64" spans="1:8" s="51" customFormat="1" ht="12" customHeight="1">
      <c r="A64" s="490" t="s">
        <v>980</v>
      </c>
      <c r="B64" s="575"/>
      <c r="C64" s="576"/>
      <c r="E64" s="491" t="s">
        <v>1035</v>
      </c>
      <c r="F64" s="511"/>
      <c r="G64" s="680"/>
    </row>
    <row r="65" spans="1:8" s="51" customFormat="1" ht="12" customHeight="1">
      <c r="A65" s="490" t="s">
        <v>996</v>
      </c>
      <c r="B65" s="575"/>
      <c r="C65" s="576"/>
      <c r="E65" s="491" t="s">
        <v>1036</v>
      </c>
      <c r="F65" s="511"/>
      <c r="G65" s="680"/>
    </row>
    <row r="66" spans="1:8" s="51" customFormat="1" ht="12" customHeight="1">
      <c r="A66" s="487" t="s">
        <v>160</v>
      </c>
      <c r="B66" s="579">
        <f>B62+B63+B65</f>
        <v>0</v>
      </c>
      <c r="C66" s="580">
        <f>C62+C63+C65</f>
        <v>0</v>
      </c>
      <c r="E66" s="599" t="s">
        <v>1041</v>
      </c>
      <c r="F66" s="718">
        <f>F67+F68</f>
        <v>23.700000000000003</v>
      </c>
      <c r="G66" s="680">
        <f>G67+G68</f>
        <v>0</v>
      </c>
    </row>
    <row r="67" spans="1:8" s="51" customFormat="1" ht="12" customHeight="1">
      <c r="A67" s="488" t="s">
        <v>997</v>
      </c>
      <c r="B67" s="581">
        <f>B68+B69</f>
        <v>5699</v>
      </c>
      <c r="C67" s="582">
        <f>C68+C69</f>
        <v>4829</v>
      </c>
      <c r="E67" s="491" t="s">
        <v>1035</v>
      </c>
      <c r="F67" s="511">
        <f>-70+'ОПР '!B41</f>
        <v>23.700000000000003</v>
      </c>
      <c r="G67" s="680"/>
    </row>
    <row r="68" spans="1:8" s="43" customFormat="1" ht="12" customHeight="1">
      <c r="A68" s="490" t="s">
        <v>998</v>
      </c>
      <c r="B68" s="575"/>
      <c r="C68" s="576"/>
      <c r="E68" s="491" t="s">
        <v>1036</v>
      </c>
      <c r="F68" s="511"/>
      <c r="G68" s="680"/>
    </row>
    <row r="69" spans="1:8" s="43" customFormat="1" ht="12" customHeight="1">
      <c r="A69" s="491" t="s">
        <v>999</v>
      </c>
      <c r="B69" s="577">
        <v>5699</v>
      </c>
      <c r="C69" s="578">
        <v>4829</v>
      </c>
      <c r="D69" s="51"/>
      <c r="E69" s="602" t="s">
        <v>1043</v>
      </c>
      <c r="F69" s="704">
        <f>F40+F43+F46+F49+F51+F54+F57+F60+F66</f>
        <v>8317.7000000000007</v>
      </c>
      <c r="G69" s="684">
        <f>G40+G43+G46+G49+G51+G54+G57+G60+G66</f>
        <v>9214</v>
      </c>
      <c r="H69" s="51"/>
    </row>
    <row r="70" spans="1:8" s="43" customFormat="1" ht="12" customHeight="1">
      <c r="A70" s="487" t="s">
        <v>161</v>
      </c>
      <c r="B70" s="579">
        <f>SUM(B68:B69)</f>
        <v>5699</v>
      </c>
      <c r="C70" s="580">
        <f>SUM(C68:C69)</f>
        <v>4829</v>
      </c>
      <c r="D70" s="51"/>
      <c r="E70" s="491" t="s">
        <v>1035</v>
      </c>
      <c r="F70" s="511">
        <f>F38+F41+F44+F47+F50+F52+F55+F58+F67</f>
        <v>42.7</v>
      </c>
      <c r="G70" s="680">
        <f>G38+G41+G44+G47+G50+G52+G55+G58</f>
        <v>86</v>
      </c>
      <c r="H70" s="51"/>
    </row>
    <row r="71" spans="1:8" s="43" customFormat="1" ht="12" customHeight="1">
      <c r="A71" s="483" t="s">
        <v>166</v>
      </c>
      <c r="B71" s="587">
        <f>B50+B60+B66+B70</f>
        <v>5844</v>
      </c>
      <c r="C71" s="757">
        <f>C50+C60+C66+C70</f>
        <v>5021</v>
      </c>
      <c r="D71" s="51"/>
      <c r="E71" s="491" t="s">
        <v>1036</v>
      </c>
      <c r="F71" s="511">
        <f>F39+F42+F45+F48+F53+F56+F59</f>
        <v>8275</v>
      </c>
      <c r="G71" s="680">
        <f>G39+G42+G45+G48+G53+G56+G59</f>
        <v>9128</v>
      </c>
      <c r="H71" s="51"/>
    </row>
    <row r="72" spans="1:8" s="43" customFormat="1" ht="12" customHeight="1">
      <c r="A72" s="483" t="s">
        <v>1000</v>
      </c>
      <c r="B72" s="579">
        <v>29</v>
      </c>
      <c r="C72" s="580">
        <v>46</v>
      </c>
      <c r="D72" s="51"/>
      <c r="E72" s="602" t="s">
        <v>1044</v>
      </c>
      <c r="F72" s="511">
        <f>F73+F74</f>
        <v>0</v>
      </c>
      <c r="G72" s="680">
        <f>G73+G74</f>
        <v>0</v>
      </c>
      <c r="H72" s="51"/>
    </row>
    <row r="73" spans="1:8" s="43" customFormat="1" ht="12" customHeight="1">
      <c r="A73" s="484"/>
      <c r="B73" s="603"/>
      <c r="C73" s="604"/>
      <c r="D73" s="51"/>
      <c r="E73" s="490" t="s">
        <v>1045</v>
      </c>
      <c r="F73" s="511"/>
      <c r="G73" s="680"/>
      <c r="H73" s="51"/>
    </row>
    <row r="74" spans="1:8" s="43" customFormat="1" ht="12" customHeight="1">
      <c r="A74" s="484"/>
      <c r="B74" s="603"/>
      <c r="C74" s="604"/>
      <c r="D74" s="51"/>
      <c r="E74" s="495" t="s">
        <v>1046</v>
      </c>
      <c r="F74" s="701"/>
      <c r="G74" s="681"/>
      <c r="H74" s="51"/>
    </row>
    <row r="75" spans="1:8" s="43" customFormat="1" ht="12" customHeight="1">
      <c r="A75" s="812" t="s">
        <v>1001</v>
      </c>
      <c r="B75" s="813">
        <f>B14+B41+B71+B72</f>
        <v>10655</v>
      </c>
      <c r="C75" s="814">
        <f>C14+C41+C71+C72</f>
        <v>10082</v>
      </c>
      <c r="D75" s="51"/>
      <c r="E75" s="812" t="s">
        <v>1047</v>
      </c>
      <c r="F75" s="816">
        <f>F29+F35+F69+F72</f>
        <v>10655</v>
      </c>
      <c r="G75" s="817">
        <f>G29+G35+G69+G72</f>
        <v>10082</v>
      </c>
      <c r="H75" s="51"/>
    </row>
    <row r="76" spans="1:8" s="43" customFormat="1" ht="12" customHeight="1">
      <c r="A76" s="605"/>
      <c r="B76" s="606"/>
      <c r="C76" s="606"/>
      <c r="D76" s="51"/>
      <c r="E76" s="605"/>
      <c r="F76" s="692"/>
      <c r="G76" s="692"/>
      <c r="H76" s="51"/>
    </row>
    <row r="77" spans="1:8" s="43" customFormat="1" ht="12" customHeight="1">
      <c r="A77" s="605"/>
      <c r="B77" s="606"/>
      <c r="C77" s="606"/>
      <c r="D77" s="51"/>
      <c r="E77" s="605"/>
      <c r="F77" s="692"/>
      <c r="G77" s="692"/>
      <c r="H77" s="51"/>
    </row>
    <row r="78" spans="1:8" s="43" customFormat="1" ht="12" customHeight="1">
      <c r="A78" s="605"/>
      <c r="B78" s="606"/>
      <c r="C78" s="606"/>
      <c r="D78" s="51"/>
      <c r="E78" s="605"/>
      <c r="F78" s="692"/>
      <c r="G78" s="692"/>
      <c r="H78" s="51"/>
    </row>
    <row r="79" spans="1:8" s="43" customFormat="1" ht="12" customHeight="1">
      <c r="A79" s="819">
        <f>General!C12</f>
        <v>42758</v>
      </c>
      <c r="B79" s="43" t="s">
        <v>537</v>
      </c>
      <c r="D79" s="51"/>
      <c r="E79" s="406" t="s">
        <v>217</v>
      </c>
      <c r="F79" s="693"/>
      <c r="G79" s="693"/>
      <c r="H79" s="51"/>
    </row>
    <row r="80" spans="1:8" s="43" customFormat="1" ht="12" customHeight="1">
      <c r="A80" s="485"/>
      <c r="B80" s="43" t="s">
        <v>1063</v>
      </c>
      <c r="D80" s="51"/>
      <c r="E80" s="781" t="s">
        <v>1066</v>
      </c>
      <c r="F80" s="693"/>
      <c r="G80" s="693"/>
      <c r="H80" s="51"/>
    </row>
    <row r="81" spans="1:8" s="43" customFormat="1" ht="12" customHeight="1">
      <c r="A81" s="485"/>
      <c r="D81" s="51"/>
      <c r="E81" s="781"/>
      <c r="F81" s="693"/>
      <c r="G81" s="693"/>
      <c r="H81" s="51"/>
    </row>
    <row r="82" spans="1:8" s="43" customFormat="1" ht="12" customHeight="1">
      <c r="A82" s="486"/>
      <c r="B82" s="69"/>
      <c r="C82" s="11"/>
      <c r="D82" s="51"/>
      <c r="E82" s="748">
        <f>B75-F75</f>
        <v>0</v>
      </c>
      <c r="F82" s="671"/>
      <c r="G82" s="693"/>
      <c r="H82" s="51"/>
    </row>
    <row r="83" spans="1:8" s="43" customFormat="1" ht="12" customHeight="1">
      <c r="A83" s="485"/>
      <c r="B83" s="67"/>
      <c r="C83" s="67"/>
      <c r="D83" s="51"/>
      <c r="F83" s="693"/>
      <c r="G83" s="693"/>
      <c r="H83" s="51"/>
    </row>
    <row r="84" spans="1:8" s="43" customFormat="1" ht="12" customHeight="1">
      <c r="A84" s="11"/>
      <c r="B84" s="11"/>
      <c r="C84" s="11"/>
      <c r="D84" s="51"/>
      <c r="E84" s="11"/>
      <c r="F84" s="671"/>
      <c r="G84" s="671"/>
      <c r="H84" s="51"/>
    </row>
    <row r="85" spans="1:8" s="43" customFormat="1" ht="12" customHeight="1">
      <c r="A85" s="11"/>
      <c r="B85" s="11"/>
      <c r="C85" s="11"/>
      <c r="D85" s="51"/>
      <c r="E85" s="11"/>
      <c r="F85" s="671"/>
      <c r="G85" s="671"/>
      <c r="H85" s="51"/>
    </row>
    <row r="86" spans="1:8" s="43" customFormat="1" ht="0.75" customHeight="1">
      <c r="A86" s="11"/>
      <c r="B86" s="11"/>
      <c r="C86" s="11"/>
      <c r="D86" s="51"/>
      <c r="E86" s="11"/>
      <c r="F86" s="671"/>
      <c r="G86" s="671"/>
      <c r="H86" s="51"/>
    </row>
    <row r="87" spans="1:8" s="43" customFormat="1" ht="12" customHeight="1">
      <c r="A87" s="11"/>
      <c r="B87" s="11"/>
      <c r="C87" s="11"/>
      <c r="D87" s="51"/>
      <c r="E87" s="11"/>
      <c r="F87" s="671"/>
      <c r="G87" s="671"/>
      <c r="H87" s="51"/>
    </row>
    <row r="88" spans="1:8" s="43" customFormat="1" ht="12" customHeight="1">
      <c r="A88" s="11"/>
      <c r="B88" s="11"/>
      <c r="C88" s="11"/>
      <c r="D88" s="51"/>
      <c r="E88" s="11"/>
      <c r="F88" s="671"/>
      <c r="G88" s="671"/>
      <c r="H88" s="51"/>
    </row>
    <row r="89" spans="1:8" s="43" customFormat="1" ht="12" customHeight="1">
      <c r="A89" s="11"/>
      <c r="B89" s="11"/>
      <c r="C89" s="11"/>
      <c r="D89" s="51"/>
      <c r="E89" s="11"/>
      <c r="F89" s="671"/>
      <c r="G89" s="671"/>
      <c r="H89" s="51"/>
    </row>
    <row r="90" spans="1:8" s="43" customFormat="1" ht="12" customHeight="1">
      <c r="A90" s="11"/>
      <c r="B90" s="11"/>
      <c r="C90" s="11"/>
      <c r="D90" s="51"/>
      <c r="E90" s="11"/>
      <c r="F90" s="671"/>
      <c r="G90" s="671"/>
      <c r="H90" s="51"/>
    </row>
    <row r="91" spans="1:8" s="43" customFormat="1" ht="12" customHeight="1">
      <c r="A91" s="11"/>
      <c r="B91" s="11"/>
      <c r="C91" s="11"/>
      <c r="D91" s="51"/>
      <c r="E91" s="11"/>
      <c r="F91" s="671"/>
      <c r="G91" s="671"/>
      <c r="H91" s="51"/>
    </row>
    <row r="92" spans="1:8" s="43" customFormat="1" ht="12" customHeight="1">
      <c r="A92" s="11"/>
      <c r="B92" s="11"/>
      <c r="C92" s="11"/>
      <c r="E92" s="11"/>
      <c r="F92" s="671"/>
      <c r="G92" s="671"/>
      <c r="H92" s="51"/>
    </row>
    <row r="93" spans="1:8" s="43" customFormat="1" ht="21" customHeight="1">
      <c r="A93" s="11"/>
      <c r="B93" s="11"/>
      <c r="C93" s="11"/>
      <c r="D93" s="11"/>
      <c r="E93" s="11"/>
      <c r="F93" s="671"/>
      <c r="G93" s="671"/>
    </row>
    <row r="94" spans="1:8" ht="12" customHeight="1">
      <c r="D94" s="43"/>
    </row>
    <row r="95" spans="1:8" s="43" customFormat="1" ht="14.25" customHeight="1">
      <c r="A95" s="11"/>
      <c r="B95" s="11"/>
      <c r="C95" s="11"/>
      <c r="D95" s="11"/>
      <c r="E95" s="11"/>
      <c r="F95" s="671"/>
      <c r="G95" s="671"/>
    </row>
  </sheetData>
  <mergeCells count="3">
    <mergeCell ref="A6:G6"/>
    <mergeCell ref="A7:G7"/>
    <mergeCell ref="A5:G5"/>
  </mergeCells>
  <phoneticPr fontId="0" type="noConversion"/>
  <conditionalFormatting sqref="A17:B21 A1:C16 A24:A65535 D1:E1048576 B23:B65535 F48:F65535 F1:F46 A22:C22 C14:C65535 G1:IV1048576">
    <cfRule type="cellIs" dxfId="41" priority="7" stopIfTrue="1" operator="equal">
      <formula>0</formula>
    </cfRule>
  </conditionalFormatting>
  <conditionalFormatting sqref="F47:G47">
    <cfRule type="cellIs" dxfId="40" priority="8" stopIfTrue="1" operator="greaterThan">
      <formula>$F$46</formula>
    </cfRule>
  </conditionalFormatting>
  <printOptions horizontalCentered="1"/>
  <pageMargins left="0.19685039370078741" right="0.19685039370078741" top="0.15748031496062992" bottom="0.15748031496062992" header="0.15748031496062992" footer="0.15748031496062992"/>
  <pageSetup paperSize="9" scale="95" orientation="landscape" r:id="rId1"/>
  <headerFooter alignWithMargins="0">
    <oddFooter>&amp;R&amp;"Times New Roman,Regular"Стр. &amp;P</oddFooter>
  </headerFooter>
  <rowBreaks count="1" manualBreakCount="1">
    <brk id="48" max="6" man="1"/>
  </rowBreaks>
  <colBreaks count="1" manualBreakCount="1">
    <brk id="7" max="1048575" man="1"/>
  </colBreaks>
  <ignoredErrors>
    <ignoredError sqref="B46" unlockedFormula="1"/>
  </ignoredErrors>
  <drawing r:id="rId2"/>
</worksheet>
</file>

<file path=xl/worksheets/sheet20.xml><?xml version="1.0" encoding="utf-8"?>
<worksheet xmlns="http://schemas.openxmlformats.org/spreadsheetml/2006/main" xmlns:r="http://schemas.openxmlformats.org/officeDocument/2006/relationships">
  <sheetPr codeName="Sheet20">
    <pageSetUpPr fitToPage="1"/>
  </sheetPr>
  <dimension ref="A1:BN651"/>
  <sheetViews>
    <sheetView topLeftCell="A16" workbookViewId="0">
      <selection activeCell="A6" sqref="A6:H6"/>
    </sheetView>
  </sheetViews>
  <sheetFormatPr defaultRowHeight="15"/>
  <cols>
    <col min="1" max="1" width="44" style="11" customWidth="1"/>
    <col min="2" max="2" width="12.140625" style="68" customWidth="1"/>
    <col min="3" max="3" width="12.7109375" style="11" customWidth="1"/>
    <col min="4" max="4" width="5.7109375" style="11" customWidth="1"/>
    <col min="5" max="5" width="12.140625" style="352" customWidth="1"/>
    <col min="6" max="6" width="12.140625" style="11" customWidth="1"/>
    <col min="7" max="16384" width="9.140625" style="11"/>
  </cols>
  <sheetData>
    <row r="1" spans="1:6">
      <c r="A1" s="879" t="s">
        <v>196</v>
      </c>
      <c r="B1" s="879"/>
      <c r="C1" s="879"/>
      <c r="D1" s="879"/>
      <c r="E1" s="879"/>
      <c r="F1" s="879"/>
    </row>
    <row r="2" spans="1:6">
      <c r="A2" s="9" t="e">
        <f>#REF!</f>
        <v>#REF!</v>
      </c>
      <c r="B2" s="14"/>
      <c r="C2" s="10"/>
      <c r="F2" s="268" t="s">
        <v>175</v>
      </c>
    </row>
    <row r="3" spans="1:6">
      <c r="A3" s="14" t="s">
        <v>481</v>
      </c>
      <c r="B3" s="14"/>
      <c r="C3" s="10"/>
      <c r="D3" s="10"/>
      <c r="E3" s="12" t="s">
        <v>482</v>
      </c>
      <c r="F3" s="13" t="s">
        <v>204</v>
      </c>
    </row>
    <row r="4" spans="1:6">
      <c r="A4" s="9" t="e">
        <f>#REF!</f>
        <v>#REF!</v>
      </c>
      <c r="B4" s="14"/>
      <c r="C4" s="10"/>
      <c r="D4" s="10"/>
      <c r="E4" s="15" t="e">
        <f>#REF!</f>
        <v>#REF!</v>
      </c>
      <c r="F4" s="15" t="e">
        <f>#REF!</f>
        <v>#REF!</v>
      </c>
    </row>
    <row r="5" spans="1:6" ht="15.75" customHeight="1">
      <c r="A5" s="14" t="s">
        <v>203</v>
      </c>
      <c r="B5" s="14"/>
      <c r="C5" s="10"/>
      <c r="D5" s="10"/>
      <c r="E5" s="15"/>
      <c r="F5" s="10"/>
    </row>
    <row r="6" spans="1:6" ht="19.5" customHeight="1">
      <c r="A6" s="844" t="s">
        <v>176</v>
      </c>
      <c r="B6" s="844"/>
      <c r="C6" s="844"/>
      <c r="D6" s="844"/>
      <c r="E6" s="844"/>
      <c r="F6" s="844"/>
    </row>
    <row r="7" spans="1:6" ht="12.75" customHeight="1">
      <c r="A7" s="842" t="e">
        <f>CONCATENATE("of ",A2)</f>
        <v>#REF!</v>
      </c>
      <c r="B7" s="842"/>
      <c r="C7" s="842"/>
      <c r="D7" s="842"/>
      <c r="E7" s="842"/>
      <c r="F7" s="842"/>
    </row>
    <row r="8" spans="1:6" ht="10.5" customHeight="1">
      <c r="A8" s="842" t="e">
        <f>CONCATENATE("as of ",#REF!)</f>
        <v>#REF!</v>
      </c>
      <c r="B8" s="842"/>
      <c r="C8" s="842"/>
      <c r="D8" s="842"/>
      <c r="E8" s="842"/>
      <c r="F8" s="842"/>
    </row>
    <row r="9" spans="1:6" ht="8.25" customHeight="1">
      <c r="A9" s="16"/>
      <c r="B9" s="17"/>
      <c r="C9" s="18"/>
      <c r="D9" s="18"/>
      <c r="F9" s="243" t="s">
        <v>818</v>
      </c>
    </row>
    <row r="10" spans="1:6" s="24" customFormat="1" ht="11.1" customHeight="1">
      <c r="A10" s="343" t="s">
        <v>819</v>
      </c>
      <c r="B10" s="22"/>
      <c r="C10" s="22"/>
      <c r="D10" s="344"/>
      <c r="E10" s="345" t="s">
        <v>485</v>
      </c>
      <c r="F10" s="23" t="s">
        <v>913</v>
      </c>
    </row>
    <row r="11" spans="1:6" s="24" customFormat="1" ht="11.1" customHeight="1">
      <c r="A11" s="116" t="s">
        <v>212</v>
      </c>
      <c r="B11" s="117"/>
      <c r="C11" s="117"/>
      <c r="D11" s="70"/>
      <c r="E11" s="313" t="s">
        <v>492</v>
      </c>
      <c r="F11" s="40">
        <v>1</v>
      </c>
    </row>
    <row r="12" spans="1:6" s="43" customFormat="1" ht="12" customHeight="1">
      <c r="A12" s="80" t="s">
        <v>177</v>
      </c>
      <c r="B12" s="87"/>
      <c r="C12" s="88"/>
      <c r="D12" s="346"/>
      <c r="E12" s="353"/>
      <c r="F12" s="2"/>
    </row>
    <row r="13" spans="1:6" s="43" customFormat="1" ht="12" customHeight="1">
      <c r="A13" s="81" t="s">
        <v>178</v>
      </c>
      <c r="B13" s="91"/>
      <c r="C13" s="90"/>
      <c r="D13" s="347"/>
      <c r="E13" s="256">
        <v>7010</v>
      </c>
      <c r="F13" s="303" t="e">
        <f>#REF!</f>
        <v>#REF!</v>
      </c>
    </row>
    <row r="14" spans="1:6" s="43" customFormat="1" ht="12" customHeight="1">
      <c r="A14" s="82" t="s">
        <v>179</v>
      </c>
      <c r="B14" s="94"/>
      <c r="C14" s="95"/>
      <c r="D14" s="348"/>
      <c r="E14" s="340">
        <v>7020</v>
      </c>
      <c r="F14" s="307" t="e">
        <f>#REF!</f>
        <v>#REF!</v>
      </c>
    </row>
    <row r="15" spans="1:6" s="43" customFormat="1" ht="12" customHeight="1">
      <c r="A15" s="81" t="s">
        <v>180</v>
      </c>
      <c r="B15" s="97"/>
      <c r="C15" s="98"/>
      <c r="D15" s="349"/>
      <c r="E15" s="261">
        <v>7030</v>
      </c>
      <c r="F15" s="341" t="e">
        <f>#REF!</f>
        <v>#REF!</v>
      </c>
    </row>
    <row r="16" spans="1:6" s="43" customFormat="1" ht="12" customHeight="1">
      <c r="A16" s="84" t="s">
        <v>181</v>
      </c>
      <c r="B16" s="92"/>
      <c r="C16" s="96"/>
      <c r="D16" s="350"/>
      <c r="E16" s="257">
        <v>7035</v>
      </c>
      <c r="F16" s="232" t="e">
        <f>#REF!</f>
        <v>#REF!</v>
      </c>
    </row>
    <row r="17" spans="1:66" s="43" customFormat="1" ht="12">
      <c r="A17" s="82" t="s">
        <v>182</v>
      </c>
      <c r="B17" s="94"/>
      <c r="C17" s="95"/>
      <c r="D17" s="348"/>
      <c r="E17" s="340">
        <v>7040</v>
      </c>
      <c r="F17" s="232" t="e">
        <f>#REF!</f>
        <v>#REF!</v>
      </c>
    </row>
    <row r="18" spans="1:66" s="43" customFormat="1" ht="12">
      <c r="A18" s="82" t="s">
        <v>183</v>
      </c>
      <c r="B18" s="94"/>
      <c r="C18" s="95"/>
      <c r="D18" s="348"/>
      <c r="E18" s="340">
        <v>7050</v>
      </c>
      <c r="F18" s="232" t="e">
        <f>#REF!</f>
        <v>#REF!</v>
      </c>
    </row>
    <row r="19" spans="1:66" s="43" customFormat="1" ht="12">
      <c r="A19" s="82" t="s">
        <v>184</v>
      </c>
      <c r="B19" s="94"/>
      <c r="C19" s="95"/>
      <c r="D19" s="348"/>
      <c r="E19" s="340">
        <v>7060</v>
      </c>
      <c r="F19" s="232" t="e">
        <f>#REF!</f>
        <v>#REF!</v>
      </c>
    </row>
    <row r="20" spans="1:66" s="43" customFormat="1" ht="12">
      <c r="A20" s="82" t="s">
        <v>185</v>
      </c>
      <c r="B20" s="94"/>
      <c r="C20" s="95"/>
      <c r="D20" s="348"/>
      <c r="E20" s="340">
        <v>7070</v>
      </c>
      <c r="F20" s="232" t="e">
        <f>#REF!</f>
        <v>#REF!</v>
      </c>
    </row>
    <row r="21" spans="1:66" s="43" customFormat="1" ht="12">
      <c r="A21" s="85" t="s">
        <v>78</v>
      </c>
      <c r="B21" s="91"/>
      <c r="C21" s="90"/>
      <c r="D21" s="347"/>
      <c r="E21" s="290">
        <v>7080</v>
      </c>
      <c r="F21" s="8" t="e">
        <f>SUM(F13:F20)-F16</f>
        <v>#REF!</v>
      </c>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row>
    <row r="22" spans="1:66" s="43" customFormat="1" ht="12">
      <c r="A22" s="80" t="s">
        <v>186</v>
      </c>
      <c r="B22" s="99"/>
      <c r="C22" s="98"/>
      <c r="D22" s="349"/>
      <c r="E22" s="261"/>
      <c r="F22" s="2"/>
    </row>
    <row r="23" spans="1:66" s="43" customFormat="1" ht="12">
      <c r="A23" s="81" t="s">
        <v>187</v>
      </c>
      <c r="B23" s="91"/>
      <c r="C23" s="90"/>
      <c r="D23" s="347"/>
      <c r="E23" s="256">
        <v>7090</v>
      </c>
      <c r="F23" s="303" t="e">
        <f>#REF!</f>
        <v>#REF!</v>
      </c>
    </row>
    <row r="24" spans="1:66" s="43" customFormat="1" ht="12">
      <c r="A24" s="82" t="s">
        <v>188</v>
      </c>
      <c r="B24" s="94"/>
      <c r="C24" s="95"/>
      <c r="D24" s="348"/>
      <c r="E24" s="340">
        <v>7100</v>
      </c>
      <c r="F24" s="307" t="e">
        <f>#REF!</f>
        <v>#REF!</v>
      </c>
    </row>
    <row r="25" spans="1:66" s="43" customFormat="1" ht="12">
      <c r="A25" s="82" t="s">
        <v>189</v>
      </c>
      <c r="B25" s="94"/>
      <c r="C25" s="95"/>
      <c r="D25" s="348"/>
      <c r="E25" s="340">
        <v>7110</v>
      </c>
      <c r="F25" s="307" t="e">
        <f>#REF!</f>
        <v>#REF!</v>
      </c>
    </row>
    <row r="26" spans="1:66" s="43" customFormat="1" ht="12">
      <c r="A26" s="82" t="s">
        <v>190</v>
      </c>
      <c r="B26" s="94"/>
      <c r="C26" s="95"/>
      <c r="D26" s="348"/>
      <c r="E26" s="340">
        <v>7120</v>
      </c>
      <c r="F26" s="307" t="e">
        <f>#REF!</f>
        <v>#REF!</v>
      </c>
    </row>
    <row r="27" spans="1:66" s="43" customFormat="1" ht="12">
      <c r="A27" s="82" t="s">
        <v>191</v>
      </c>
      <c r="B27" s="94"/>
      <c r="C27" s="95"/>
      <c r="D27" s="348"/>
      <c r="E27" s="340">
        <v>7130</v>
      </c>
      <c r="F27" s="307" t="e">
        <f>#REF!</f>
        <v>#REF!</v>
      </c>
    </row>
    <row r="28" spans="1:66" s="43" customFormat="1" ht="12">
      <c r="A28" s="85" t="s">
        <v>84</v>
      </c>
      <c r="B28" s="91"/>
      <c r="C28" s="90"/>
      <c r="D28" s="347"/>
      <c r="E28" s="290">
        <v>7140</v>
      </c>
      <c r="F28" s="8" t="e">
        <f>SUM(F23:F27)</f>
        <v>#REF!</v>
      </c>
    </row>
    <row r="29" spans="1:66" s="43" customFormat="1" ht="12">
      <c r="A29" s="80" t="s">
        <v>192</v>
      </c>
      <c r="B29" s="99"/>
      <c r="C29" s="98"/>
      <c r="D29" s="349"/>
      <c r="E29" s="261"/>
      <c r="F29" s="2"/>
    </row>
    <row r="30" spans="1:66" s="43" customFormat="1" ht="12">
      <c r="A30" s="81" t="s">
        <v>193</v>
      </c>
      <c r="B30" s="91"/>
      <c r="C30" s="90"/>
      <c r="D30" s="347"/>
      <c r="E30" s="256">
        <v>7150</v>
      </c>
      <c r="F30" s="354" t="e">
        <f>#REF!</f>
        <v>#REF!</v>
      </c>
    </row>
    <row r="31" spans="1:66" s="43" customFormat="1" ht="12">
      <c r="A31" s="326" t="s">
        <v>194</v>
      </c>
      <c r="B31" s="109"/>
      <c r="C31" s="110"/>
      <c r="D31" s="351"/>
      <c r="E31" s="356">
        <v>7160</v>
      </c>
      <c r="F31" s="362" t="e">
        <f>#REF!</f>
        <v>#REF!</v>
      </c>
    </row>
    <row r="32" spans="1:66" s="43" customFormat="1" ht="60.75" customHeight="1">
      <c r="A32" s="43" t="e">
        <f>CONCATENATE("Date: ",#REF!)</f>
        <v>#REF!</v>
      </c>
      <c r="B32" s="43" t="s">
        <v>603</v>
      </c>
      <c r="D32" s="51"/>
      <c r="E32" s="238" t="s">
        <v>604</v>
      </c>
      <c r="F32" s="67"/>
    </row>
    <row r="33" spans="3:6">
      <c r="C33" s="69"/>
      <c r="D33" s="69"/>
      <c r="E33" s="355"/>
      <c r="F33" s="69"/>
    </row>
    <row r="34" spans="3:6">
      <c r="C34" s="69"/>
      <c r="D34" s="69"/>
      <c r="E34" s="355"/>
      <c r="F34" s="69"/>
    </row>
    <row r="35" spans="3:6">
      <c r="C35" s="69"/>
      <c r="D35" s="69"/>
      <c r="E35" s="355"/>
      <c r="F35" s="69"/>
    </row>
    <row r="36" spans="3:6">
      <c r="C36" s="69"/>
      <c r="D36" s="69"/>
      <c r="E36" s="355"/>
      <c r="F36" s="69"/>
    </row>
    <row r="37" spans="3:6">
      <c r="C37" s="69"/>
      <c r="D37" s="69"/>
      <c r="E37" s="355"/>
      <c r="F37" s="69"/>
    </row>
    <row r="38" spans="3:6">
      <c r="C38" s="69"/>
      <c r="D38" s="69"/>
      <c r="E38" s="355"/>
      <c r="F38" s="69"/>
    </row>
    <row r="39" spans="3:6">
      <c r="C39" s="69"/>
      <c r="D39" s="69"/>
      <c r="E39" s="355"/>
      <c r="F39" s="69"/>
    </row>
    <row r="40" spans="3:6">
      <c r="C40" s="69"/>
      <c r="D40" s="69"/>
      <c r="E40" s="355"/>
      <c r="F40" s="69"/>
    </row>
    <row r="41" spans="3:6">
      <c r="C41" s="69"/>
      <c r="D41" s="69"/>
      <c r="E41" s="355"/>
      <c r="F41" s="69"/>
    </row>
    <row r="42" spans="3:6">
      <c r="C42" s="69"/>
      <c r="D42" s="69"/>
      <c r="E42" s="355"/>
      <c r="F42" s="69"/>
    </row>
    <row r="43" spans="3:6">
      <c r="C43" s="69"/>
      <c r="D43" s="69"/>
      <c r="E43" s="355"/>
      <c r="F43" s="69"/>
    </row>
    <row r="44" spans="3:6">
      <c r="C44" s="69"/>
      <c r="D44" s="69"/>
      <c r="E44" s="355"/>
      <c r="F44" s="69"/>
    </row>
    <row r="45" spans="3:6">
      <c r="C45" s="69"/>
      <c r="D45" s="69"/>
      <c r="E45" s="355"/>
      <c r="F45" s="69"/>
    </row>
    <row r="46" spans="3:6">
      <c r="C46" s="69"/>
      <c r="D46" s="69"/>
      <c r="E46" s="355"/>
      <c r="F46" s="69"/>
    </row>
    <row r="47" spans="3:6">
      <c r="C47" s="69"/>
      <c r="D47" s="69"/>
      <c r="E47" s="355"/>
      <c r="F47" s="69"/>
    </row>
    <row r="48" spans="3:6">
      <c r="C48" s="69"/>
      <c r="D48" s="69"/>
      <c r="E48" s="355"/>
      <c r="F48" s="69"/>
    </row>
    <row r="49" spans="3:6">
      <c r="C49" s="69"/>
      <c r="D49" s="69"/>
      <c r="E49" s="355"/>
      <c r="F49" s="69"/>
    </row>
    <row r="50" spans="3:6">
      <c r="C50" s="69"/>
      <c r="D50" s="69"/>
      <c r="E50" s="355"/>
      <c r="F50" s="69"/>
    </row>
    <row r="51" spans="3:6">
      <c r="C51" s="69"/>
      <c r="D51" s="69"/>
      <c r="E51" s="355"/>
      <c r="F51" s="69"/>
    </row>
    <row r="52" spans="3:6">
      <c r="C52" s="69"/>
      <c r="D52" s="69"/>
      <c r="E52" s="355"/>
      <c r="F52" s="69"/>
    </row>
    <row r="53" spans="3:6">
      <c r="C53" s="69"/>
      <c r="D53" s="69"/>
      <c r="E53" s="355"/>
      <c r="F53" s="69"/>
    </row>
    <row r="54" spans="3:6">
      <c r="C54" s="69"/>
      <c r="D54" s="69"/>
      <c r="E54" s="355"/>
      <c r="F54" s="69"/>
    </row>
    <row r="55" spans="3:6">
      <c r="C55" s="69"/>
      <c r="D55" s="69"/>
      <c r="E55" s="355"/>
      <c r="F55" s="69"/>
    </row>
    <row r="56" spans="3:6">
      <c r="C56" s="69"/>
      <c r="D56" s="69"/>
      <c r="E56" s="355"/>
      <c r="F56" s="69"/>
    </row>
    <row r="57" spans="3:6">
      <c r="C57" s="69"/>
      <c r="D57" s="69"/>
      <c r="E57" s="355"/>
      <c r="F57" s="69"/>
    </row>
    <row r="58" spans="3:6">
      <c r="C58" s="69"/>
      <c r="D58" s="69"/>
      <c r="E58" s="355"/>
      <c r="F58" s="69"/>
    </row>
    <row r="59" spans="3:6">
      <c r="C59" s="69"/>
      <c r="D59" s="69"/>
      <c r="E59" s="355"/>
      <c r="F59" s="69"/>
    </row>
    <row r="60" spans="3:6">
      <c r="C60" s="69"/>
      <c r="D60" s="69"/>
      <c r="E60" s="355"/>
      <c r="F60" s="69"/>
    </row>
    <row r="61" spans="3:6">
      <c r="C61" s="69"/>
      <c r="D61" s="69"/>
      <c r="E61" s="355"/>
      <c r="F61" s="69"/>
    </row>
    <row r="62" spans="3:6">
      <c r="C62" s="69"/>
      <c r="D62" s="69"/>
      <c r="E62" s="355"/>
      <c r="F62" s="69"/>
    </row>
    <row r="63" spans="3:6">
      <c r="C63" s="69"/>
      <c r="D63" s="69"/>
      <c r="E63" s="355"/>
      <c r="F63" s="69"/>
    </row>
    <row r="64" spans="3:6">
      <c r="C64" s="69"/>
      <c r="D64" s="69"/>
      <c r="E64" s="355"/>
      <c r="F64" s="69"/>
    </row>
    <row r="65" spans="3:6">
      <c r="C65" s="69"/>
      <c r="D65" s="69"/>
      <c r="E65" s="355"/>
      <c r="F65" s="69"/>
    </row>
    <row r="66" spans="3:6">
      <c r="C66" s="69"/>
      <c r="D66" s="69"/>
      <c r="E66" s="355"/>
      <c r="F66" s="69"/>
    </row>
    <row r="67" spans="3:6">
      <c r="C67" s="69"/>
      <c r="D67" s="69"/>
      <c r="E67" s="355"/>
      <c r="F67" s="69"/>
    </row>
    <row r="68" spans="3:6">
      <c r="C68" s="69"/>
      <c r="D68" s="69"/>
      <c r="E68" s="355"/>
      <c r="F68" s="69"/>
    </row>
    <row r="69" spans="3:6">
      <c r="C69" s="69"/>
      <c r="D69" s="69"/>
      <c r="E69" s="355"/>
      <c r="F69" s="69"/>
    </row>
    <row r="70" spans="3:6">
      <c r="C70" s="69"/>
      <c r="D70" s="69"/>
      <c r="E70" s="355"/>
      <c r="F70" s="69"/>
    </row>
    <row r="71" spans="3:6">
      <c r="C71" s="69"/>
      <c r="D71" s="69"/>
      <c r="E71" s="355"/>
      <c r="F71" s="69"/>
    </row>
    <row r="72" spans="3:6">
      <c r="C72" s="69"/>
      <c r="D72" s="69"/>
      <c r="E72" s="355"/>
      <c r="F72" s="69"/>
    </row>
    <row r="73" spans="3:6">
      <c r="C73" s="69"/>
      <c r="D73" s="69"/>
      <c r="E73" s="355"/>
      <c r="F73" s="69"/>
    </row>
    <row r="74" spans="3:6">
      <c r="C74" s="69"/>
      <c r="D74" s="69"/>
      <c r="E74" s="355"/>
      <c r="F74" s="69"/>
    </row>
    <row r="75" spans="3:6">
      <c r="C75" s="69"/>
      <c r="D75" s="69"/>
      <c r="E75" s="355"/>
      <c r="F75" s="69"/>
    </row>
    <row r="76" spans="3:6">
      <c r="C76" s="69"/>
      <c r="D76" s="69"/>
      <c r="E76" s="355"/>
      <c r="F76" s="69"/>
    </row>
    <row r="77" spans="3:6">
      <c r="C77" s="69"/>
      <c r="D77" s="69"/>
      <c r="E77" s="355"/>
      <c r="F77" s="69"/>
    </row>
    <row r="78" spans="3:6">
      <c r="C78" s="69"/>
      <c r="D78" s="69"/>
      <c r="E78" s="355"/>
      <c r="F78" s="69"/>
    </row>
    <row r="79" spans="3:6">
      <c r="C79" s="69"/>
      <c r="D79" s="69"/>
      <c r="E79" s="355"/>
      <c r="F79" s="69"/>
    </row>
    <row r="80" spans="3:6">
      <c r="C80" s="69"/>
      <c r="D80" s="69"/>
      <c r="E80" s="355"/>
      <c r="F80" s="69"/>
    </row>
    <row r="81" spans="3:6">
      <c r="C81" s="69"/>
      <c r="D81" s="69"/>
      <c r="E81" s="355"/>
      <c r="F81" s="69"/>
    </row>
    <row r="82" spans="3:6">
      <c r="C82" s="69"/>
      <c r="D82" s="69"/>
      <c r="E82" s="355"/>
      <c r="F82" s="69"/>
    </row>
    <row r="83" spans="3:6">
      <c r="C83" s="69"/>
      <c r="D83" s="69"/>
      <c r="E83" s="355"/>
      <c r="F83" s="69"/>
    </row>
    <row r="84" spans="3:6">
      <c r="C84" s="69"/>
      <c r="D84" s="69"/>
      <c r="E84" s="355"/>
      <c r="F84" s="69"/>
    </row>
    <row r="85" spans="3:6">
      <c r="C85" s="69"/>
      <c r="D85" s="69"/>
      <c r="E85" s="355"/>
      <c r="F85" s="69"/>
    </row>
    <row r="86" spans="3:6">
      <c r="C86" s="69"/>
      <c r="D86" s="69"/>
      <c r="E86" s="355"/>
      <c r="F86" s="69"/>
    </row>
    <row r="87" spans="3:6">
      <c r="C87" s="69"/>
      <c r="D87" s="69"/>
      <c r="E87" s="355"/>
      <c r="F87" s="69"/>
    </row>
    <row r="88" spans="3:6">
      <c r="C88" s="69"/>
      <c r="D88" s="69"/>
      <c r="E88" s="355"/>
      <c r="F88" s="69"/>
    </row>
    <row r="89" spans="3:6">
      <c r="C89" s="69"/>
      <c r="D89" s="69"/>
      <c r="E89" s="355"/>
      <c r="F89" s="69"/>
    </row>
    <row r="90" spans="3:6">
      <c r="C90" s="69"/>
      <c r="D90" s="69"/>
      <c r="E90" s="355"/>
      <c r="F90" s="69"/>
    </row>
    <row r="91" spans="3:6">
      <c r="C91" s="69"/>
      <c r="D91" s="69"/>
      <c r="E91" s="355"/>
      <c r="F91" s="69"/>
    </row>
    <row r="92" spans="3:6">
      <c r="C92" s="69"/>
      <c r="D92" s="69"/>
      <c r="E92" s="355"/>
      <c r="F92" s="69"/>
    </row>
    <row r="93" spans="3:6">
      <c r="C93" s="69"/>
      <c r="D93" s="69"/>
      <c r="E93" s="355"/>
      <c r="F93" s="69"/>
    </row>
    <row r="94" spans="3:6">
      <c r="C94" s="69"/>
      <c r="D94" s="69"/>
      <c r="E94" s="355"/>
      <c r="F94" s="69"/>
    </row>
    <row r="95" spans="3:6">
      <c r="C95" s="69"/>
      <c r="D95" s="69"/>
      <c r="E95" s="355"/>
      <c r="F95" s="69"/>
    </row>
    <row r="96" spans="3:6">
      <c r="C96" s="69"/>
      <c r="D96" s="69"/>
      <c r="E96" s="355"/>
      <c r="F96" s="69"/>
    </row>
    <row r="97" spans="3:6">
      <c r="C97" s="69"/>
      <c r="D97" s="69"/>
      <c r="E97" s="355"/>
      <c r="F97" s="69"/>
    </row>
    <row r="98" spans="3:6">
      <c r="C98" s="69"/>
      <c r="D98" s="69"/>
      <c r="E98" s="355"/>
      <c r="F98" s="69"/>
    </row>
    <row r="99" spans="3:6">
      <c r="C99" s="69"/>
      <c r="D99" s="69"/>
      <c r="E99" s="355"/>
      <c r="F99" s="69"/>
    </row>
    <row r="100" spans="3:6">
      <c r="C100" s="69"/>
      <c r="D100" s="69"/>
      <c r="E100" s="355"/>
      <c r="F100" s="69"/>
    </row>
    <row r="101" spans="3:6">
      <c r="C101" s="69"/>
      <c r="D101" s="69"/>
      <c r="E101" s="355"/>
      <c r="F101" s="69"/>
    </row>
    <row r="102" spans="3:6">
      <c r="C102" s="69"/>
      <c r="D102" s="69"/>
      <c r="E102" s="355"/>
      <c r="F102" s="69"/>
    </row>
    <row r="103" spans="3:6">
      <c r="C103" s="69"/>
      <c r="D103" s="69"/>
      <c r="E103" s="355"/>
      <c r="F103" s="69"/>
    </row>
    <row r="104" spans="3:6">
      <c r="C104" s="69"/>
      <c r="D104" s="69"/>
      <c r="E104" s="355"/>
      <c r="F104" s="69"/>
    </row>
    <row r="105" spans="3:6">
      <c r="C105" s="69"/>
      <c r="D105" s="69"/>
      <c r="E105" s="355"/>
      <c r="F105" s="69"/>
    </row>
    <row r="106" spans="3:6">
      <c r="C106" s="69"/>
      <c r="D106" s="69"/>
      <c r="E106" s="355"/>
      <c r="F106" s="69"/>
    </row>
    <row r="107" spans="3:6">
      <c r="C107" s="69"/>
      <c r="D107" s="69"/>
      <c r="E107" s="355"/>
      <c r="F107" s="69"/>
    </row>
    <row r="108" spans="3:6">
      <c r="C108" s="69"/>
      <c r="D108" s="69"/>
      <c r="E108" s="355"/>
      <c r="F108" s="69"/>
    </row>
    <row r="109" spans="3:6">
      <c r="C109" s="69"/>
      <c r="D109" s="69"/>
      <c r="E109" s="355"/>
      <c r="F109" s="69"/>
    </row>
    <row r="110" spans="3:6">
      <c r="C110" s="69"/>
      <c r="D110" s="69"/>
      <c r="E110" s="355"/>
      <c r="F110" s="69"/>
    </row>
    <row r="111" spans="3:6">
      <c r="C111" s="69"/>
      <c r="D111" s="69"/>
      <c r="E111" s="355"/>
      <c r="F111" s="69"/>
    </row>
    <row r="112" spans="3:6">
      <c r="C112" s="69"/>
      <c r="D112" s="69"/>
      <c r="E112" s="355"/>
      <c r="F112" s="69"/>
    </row>
    <row r="113" spans="3:6">
      <c r="C113" s="69"/>
      <c r="D113" s="69"/>
      <c r="E113" s="355"/>
      <c r="F113" s="69"/>
    </row>
    <row r="114" spans="3:6">
      <c r="C114" s="69"/>
      <c r="D114" s="69"/>
      <c r="E114" s="355"/>
      <c r="F114" s="69"/>
    </row>
    <row r="115" spans="3:6">
      <c r="C115" s="69"/>
      <c r="D115" s="69"/>
      <c r="E115" s="355"/>
      <c r="F115" s="69"/>
    </row>
    <row r="116" spans="3:6">
      <c r="C116" s="69"/>
      <c r="D116" s="69"/>
      <c r="E116" s="355"/>
      <c r="F116" s="69"/>
    </row>
    <row r="117" spans="3:6">
      <c r="C117" s="69"/>
      <c r="D117" s="69"/>
      <c r="E117" s="355"/>
      <c r="F117" s="69"/>
    </row>
    <row r="118" spans="3:6">
      <c r="C118" s="69"/>
      <c r="D118" s="69"/>
      <c r="E118" s="355"/>
      <c r="F118" s="69"/>
    </row>
    <row r="119" spans="3:6">
      <c r="C119" s="69"/>
      <c r="D119" s="69"/>
      <c r="E119" s="355"/>
      <c r="F119" s="69"/>
    </row>
    <row r="120" spans="3:6">
      <c r="C120" s="69"/>
      <c r="D120" s="69"/>
      <c r="E120" s="355"/>
      <c r="F120" s="69"/>
    </row>
    <row r="121" spans="3:6">
      <c r="C121" s="69"/>
      <c r="D121" s="69"/>
      <c r="E121" s="355"/>
      <c r="F121" s="69"/>
    </row>
    <row r="122" spans="3:6">
      <c r="C122" s="69"/>
      <c r="D122" s="69"/>
      <c r="E122" s="355"/>
      <c r="F122" s="69"/>
    </row>
    <row r="123" spans="3:6">
      <c r="C123" s="69"/>
      <c r="D123" s="69"/>
      <c r="E123" s="355"/>
      <c r="F123" s="69"/>
    </row>
    <row r="124" spans="3:6">
      <c r="C124" s="69"/>
      <c r="D124" s="69"/>
      <c r="E124" s="355"/>
      <c r="F124" s="69"/>
    </row>
    <row r="125" spans="3:6">
      <c r="C125" s="69"/>
      <c r="D125" s="69"/>
      <c r="E125" s="355"/>
      <c r="F125" s="69"/>
    </row>
    <row r="126" spans="3:6">
      <c r="C126" s="69"/>
      <c r="D126" s="69"/>
      <c r="E126" s="355"/>
      <c r="F126" s="69"/>
    </row>
    <row r="127" spans="3:6">
      <c r="C127" s="69"/>
      <c r="D127" s="69"/>
      <c r="E127" s="355"/>
      <c r="F127" s="69"/>
    </row>
    <row r="128" spans="3:6">
      <c r="C128" s="69"/>
      <c r="D128" s="69"/>
      <c r="E128" s="355"/>
      <c r="F128" s="69"/>
    </row>
    <row r="129" spans="3:6">
      <c r="C129" s="69"/>
      <c r="D129" s="69"/>
      <c r="E129" s="355"/>
      <c r="F129" s="69"/>
    </row>
    <row r="130" spans="3:6">
      <c r="C130" s="69"/>
      <c r="D130" s="69"/>
      <c r="E130" s="355"/>
      <c r="F130" s="69"/>
    </row>
    <row r="131" spans="3:6">
      <c r="C131" s="69"/>
      <c r="D131" s="69"/>
      <c r="E131" s="355"/>
      <c r="F131" s="69"/>
    </row>
    <row r="132" spans="3:6">
      <c r="C132" s="69"/>
      <c r="D132" s="69"/>
      <c r="E132" s="355"/>
      <c r="F132" s="69"/>
    </row>
    <row r="133" spans="3:6">
      <c r="C133" s="69"/>
      <c r="D133" s="69"/>
      <c r="E133" s="355"/>
      <c r="F133" s="69"/>
    </row>
    <row r="134" spans="3:6">
      <c r="C134" s="69"/>
      <c r="D134" s="69"/>
      <c r="E134" s="355"/>
      <c r="F134" s="69"/>
    </row>
    <row r="135" spans="3:6">
      <c r="C135" s="69"/>
      <c r="D135" s="69"/>
      <c r="E135" s="355"/>
      <c r="F135" s="69"/>
    </row>
    <row r="136" spans="3:6">
      <c r="C136" s="69"/>
      <c r="D136" s="69"/>
      <c r="E136" s="355"/>
      <c r="F136" s="69"/>
    </row>
    <row r="137" spans="3:6">
      <c r="C137" s="69"/>
      <c r="D137" s="69"/>
      <c r="E137" s="355"/>
      <c r="F137" s="69"/>
    </row>
    <row r="138" spans="3:6">
      <c r="C138" s="69"/>
      <c r="D138" s="69"/>
      <c r="E138" s="355"/>
      <c r="F138" s="69"/>
    </row>
    <row r="139" spans="3:6">
      <c r="C139" s="69"/>
      <c r="D139" s="69"/>
      <c r="E139" s="355"/>
      <c r="F139" s="69"/>
    </row>
    <row r="140" spans="3:6">
      <c r="C140" s="69"/>
      <c r="D140" s="69"/>
      <c r="E140" s="355"/>
      <c r="F140" s="69"/>
    </row>
    <row r="141" spans="3:6">
      <c r="C141" s="69"/>
      <c r="D141" s="69"/>
      <c r="E141" s="355"/>
      <c r="F141" s="69"/>
    </row>
    <row r="142" spans="3:6">
      <c r="C142" s="69"/>
      <c r="D142" s="69"/>
      <c r="E142" s="355"/>
      <c r="F142" s="69"/>
    </row>
    <row r="143" spans="3:6">
      <c r="C143" s="69"/>
      <c r="D143" s="69"/>
      <c r="E143" s="355"/>
      <c r="F143" s="69"/>
    </row>
    <row r="144" spans="3:6">
      <c r="C144" s="69"/>
      <c r="D144" s="69"/>
      <c r="E144" s="355"/>
      <c r="F144" s="69"/>
    </row>
    <row r="145" spans="3:6">
      <c r="C145" s="69"/>
      <c r="D145" s="69"/>
      <c r="E145" s="355"/>
      <c r="F145" s="69"/>
    </row>
    <row r="146" spans="3:6">
      <c r="C146" s="69"/>
      <c r="D146" s="69"/>
      <c r="E146" s="355"/>
      <c r="F146" s="69"/>
    </row>
    <row r="147" spans="3:6">
      <c r="C147" s="69"/>
      <c r="D147" s="69"/>
      <c r="E147" s="355"/>
      <c r="F147" s="69"/>
    </row>
    <row r="148" spans="3:6">
      <c r="C148" s="69"/>
      <c r="D148" s="69"/>
      <c r="E148" s="355"/>
      <c r="F148" s="69"/>
    </row>
    <row r="149" spans="3:6">
      <c r="C149" s="69"/>
      <c r="D149" s="69"/>
      <c r="E149" s="355"/>
      <c r="F149" s="69"/>
    </row>
    <row r="150" spans="3:6">
      <c r="C150" s="69"/>
      <c r="D150" s="69"/>
      <c r="E150" s="355"/>
      <c r="F150" s="69"/>
    </row>
    <row r="151" spans="3:6">
      <c r="C151" s="69"/>
      <c r="D151" s="69"/>
      <c r="E151" s="355"/>
      <c r="F151" s="69"/>
    </row>
    <row r="152" spans="3:6">
      <c r="C152" s="69"/>
      <c r="D152" s="69"/>
      <c r="E152" s="355"/>
      <c r="F152" s="69"/>
    </row>
    <row r="153" spans="3:6">
      <c r="C153" s="69"/>
      <c r="D153" s="69"/>
      <c r="E153" s="355"/>
      <c r="F153" s="69"/>
    </row>
    <row r="154" spans="3:6">
      <c r="C154" s="69"/>
      <c r="D154" s="69"/>
      <c r="E154" s="355"/>
      <c r="F154" s="69"/>
    </row>
    <row r="155" spans="3:6">
      <c r="C155" s="69"/>
      <c r="D155" s="69"/>
      <c r="E155" s="355"/>
      <c r="F155" s="69"/>
    </row>
    <row r="156" spans="3:6">
      <c r="C156" s="69"/>
      <c r="D156" s="69"/>
      <c r="E156" s="355"/>
      <c r="F156" s="69"/>
    </row>
    <row r="157" spans="3:6">
      <c r="C157" s="69"/>
      <c r="D157" s="69"/>
      <c r="E157" s="355"/>
      <c r="F157" s="69"/>
    </row>
    <row r="158" spans="3:6">
      <c r="C158" s="69"/>
      <c r="D158" s="69"/>
      <c r="E158" s="355"/>
      <c r="F158" s="69"/>
    </row>
    <row r="159" spans="3:6">
      <c r="C159" s="69"/>
      <c r="D159" s="69"/>
      <c r="E159" s="355"/>
      <c r="F159" s="69"/>
    </row>
    <row r="160" spans="3:6">
      <c r="C160" s="69"/>
      <c r="D160" s="69"/>
      <c r="E160" s="355"/>
      <c r="F160" s="69"/>
    </row>
    <row r="161" spans="3:6">
      <c r="C161" s="69"/>
      <c r="D161" s="69"/>
      <c r="E161" s="355"/>
      <c r="F161" s="69"/>
    </row>
    <row r="162" spans="3:6">
      <c r="C162" s="69"/>
      <c r="D162" s="69"/>
      <c r="E162" s="355"/>
      <c r="F162" s="69"/>
    </row>
    <row r="163" spans="3:6">
      <c r="C163" s="69"/>
      <c r="D163" s="69"/>
      <c r="E163" s="355"/>
      <c r="F163" s="69"/>
    </row>
    <row r="164" spans="3:6">
      <c r="C164" s="69"/>
      <c r="D164" s="69"/>
      <c r="E164" s="355"/>
      <c r="F164" s="69"/>
    </row>
    <row r="165" spans="3:6">
      <c r="C165" s="69"/>
      <c r="D165" s="69"/>
      <c r="E165" s="355"/>
      <c r="F165" s="69"/>
    </row>
    <row r="166" spans="3:6">
      <c r="C166" s="69"/>
      <c r="D166" s="69"/>
      <c r="E166" s="355"/>
      <c r="F166" s="69"/>
    </row>
    <row r="167" spans="3:6">
      <c r="C167" s="69"/>
      <c r="D167" s="69"/>
      <c r="E167" s="355"/>
      <c r="F167" s="69"/>
    </row>
    <row r="168" spans="3:6">
      <c r="C168" s="69"/>
      <c r="D168" s="69"/>
      <c r="E168" s="355"/>
      <c r="F168" s="69"/>
    </row>
    <row r="169" spans="3:6">
      <c r="C169" s="69"/>
      <c r="D169" s="69"/>
      <c r="E169" s="355"/>
      <c r="F169" s="69"/>
    </row>
    <row r="170" spans="3:6">
      <c r="C170" s="69"/>
      <c r="D170" s="69"/>
      <c r="E170" s="355"/>
      <c r="F170" s="69"/>
    </row>
    <row r="171" spans="3:6">
      <c r="C171" s="69"/>
      <c r="D171" s="69"/>
      <c r="E171" s="355"/>
      <c r="F171" s="69"/>
    </row>
    <row r="172" spans="3:6">
      <c r="C172" s="69"/>
      <c r="D172" s="69"/>
      <c r="E172" s="355"/>
      <c r="F172" s="69"/>
    </row>
    <row r="173" spans="3:6">
      <c r="C173" s="69"/>
      <c r="D173" s="69"/>
      <c r="E173" s="355"/>
      <c r="F173" s="69"/>
    </row>
    <row r="174" spans="3:6">
      <c r="C174" s="69"/>
      <c r="D174" s="69"/>
      <c r="E174" s="355"/>
      <c r="F174" s="69"/>
    </row>
    <row r="175" spans="3:6">
      <c r="C175" s="69"/>
      <c r="D175" s="69"/>
      <c r="E175" s="355"/>
      <c r="F175" s="69"/>
    </row>
    <row r="176" spans="3:6">
      <c r="C176" s="69"/>
      <c r="D176" s="69"/>
      <c r="E176" s="355"/>
      <c r="F176" s="69"/>
    </row>
    <row r="177" spans="3:6">
      <c r="C177" s="69"/>
      <c r="D177" s="69"/>
      <c r="E177" s="355"/>
      <c r="F177" s="69"/>
    </row>
    <row r="178" spans="3:6">
      <c r="C178" s="69"/>
      <c r="D178" s="69"/>
      <c r="E178" s="355"/>
      <c r="F178" s="69"/>
    </row>
    <row r="179" spans="3:6">
      <c r="C179" s="69"/>
      <c r="D179" s="69"/>
      <c r="E179" s="355"/>
      <c r="F179" s="69"/>
    </row>
    <row r="180" spans="3:6">
      <c r="C180" s="69"/>
      <c r="D180" s="69"/>
      <c r="E180" s="355"/>
      <c r="F180" s="69"/>
    </row>
    <row r="181" spans="3:6">
      <c r="C181" s="69"/>
      <c r="D181" s="69"/>
      <c r="E181" s="355"/>
      <c r="F181" s="69"/>
    </row>
    <row r="182" spans="3:6">
      <c r="C182" s="69"/>
      <c r="D182" s="69"/>
      <c r="E182" s="355"/>
      <c r="F182" s="69"/>
    </row>
    <row r="183" spans="3:6">
      <c r="C183" s="69"/>
      <c r="D183" s="69"/>
      <c r="E183" s="355"/>
      <c r="F183" s="69"/>
    </row>
    <row r="184" spans="3:6">
      <c r="C184" s="69"/>
      <c r="D184" s="69"/>
      <c r="E184" s="355"/>
      <c r="F184" s="69"/>
    </row>
    <row r="185" spans="3:6">
      <c r="C185" s="69"/>
      <c r="D185" s="69"/>
      <c r="E185" s="355"/>
      <c r="F185" s="69"/>
    </row>
    <row r="186" spans="3:6">
      <c r="C186" s="69"/>
      <c r="D186" s="69"/>
      <c r="E186" s="355"/>
      <c r="F186" s="69"/>
    </row>
    <row r="187" spans="3:6">
      <c r="C187" s="69"/>
      <c r="D187" s="69"/>
      <c r="E187" s="355"/>
      <c r="F187" s="69"/>
    </row>
    <row r="188" spans="3:6">
      <c r="C188" s="69"/>
      <c r="D188" s="69"/>
      <c r="E188" s="355"/>
      <c r="F188" s="69"/>
    </row>
    <row r="189" spans="3:6">
      <c r="C189" s="69"/>
      <c r="D189" s="69"/>
      <c r="E189" s="355"/>
      <c r="F189" s="69"/>
    </row>
    <row r="190" spans="3:6">
      <c r="C190" s="69"/>
      <c r="D190" s="69"/>
      <c r="E190" s="355"/>
      <c r="F190" s="69"/>
    </row>
    <row r="191" spans="3:6">
      <c r="C191" s="69"/>
      <c r="D191" s="69"/>
      <c r="E191" s="355"/>
      <c r="F191" s="69"/>
    </row>
    <row r="192" spans="3:6">
      <c r="C192" s="69"/>
      <c r="D192" s="69"/>
      <c r="E192" s="355"/>
      <c r="F192" s="69"/>
    </row>
    <row r="193" spans="3:6">
      <c r="C193" s="69"/>
      <c r="D193" s="69"/>
      <c r="E193" s="355"/>
      <c r="F193" s="69"/>
    </row>
    <row r="194" spans="3:6">
      <c r="C194" s="69"/>
      <c r="D194" s="69"/>
      <c r="E194" s="355"/>
      <c r="F194" s="69"/>
    </row>
    <row r="195" spans="3:6">
      <c r="C195" s="69"/>
      <c r="D195" s="69"/>
      <c r="E195" s="355"/>
      <c r="F195" s="69"/>
    </row>
    <row r="196" spans="3:6">
      <c r="C196" s="69"/>
      <c r="D196" s="69"/>
      <c r="E196" s="355"/>
      <c r="F196" s="69"/>
    </row>
    <row r="197" spans="3:6">
      <c r="C197" s="69"/>
      <c r="D197" s="69"/>
      <c r="E197" s="355"/>
      <c r="F197" s="69"/>
    </row>
    <row r="198" spans="3:6">
      <c r="C198" s="69"/>
      <c r="D198" s="69"/>
      <c r="E198" s="355"/>
      <c r="F198" s="69"/>
    </row>
    <row r="199" spans="3:6">
      <c r="C199" s="69"/>
      <c r="D199" s="69"/>
      <c r="E199" s="355"/>
      <c r="F199" s="69"/>
    </row>
    <row r="200" spans="3:6">
      <c r="C200" s="69"/>
      <c r="D200" s="69"/>
      <c r="E200" s="355"/>
      <c r="F200" s="69"/>
    </row>
    <row r="201" spans="3:6">
      <c r="C201" s="69"/>
      <c r="D201" s="69"/>
      <c r="E201" s="355"/>
      <c r="F201" s="69"/>
    </row>
    <row r="202" spans="3:6">
      <c r="C202" s="69"/>
      <c r="D202" s="69"/>
      <c r="E202" s="355"/>
      <c r="F202" s="69"/>
    </row>
    <row r="203" spans="3:6">
      <c r="C203" s="69"/>
      <c r="D203" s="69"/>
      <c r="E203" s="355"/>
      <c r="F203" s="69"/>
    </row>
    <row r="204" spans="3:6">
      <c r="C204" s="69"/>
      <c r="D204" s="69"/>
      <c r="E204" s="355"/>
      <c r="F204" s="69"/>
    </row>
    <row r="205" spans="3:6">
      <c r="C205" s="69"/>
      <c r="D205" s="69"/>
      <c r="E205" s="355"/>
      <c r="F205" s="69"/>
    </row>
    <row r="206" spans="3:6">
      <c r="C206" s="69"/>
      <c r="D206" s="69"/>
      <c r="E206" s="355"/>
      <c r="F206" s="69"/>
    </row>
    <row r="207" spans="3:6">
      <c r="C207" s="69"/>
      <c r="D207" s="69"/>
      <c r="E207" s="355"/>
      <c r="F207" s="69"/>
    </row>
    <row r="208" spans="3:6">
      <c r="C208" s="69"/>
      <c r="D208" s="69"/>
      <c r="E208" s="355"/>
      <c r="F208" s="69"/>
    </row>
    <row r="209" spans="3:6">
      <c r="C209" s="69"/>
      <c r="D209" s="69"/>
      <c r="E209" s="355"/>
      <c r="F209" s="69"/>
    </row>
    <row r="210" spans="3:6">
      <c r="C210" s="69"/>
      <c r="D210" s="69"/>
      <c r="E210" s="355"/>
      <c r="F210" s="69"/>
    </row>
    <row r="211" spans="3:6">
      <c r="C211" s="69"/>
      <c r="D211" s="69"/>
      <c r="E211" s="355"/>
      <c r="F211" s="69"/>
    </row>
    <row r="212" spans="3:6">
      <c r="C212" s="69"/>
      <c r="D212" s="69"/>
      <c r="E212" s="355"/>
      <c r="F212" s="69"/>
    </row>
    <row r="213" spans="3:6">
      <c r="C213" s="69"/>
      <c r="D213" s="69"/>
      <c r="E213" s="355"/>
      <c r="F213" s="69"/>
    </row>
    <row r="214" spans="3:6">
      <c r="C214" s="69"/>
      <c r="D214" s="69"/>
      <c r="E214" s="355"/>
      <c r="F214" s="69"/>
    </row>
    <row r="215" spans="3:6">
      <c r="C215" s="69"/>
      <c r="D215" s="69"/>
      <c r="E215" s="355"/>
      <c r="F215" s="69"/>
    </row>
    <row r="216" spans="3:6">
      <c r="C216" s="69"/>
      <c r="D216" s="69"/>
      <c r="E216" s="355"/>
      <c r="F216" s="69"/>
    </row>
    <row r="217" spans="3:6">
      <c r="C217" s="69"/>
      <c r="D217" s="69"/>
      <c r="E217" s="355"/>
      <c r="F217" s="69"/>
    </row>
    <row r="218" spans="3:6">
      <c r="C218" s="69"/>
      <c r="D218" s="69"/>
      <c r="E218" s="355"/>
      <c r="F218" s="69"/>
    </row>
    <row r="219" spans="3:6">
      <c r="C219" s="69"/>
      <c r="D219" s="69"/>
      <c r="E219" s="355"/>
      <c r="F219" s="69"/>
    </row>
    <row r="220" spans="3:6">
      <c r="C220" s="69"/>
      <c r="D220" s="69"/>
      <c r="E220" s="355"/>
      <c r="F220" s="69"/>
    </row>
    <row r="221" spans="3:6">
      <c r="C221" s="69"/>
      <c r="D221" s="69"/>
      <c r="E221" s="355"/>
      <c r="F221" s="69"/>
    </row>
    <row r="222" spans="3:6">
      <c r="C222" s="69"/>
      <c r="D222" s="69"/>
      <c r="E222" s="355"/>
      <c r="F222" s="69"/>
    </row>
    <row r="223" spans="3:6">
      <c r="C223" s="69"/>
      <c r="D223" s="69"/>
      <c r="E223" s="355"/>
      <c r="F223" s="69"/>
    </row>
    <row r="224" spans="3:6">
      <c r="C224" s="69"/>
      <c r="D224" s="69"/>
      <c r="E224" s="355"/>
      <c r="F224" s="69"/>
    </row>
    <row r="225" spans="3:6">
      <c r="C225" s="69"/>
      <c r="D225" s="69"/>
      <c r="E225" s="355"/>
      <c r="F225" s="69"/>
    </row>
    <row r="226" spans="3:6">
      <c r="C226" s="69"/>
      <c r="D226" s="69"/>
      <c r="E226" s="355"/>
      <c r="F226" s="69"/>
    </row>
    <row r="227" spans="3:6">
      <c r="C227" s="69"/>
      <c r="D227" s="69"/>
      <c r="E227" s="355"/>
      <c r="F227" s="69"/>
    </row>
    <row r="228" spans="3:6">
      <c r="C228" s="69"/>
      <c r="D228" s="69"/>
      <c r="E228" s="355"/>
      <c r="F228" s="69"/>
    </row>
    <row r="229" spans="3:6">
      <c r="C229" s="69"/>
      <c r="D229" s="69"/>
      <c r="E229" s="355"/>
      <c r="F229" s="69"/>
    </row>
    <row r="230" spans="3:6">
      <c r="C230" s="69"/>
      <c r="D230" s="69"/>
      <c r="E230" s="355"/>
      <c r="F230" s="69"/>
    </row>
    <row r="231" spans="3:6">
      <c r="C231" s="69"/>
      <c r="D231" s="69"/>
      <c r="E231" s="355"/>
      <c r="F231" s="69"/>
    </row>
    <row r="232" spans="3:6">
      <c r="C232" s="69"/>
      <c r="D232" s="69"/>
      <c r="E232" s="355"/>
      <c r="F232" s="69"/>
    </row>
    <row r="233" spans="3:6">
      <c r="C233" s="69"/>
      <c r="D233" s="69"/>
      <c r="E233" s="355"/>
      <c r="F233" s="69"/>
    </row>
    <row r="234" spans="3:6">
      <c r="C234" s="69"/>
      <c r="D234" s="69"/>
      <c r="E234" s="355"/>
      <c r="F234" s="69"/>
    </row>
    <row r="235" spans="3:6">
      <c r="C235" s="69"/>
      <c r="D235" s="69"/>
      <c r="E235" s="355"/>
      <c r="F235" s="69"/>
    </row>
    <row r="236" spans="3:6">
      <c r="C236" s="69"/>
      <c r="D236" s="69"/>
      <c r="E236" s="355"/>
      <c r="F236" s="69"/>
    </row>
    <row r="237" spans="3:6">
      <c r="C237" s="69"/>
      <c r="D237" s="69"/>
      <c r="E237" s="355"/>
      <c r="F237" s="69"/>
    </row>
    <row r="238" spans="3:6">
      <c r="C238" s="69"/>
      <c r="D238" s="69"/>
      <c r="E238" s="355"/>
      <c r="F238" s="69"/>
    </row>
    <row r="239" spans="3:6">
      <c r="C239" s="69"/>
      <c r="D239" s="69"/>
      <c r="E239" s="355"/>
      <c r="F239" s="69"/>
    </row>
    <row r="240" spans="3:6">
      <c r="C240" s="69"/>
      <c r="D240" s="69"/>
      <c r="E240" s="355"/>
      <c r="F240" s="69"/>
    </row>
    <row r="241" spans="3:6">
      <c r="C241" s="69"/>
      <c r="D241" s="69"/>
      <c r="E241" s="355"/>
      <c r="F241" s="69"/>
    </row>
    <row r="242" spans="3:6">
      <c r="C242" s="69"/>
      <c r="D242" s="69"/>
      <c r="E242" s="355"/>
      <c r="F242" s="69"/>
    </row>
    <row r="243" spans="3:6">
      <c r="C243" s="69"/>
      <c r="D243" s="69"/>
      <c r="E243" s="355"/>
      <c r="F243" s="69"/>
    </row>
    <row r="244" spans="3:6">
      <c r="C244" s="69"/>
      <c r="D244" s="69"/>
      <c r="E244" s="355"/>
      <c r="F244" s="69"/>
    </row>
    <row r="245" spans="3:6">
      <c r="C245" s="69"/>
      <c r="D245" s="69"/>
      <c r="E245" s="355"/>
      <c r="F245" s="69"/>
    </row>
    <row r="246" spans="3:6">
      <c r="C246" s="69"/>
      <c r="D246" s="69"/>
      <c r="E246" s="355"/>
      <c r="F246" s="69"/>
    </row>
    <row r="247" spans="3:6">
      <c r="C247" s="69"/>
      <c r="D247" s="69"/>
      <c r="E247" s="355"/>
      <c r="F247" s="69"/>
    </row>
    <row r="248" spans="3:6">
      <c r="C248" s="69"/>
      <c r="D248" s="69"/>
      <c r="E248" s="355"/>
      <c r="F248" s="69"/>
    </row>
    <row r="249" spans="3:6">
      <c r="C249" s="69"/>
      <c r="D249" s="69"/>
      <c r="E249" s="355"/>
      <c r="F249" s="69"/>
    </row>
    <row r="250" spans="3:6">
      <c r="C250" s="69"/>
      <c r="D250" s="69"/>
      <c r="E250" s="355"/>
      <c r="F250" s="69"/>
    </row>
    <row r="251" spans="3:6">
      <c r="C251" s="69"/>
      <c r="D251" s="69"/>
      <c r="E251" s="355"/>
      <c r="F251" s="69"/>
    </row>
    <row r="252" spans="3:6">
      <c r="C252" s="69"/>
      <c r="D252" s="69"/>
      <c r="E252" s="355"/>
      <c r="F252" s="69"/>
    </row>
    <row r="253" spans="3:6">
      <c r="C253" s="69"/>
      <c r="D253" s="69"/>
      <c r="E253" s="355"/>
      <c r="F253" s="69"/>
    </row>
    <row r="254" spans="3:6">
      <c r="C254" s="69"/>
      <c r="D254" s="69"/>
      <c r="E254" s="355"/>
      <c r="F254" s="69"/>
    </row>
    <row r="255" spans="3:6">
      <c r="C255" s="69"/>
      <c r="D255" s="69"/>
      <c r="E255" s="355"/>
      <c r="F255" s="69"/>
    </row>
    <row r="256" spans="3:6">
      <c r="C256" s="69"/>
      <c r="D256" s="69"/>
      <c r="E256" s="355"/>
      <c r="F256" s="69"/>
    </row>
    <row r="257" spans="3:6">
      <c r="C257" s="69"/>
      <c r="D257" s="69"/>
      <c r="E257" s="355"/>
      <c r="F257" s="69"/>
    </row>
    <row r="258" spans="3:6">
      <c r="C258" s="69"/>
      <c r="D258" s="69"/>
      <c r="E258" s="355"/>
      <c r="F258" s="69"/>
    </row>
    <row r="259" spans="3:6">
      <c r="C259" s="69"/>
      <c r="D259" s="69"/>
      <c r="E259" s="355"/>
      <c r="F259" s="69"/>
    </row>
    <row r="260" spans="3:6">
      <c r="C260" s="69"/>
      <c r="D260" s="69"/>
      <c r="E260" s="355"/>
      <c r="F260" s="69"/>
    </row>
    <row r="261" spans="3:6">
      <c r="C261" s="69"/>
      <c r="D261" s="69"/>
      <c r="E261" s="355"/>
      <c r="F261" s="69"/>
    </row>
    <row r="262" spans="3:6">
      <c r="C262" s="69"/>
      <c r="D262" s="69"/>
      <c r="E262" s="355"/>
      <c r="F262" s="69"/>
    </row>
    <row r="263" spans="3:6">
      <c r="C263" s="69"/>
      <c r="D263" s="69"/>
      <c r="E263" s="355"/>
      <c r="F263" s="69"/>
    </row>
    <row r="264" spans="3:6">
      <c r="C264" s="69"/>
      <c r="D264" s="69"/>
      <c r="E264" s="355"/>
      <c r="F264" s="69"/>
    </row>
    <row r="265" spans="3:6">
      <c r="C265" s="69"/>
      <c r="D265" s="69"/>
      <c r="E265" s="355"/>
      <c r="F265" s="69"/>
    </row>
    <row r="266" spans="3:6">
      <c r="C266" s="69"/>
      <c r="D266" s="69"/>
      <c r="E266" s="355"/>
      <c r="F266" s="69"/>
    </row>
    <row r="267" spans="3:6">
      <c r="C267" s="69"/>
      <c r="D267" s="69"/>
      <c r="E267" s="355"/>
      <c r="F267" s="69"/>
    </row>
    <row r="268" spans="3:6">
      <c r="C268" s="69"/>
      <c r="D268" s="69"/>
      <c r="E268" s="355"/>
      <c r="F268" s="69"/>
    </row>
    <row r="269" spans="3:6">
      <c r="C269" s="69"/>
      <c r="D269" s="69"/>
      <c r="E269" s="355"/>
      <c r="F269" s="69"/>
    </row>
    <row r="270" spans="3:6">
      <c r="C270" s="69"/>
      <c r="D270" s="69"/>
      <c r="E270" s="355"/>
      <c r="F270" s="69"/>
    </row>
    <row r="271" spans="3:6">
      <c r="C271" s="69"/>
      <c r="D271" s="69"/>
      <c r="E271" s="355"/>
      <c r="F271" s="69"/>
    </row>
    <row r="272" spans="3:6">
      <c r="C272" s="69"/>
      <c r="D272" s="69"/>
      <c r="E272" s="355"/>
      <c r="F272" s="69"/>
    </row>
    <row r="273" spans="3:6">
      <c r="C273" s="69"/>
      <c r="D273" s="69"/>
      <c r="E273" s="355"/>
      <c r="F273" s="69"/>
    </row>
    <row r="274" spans="3:6">
      <c r="C274" s="69"/>
      <c r="D274" s="69"/>
      <c r="E274" s="355"/>
      <c r="F274" s="69"/>
    </row>
    <row r="275" spans="3:6">
      <c r="C275" s="69"/>
      <c r="D275" s="69"/>
      <c r="E275" s="355"/>
      <c r="F275" s="69"/>
    </row>
    <row r="276" spans="3:6">
      <c r="C276" s="69"/>
      <c r="D276" s="69"/>
      <c r="E276" s="355"/>
      <c r="F276" s="69"/>
    </row>
    <row r="277" spans="3:6">
      <c r="C277" s="69"/>
      <c r="D277" s="69"/>
      <c r="E277" s="355"/>
      <c r="F277" s="69"/>
    </row>
    <row r="278" spans="3:6">
      <c r="C278" s="69"/>
      <c r="D278" s="69"/>
      <c r="E278" s="355"/>
      <c r="F278" s="69"/>
    </row>
    <row r="279" spans="3:6">
      <c r="C279" s="69"/>
      <c r="D279" s="69"/>
      <c r="E279" s="355"/>
      <c r="F279" s="69"/>
    </row>
    <row r="280" spans="3:6">
      <c r="C280" s="69"/>
      <c r="D280" s="69"/>
      <c r="E280" s="355"/>
      <c r="F280" s="69"/>
    </row>
    <row r="281" spans="3:6">
      <c r="C281" s="69"/>
      <c r="D281" s="69"/>
      <c r="E281" s="355"/>
      <c r="F281" s="69"/>
    </row>
    <row r="282" spans="3:6">
      <c r="C282" s="69"/>
      <c r="D282" s="69"/>
      <c r="E282" s="355"/>
      <c r="F282" s="69"/>
    </row>
    <row r="283" spans="3:6">
      <c r="C283" s="69"/>
      <c r="D283" s="69"/>
      <c r="E283" s="355"/>
      <c r="F283" s="69"/>
    </row>
    <row r="284" spans="3:6">
      <c r="C284" s="69"/>
      <c r="D284" s="69"/>
      <c r="E284" s="355"/>
      <c r="F284" s="69"/>
    </row>
    <row r="285" spans="3:6">
      <c r="C285" s="69"/>
      <c r="D285" s="69"/>
      <c r="E285" s="355"/>
      <c r="F285" s="69"/>
    </row>
    <row r="286" spans="3:6">
      <c r="C286" s="69"/>
      <c r="D286" s="69"/>
      <c r="E286" s="355"/>
      <c r="F286" s="69"/>
    </row>
    <row r="287" spans="3:6">
      <c r="C287" s="69"/>
      <c r="D287" s="69"/>
      <c r="E287" s="355"/>
      <c r="F287" s="69"/>
    </row>
    <row r="288" spans="3:6">
      <c r="C288" s="69"/>
      <c r="D288" s="69"/>
      <c r="E288" s="355"/>
      <c r="F288" s="69"/>
    </row>
    <row r="289" spans="3:6">
      <c r="C289" s="69"/>
      <c r="D289" s="69"/>
      <c r="E289" s="355"/>
      <c r="F289" s="69"/>
    </row>
    <row r="290" spans="3:6">
      <c r="C290" s="69"/>
      <c r="D290" s="69"/>
      <c r="E290" s="355"/>
      <c r="F290" s="69"/>
    </row>
    <row r="291" spans="3:6">
      <c r="C291" s="69"/>
      <c r="D291" s="69"/>
      <c r="E291" s="355"/>
      <c r="F291" s="69"/>
    </row>
    <row r="292" spans="3:6">
      <c r="C292" s="69"/>
      <c r="D292" s="69"/>
      <c r="E292" s="355"/>
      <c r="F292" s="69"/>
    </row>
    <row r="293" spans="3:6">
      <c r="C293" s="69"/>
      <c r="D293" s="69"/>
      <c r="E293" s="355"/>
      <c r="F293" s="69"/>
    </row>
    <row r="294" spans="3:6">
      <c r="C294" s="69"/>
      <c r="D294" s="69"/>
      <c r="E294" s="355"/>
      <c r="F294" s="69"/>
    </row>
    <row r="295" spans="3:6">
      <c r="C295" s="69"/>
      <c r="D295" s="69"/>
      <c r="E295" s="355"/>
      <c r="F295" s="69"/>
    </row>
    <row r="296" spans="3:6">
      <c r="C296" s="69"/>
      <c r="D296" s="69"/>
      <c r="E296" s="355"/>
      <c r="F296" s="69"/>
    </row>
    <row r="297" spans="3:6">
      <c r="C297" s="69"/>
      <c r="D297" s="69"/>
      <c r="E297" s="355"/>
      <c r="F297" s="69"/>
    </row>
    <row r="298" spans="3:6">
      <c r="C298" s="69"/>
      <c r="D298" s="69"/>
      <c r="E298" s="355"/>
      <c r="F298" s="69"/>
    </row>
    <row r="299" spans="3:6">
      <c r="C299" s="69"/>
      <c r="D299" s="69"/>
      <c r="E299" s="355"/>
      <c r="F299" s="69"/>
    </row>
    <row r="300" spans="3:6">
      <c r="C300" s="69"/>
      <c r="D300" s="69"/>
      <c r="E300" s="355"/>
      <c r="F300" s="69"/>
    </row>
    <row r="301" spans="3:6">
      <c r="C301" s="69"/>
      <c r="D301" s="69"/>
      <c r="E301" s="355"/>
      <c r="F301" s="69"/>
    </row>
    <row r="302" spans="3:6">
      <c r="C302" s="69"/>
      <c r="D302" s="69"/>
      <c r="E302" s="355"/>
      <c r="F302" s="69"/>
    </row>
    <row r="303" spans="3:6">
      <c r="C303" s="69"/>
      <c r="D303" s="69"/>
      <c r="E303" s="355"/>
      <c r="F303" s="69"/>
    </row>
    <row r="304" spans="3:6">
      <c r="C304" s="69"/>
      <c r="D304" s="69"/>
      <c r="E304" s="355"/>
      <c r="F304" s="69"/>
    </row>
    <row r="305" spans="3:6">
      <c r="C305" s="69"/>
      <c r="D305" s="69"/>
      <c r="E305" s="355"/>
      <c r="F305" s="69"/>
    </row>
    <row r="306" spans="3:6">
      <c r="C306" s="69"/>
      <c r="D306" s="69"/>
      <c r="E306" s="355"/>
      <c r="F306" s="69"/>
    </row>
    <row r="307" spans="3:6">
      <c r="C307" s="69"/>
      <c r="D307" s="69"/>
      <c r="E307" s="355"/>
      <c r="F307" s="69"/>
    </row>
    <row r="308" spans="3:6">
      <c r="C308" s="69"/>
      <c r="D308" s="69"/>
      <c r="E308" s="355"/>
      <c r="F308" s="69"/>
    </row>
    <row r="309" spans="3:6">
      <c r="C309" s="69"/>
      <c r="D309" s="69"/>
      <c r="E309" s="355"/>
      <c r="F309" s="69"/>
    </row>
    <row r="310" spans="3:6">
      <c r="C310" s="69"/>
      <c r="D310" s="69"/>
      <c r="E310" s="355"/>
      <c r="F310" s="69"/>
    </row>
    <row r="311" spans="3:6">
      <c r="C311" s="69"/>
      <c r="D311" s="69"/>
      <c r="E311" s="355"/>
      <c r="F311" s="69"/>
    </row>
    <row r="312" spans="3:6">
      <c r="C312" s="69"/>
      <c r="D312" s="69"/>
      <c r="E312" s="355"/>
      <c r="F312" s="69"/>
    </row>
    <row r="313" spans="3:6">
      <c r="C313" s="69"/>
      <c r="D313" s="69"/>
      <c r="E313" s="355"/>
      <c r="F313" s="69"/>
    </row>
    <row r="314" spans="3:6">
      <c r="C314" s="69"/>
      <c r="D314" s="69"/>
      <c r="E314" s="355"/>
      <c r="F314" s="69"/>
    </row>
    <row r="315" spans="3:6">
      <c r="C315" s="69"/>
      <c r="D315" s="69"/>
      <c r="E315" s="355"/>
      <c r="F315" s="69"/>
    </row>
    <row r="316" spans="3:6">
      <c r="C316" s="69"/>
      <c r="D316" s="69"/>
      <c r="E316" s="355"/>
      <c r="F316" s="69"/>
    </row>
    <row r="317" spans="3:6">
      <c r="C317" s="69"/>
      <c r="D317" s="69"/>
      <c r="E317" s="355"/>
      <c r="F317" s="69"/>
    </row>
    <row r="318" spans="3:6">
      <c r="C318" s="69"/>
      <c r="D318" s="69"/>
      <c r="E318" s="355"/>
      <c r="F318" s="69"/>
    </row>
    <row r="319" spans="3:6">
      <c r="C319" s="69"/>
      <c r="D319" s="69"/>
      <c r="E319" s="355"/>
      <c r="F319" s="69"/>
    </row>
    <row r="320" spans="3:6">
      <c r="C320" s="69"/>
      <c r="D320" s="69"/>
      <c r="E320" s="355"/>
      <c r="F320" s="69"/>
    </row>
    <row r="321" spans="3:6">
      <c r="C321" s="69"/>
      <c r="D321" s="69"/>
      <c r="E321" s="355"/>
      <c r="F321" s="69"/>
    </row>
    <row r="322" spans="3:6">
      <c r="C322" s="69"/>
      <c r="D322" s="69"/>
      <c r="E322" s="355"/>
      <c r="F322" s="69"/>
    </row>
    <row r="323" spans="3:6">
      <c r="C323" s="69"/>
      <c r="D323" s="69"/>
      <c r="E323" s="355"/>
      <c r="F323" s="69"/>
    </row>
    <row r="324" spans="3:6">
      <c r="C324" s="69"/>
      <c r="D324" s="69"/>
      <c r="E324" s="355"/>
      <c r="F324" s="69"/>
    </row>
    <row r="325" spans="3:6">
      <c r="C325" s="69"/>
      <c r="D325" s="69"/>
      <c r="E325" s="355"/>
      <c r="F325" s="69"/>
    </row>
    <row r="326" spans="3:6">
      <c r="C326" s="69"/>
      <c r="D326" s="69"/>
      <c r="E326" s="355"/>
      <c r="F326" s="69"/>
    </row>
    <row r="327" spans="3:6">
      <c r="C327" s="69"/>
      <c r="D327" s="69"/>
      <c r="E327" s="355"/>
      <c r="F327" s="69"/>
    </row>
    <row r="328" spans="3:6">
      <c r="C328" s="69"/>
      <c r="D328" s="69"/>
      <c r="E328" s="355"/>
      <c r="F328" s="69"/>
    </row>
    <row r="329" spans="3:6">
      <c r="C329" s="69"/>
      <c r="D329" s="69"/>
      <c r="E329" s="355"/>
      <c r="F329" s="69"/>
    </row>
    <row r="330" spans="3:6">
      <c r="C330" s="69"/>
      <c r="D330" s="69"/>
      <c r="E330" s="355"/>
      <c r="F330" s="69"/>
    </row>
    <row r="331" spans="3:6">
      <c r="C331" s="69"/>
      <c r="D331" s="69"/>
      <c r="E331" s="355"/>
      <c r="F331" s="69"/>
    </row>
    <row r="332" spans="3:6">
      <c r="C332" s="69"/>
      <c r="D332" s="69"/>
      <c r="E332" s="355"/>
      <c r="F332" s="69"/>
    </row>
    <row r="333" spans="3:6">
      <c r="C333" s="69"/>
      <c r="D333" s="69"/>
      <c r="E333" s="355"/>
      <c r="F333" s="69"/>
    </row>
    <row r="334" spans="3:6">
      <c r="C334" s="69"/>
      <c r="D334" s="69"/>
      <c r="E334" s="355"/>
      <c r="F334" s="69"/>
    </row>
    <row r="335" spans="3:6">
      <c r="C335" s="69"/>
      <c r="D335" s="69"/>
      <c r="E335" s="355"/>
      <c r="F335" s="69"/>
    </row>
    <row r="336" spans="3:6">
      <c r="C336" s="69"/>
      <c r="D336" s="69"/>
      <c r="E336" s="355"/>
      <c r="F336" s="69"/>
    </row>
    <row r="337" spans="3:6">
      <c r="C337" s="69"/>
      <c r="D337" s="69"/>
      <c r="E337" s="355"/>
      <c r="F337" s="69"/>
    </row>
    <row r="338" spans="3:6">
      <c r="C338" s="69"/>
      <c r="D338" s="69"/>
      <c r="E338" s="355"/>
      <c r="F338" s="69"/>
    </row>
    <row r="339" spans="3:6">
      <c r="C339" s="69"/>
      <c r="D339" s="69"/>
      <c r="E339" s="355"/>
      <c r="F339" s="69"/>
    </row>
    <row r="340" spans="3:6">
      <c r="C340" s="69"/>
      <c r="D340" s="69"/>
      <c r="E340" s="355"/>
      <c r="F340" s="69"/>
    </row>
    <row r="341" spans="3:6">
      <c r="C341" s="69"/>
      <c r="D341" s="69"/>
      <c r="E341" s="355"/>
      <c r="F341" s="69"/>
    </row>
    <row r="342" spans="3:6">
      <c r="C342" s="69"/>
      <c r="D342" s="69"/>
      <c r="E342" s="355"/>
      <c r="F342" s="69"/>
    </row>
    <row r="343" spans="3:6">
      <c r="C343" s="69"/>
      <c r="D343" s="69"/>
      <c r="E343" s="355"/>
      <c r="F343" s="69"/>
    </row>
    <row r="344" spans="3:6">
      <c r="C344" s="69"/>
      <c r="D344" s="69"/>
      <c r="E344" s="355"/>
      <c r="F344" s="69"/>
    </row>
    <row r="345" spans="3:6">
      <c r="C345" s="69"/>
      <c r="D345" s="69"/>
      <c r="E345" s="355"/>
      <c r="F345" s="69"/>
    </row>
    <row r="346" spans="3:6">
      <c r="C346" s="69"/>
      <c r="D346" s="69"/>
      <c r="E346" s="355"/>
      <c r="F346" s="69"/>
    </row>
    <row r="347" spans="3:6">
      <c r="C347" s="69"/>
      <c r="D347" s="69"/>
      <c r="E347" s="355"/>
      <c r="F347" s="69"/>
    </row>
    <row r="348" spans="3:6">
      <c r="C348" s="69"/>
      <c r="D348" s="69"/>
      <c r="E348" s="355"/>
      <c r="F348" s="69"/>
    </row>
    <row r="349" spans="3:6">
      <c r="C349" s="69"/>
      <c r="D349" s="69"/>
      <c r="E349" s="355"/>
      <c r="F349" s="69"/>
    </row>
    <row r="350" spans="3:6">
      <c r="C350" s="69"/>
      <c r="D350" s="69"/>
      <c r="E350" s="355"/>
      <c r="F350" s="69"/>
    </row>
    <row r="351" spans="3:6">
      <c r="C351" s="69"/>
      <c r="D351" s="69"/>
      <c r="E351" s="355"/>
      <c r="F351" s="69"/>
    </row>
    <row r="352" spans="3:6">
      <c r="C352" s="69"/>
      <c r="D352" s="69"/>
      <c r="E352" s="355"/>
      <c r="F352" s="69"/>
    </row>
    <row r="353" spans="3:6">
      <c r="C353" s="69"/>
      <c r="D353" s="69"/>
      <c r="E353" s="355"/>
      <c r="F353" s="69"/>
    </row>
    <row r="354" spans="3:6">
      <c r="C354" s="69"/>
      <c r="D354" s="69"/>
      <c r="E354" s="355"/>
      <c r="F354" s="69"/>
    </row>
    <row r="355" spans="3:6">
      <c r="C355" s="69"/>
      <c r="D355" s="69"/>
      <c r="E355" s="355"/>
      <c r="F355" s="69"/>
    </row>
    <row r="356" spans="3:6">
      <c r="C356" s="69"/>
      <c r="D356" s="69"/>
      <c r="E356" s="355"/>
      <c r="F356" s="69"/>
    </row>
    <row r="357" spans="3:6">
      <c r="C357" s="69"/>
      <c r="D357" s="69"/>
      <c r="E357" s="355"/>
      <c r="F357" s="69"/>
    </row>
    <row r="358" spans="3:6">
      <c r="C358" s="69"/>
      <c r="D358" s="69"/>
      <c r="E358" s="355"/>
      <c r="F358" s="69"/>
    </row>
    <row r="359" spans="3:6">
      <c r="C359" s="69"/>
      <c r="D359" s="69"/>
      <c r="E359" s="355"/>
      <c r="F359" s="69"/>
    </row>
    <row r="360" spans="3:6">
      <c r="C360" s="69"/>
      <c r="D360" s="69"/>
      <c r="E360" s="355"/>
      <c r="F360" s="69"/>
    </row>
    <row r="361" spans="3:6">
      <c r="C361" s="69"/>
      <c r="D361" s="69"/>
      <c r="E361" s="355"/>
      <c r="F361" s="69"/>
    </row>
    <row r="362" spans="3:6">
      <c r="C362" s="69"/>
      <c r="D362" s="69"/>
      <c r="E362" s="355"/>
      <c r="F362" s="69"/>
    </row>
    <row r="363" spans="3:6">
      <c r="C363" s="69"/>
      <c r="D363" s="69"/>
      <c r="E363" s="355"/>
      <c r="F363" s="69"/>
    </row>
    <row r="364" spans="3:6">
      <c r="C364" s="69"/>
      <c r="D364" s="69"/>
      <c r="E364" s="355"/>
      <c r="F364" s="69"/>
    </row>
    <row r="365" spans="3:6">
      <c r="C365" s="69"/>
      <c r="D365" s="69"/>
      <c r="E365" s="355"/>
      <c r="F365" s="69"/>
    </row>
    <row r="366" spans="3:6">
      <c r="C366" s="69"/>
      <c r="D366" s="69"/>
      <c r="E366" s="355"/>
      <c r="F366" s="69"/>
    </row>
    <row r="367" spans="3:6">
      <c r="C367" s="69"/>
      <c r="D367" s="69"/>
      <c r="E367" s="355"/>
      <c r="F367" s="69"/>
    </row>
    <row r="368" spans="3:6">
      <c r="C368" s="69"/>
      <c r="D368" s="69"/>
      <c r="E368" s="355"/>
      <c r="F368" s="69"/>
    </row>
    <row r="369" spans="3:6">
      <c r="C369" s="69"/>
      <c r="D369" s="69"/>
      <c r="E369" s="355"/>
      <c r="F369" s="69"/>
    </row>
    <row r="370" spans="3:6">
      <c r="C370" s="69"/>
      <c r="D370" s="69"/>
      <c r="E370" s="355"/>
      <c r="F370" s="69"/>
    </row>
    <row r="371" spans="3:6">
      <c r="C371" s="69"/>
      <c r="D371" s="69"/>
      <c r="E371" s="355"/>
      <c r="F371" s="69"/>
    </row>
    <row r="372" spans="3:6">
      <c r="C372" s="69"/>
      <c r="D372" s="69"/>
      <c r="E372" s="355"/>
      <c r="F372" s="69"/>
    </row>
    <row r="373" spans="3:6">
      <c r="C373" s="69"/>
      <c r="D373" s="69"/>
      <c r="E373" s="355"/>
      <c r="F373" s="69"/>
    </row>
    <row r="374" spans="3:6">
      <c r="C374" s="69"/>
      <c r="D374" s="69"/>
      <c r="E374" s="355"/>
      <c r="F374" s="69"/>
    </row>
    <row r="375" spans="3:6">
      <c r="C375" s="69"/>
      <c r="D375" s="69"/>
      <c r="E375" s="355"/>
      <c r="F375" s="69"/>
    </row>
    <row r="376" spans="3:6">
      <c r="C376" s="69"/>
      <c r="D376" s="69"/>
      <c r="E376" s="355"/>
      <c r="F376" s="69"/>
    </row>
    <row r="377" spans="3:6">
      <c r="C377" s="69"/>
      <c r="D377" s="69"/>
      <c r="E377" s="355"/>
      <c r="F377" s="69"/>
    </row>
    <row r="378" spans="3:6">
      <c r="C378" s="69"/>
      <c r="D378" s="69"/>
      <c r="E378" s="355"/>
      <c r="F378" s="69"/>
    </row>
    <row r="379" spans="3:6">
      <c r="C379" s="69"/>
      <c r="D379" s="69"/>
      <c r="E379" s="355"/>
      <c r="F379" s="69"/>
    </row>
    <row r="380" spans="3:6">
      <c r="C380" s="69"/>
      <c r="D380" s="69"/>
      <c r="E380" s="355"/>
      <c r="F380" s="69"/>
    </row>
    <row r="381" spans="3:6">
      <c r="C381" s="69"/>
      <c r="D381" s="69"/>
      <c r="E381" s="355"/>
      <c r="F381" s="69"/>
    </row>
    <row r="382" spans="3:6">
      <c r="C382" s="69"/>
      <c r="D382" s="69"/>
      <c r="E382" s="355"/>
      <c r="F382" s="69"/>
    </row>
    <row r="383" spans="3:6">
      <c r="C383" s="69"/>
      <c r="D383" s="69"/>
      <c r="E383" s="355"/>
      <c r="F383" s="69"/>
    </row>
    <row r="384" spans="3:6">
      <c r="C384" s="69"/>
      <c r="D384" s="69"/>
      <c r="E384" s="355"/>
      <c r="F384" s="69"/>
    </row>
    <row r="385" spans="3:6">
      <c r="C385" s="69"/>
      <c r="D385" s="69"/>
      <c r="E385" s="355"/>
      <c r="F385" s="69"/>
    </row>
    <row r="386" spans="3:6">
      <c r="C386" s="69"/>
      <c r="D386" s="69"/>
      <c r="E386" s="355"/>
      <c r="F386" s="69"/>
    </row>
    <row r="387" spans="3:6">
      <c r="C387" s="69"/>
      <c r="D387" s="69"/>
      <c r="E387" s="355"/>
      <c r="F387" s="69"/>
    </row>
    <row r="388" spans="3:6">
      <c r="C388" s="69"/>
      <c r="D388" s="69"/>
      <c r="E388" s="355"/>
      <c r="F388" s="69"/>
    </row>
    <row r="389" spans="3:6">
      <c r="C389" s="69"/>
      <c r="D389" s="69"/>
      <c r="E389" s="355"/>
      <c r="F389" s="69"/>
    </row>
    <row r="390" spans="3:6">
      <c r="C390" s="69"/>
      <c r="D390" s="69"/>
      <c r="E390" s="355"/>
      <c r="F390" s="69"/>
    </row>
    <row r="391" spans="3:6">
      <c r="C391" s="69"/>
      <c r="D391" s="69"/>
      <c r="E391" s="355"/>
      <c r="F391" s="69"/>
    </row>
    <row r="392" spans="3:6">
      <c r="C392" s="69"/>
      <c r="D392" s="69"/>
      <c r="E392" s="355"/>
      <c r="F392" s="69"/>
    </row>
    <row r="393" spans="3:6">
      <c r="C393" s="69"/>
      <c r="D393" s="69"/>
      <c r="E393" s="355"/>
      <c r="F393" s="69"/>
    </row>
    <row r="394" spans="3:6">
      <c r="C394" s="69"/>
      <c r="D394" s="69"/>
      <c r="E394" s="355"/>
      <c r="F394" s="69"/>
    </row>
    <row r="395" spans="3:6">
      <c r="C395" s="69"/>
      <c r="D395" s="69"/>
      <c r="E395" s="355"/>
      <c r="F395" s="69"/>
    </row>
    <row r="396" spans="3:6">
      <c r="C396" s="69"/>
      <c r="D396" s="69"/>
      <c r="E396" s="355"/>
      <c r="F396" s="69"/>
    </row>
    <row r="397" spans="3:6">
      <c r="C397" s="69"/>
      <c r="D397" s="69"/>
      <c r="E397" s="355"/>
      <c r="F397" s="69"/>
    </row>
    <row r="398" spans="3:6">
      <c r="C398" s="69"/>
      <c r="D398" s="69"/>
      <c r="E398" s="355"/>
      <c r="F398" s="69"/>
    </row>
    <row r="399" spans="3:6">
      <c r="C399" s="69"/>
      <c r="D399" s="69"/>
      <c r="E399" s="355"/>
      <c r="F399" s="69"/>
    </row>
    <row r="400" spans="3:6">
      <c r="C400" s="69"/>
      <c r="D400" s="69"/>
      <c r="E400" s="355"/>
      <c r="F400" s="69"/>
    </row>
    <row r="401" spans="3:6">
      <c r="C401" s="69"/>
      <c r="D401" s="69"/>
      <c r="E401" s="355"/>
      <c r="F401" s="69"/>
    </row>
    <row r="402" spans="3:6">
      <c r="C402" s="69"/>
      <c r="D402" s="69"/>
      <c r="E402" s="355"/>
      <c r="F402" s="69"/>
    </row>
    <row r="403" spans="3:6">
      <c r="C403" s="69"/>
      <c r="D403" s="69"/>
      <c r="E403" s="355"/>
      <c r="F403" s="69"/>
    </row>
    <row r="404" spans="3:6">
      <c r="C404" s="69"/>
      <c r="D404" s="69"/>
      <c r="E404" s="355"/>
      <c r="F404" s="69"/>
    </row>
    <row r="405" spans="3:6">
      <c r="C405" s="69"/>
      <c r="D405" s="69"/>
      <c r="E405" s="355"/>
      <c r="F405" s="69"/>
    </row>
    <row r="406" spans="3:6">
      <c r="C406" s="69"/>
      <c r="D406" s="69"/>
      <c r="E406" s="355"/>
      <c r="F406" s="69"/>
    </row>
    <row r="407" spans="3:6">
      <c r="C407" s="69"/>
      <c r="D407" s="69"/>
      <c r="E407" s="355"/>
      <c r="F407" s="69"/>
    </row>
    <row r="408" spans="3:6">
      <c r="C408" s="69"/>
      <c r="D408" s="69"/>
      <c r="E408" s="355"/>
      <c r="F408" s="69"/>
    </row>
    <row r="409" spans="3:6">
      <c r="C409" s="69"/>
      <c r="D409" s="69"/>
      <c r="E409" s="355"/>
      <c r="F409" s="69"/>
    </row>
    <row r="410" spans="3:6">
      <c r="C410" s="69"/>
      <c r="D410" s="69"/>
      <c r="E410" s="355"/>
      <c r="F410" s="69"/>
    </row>
    <row r="411" spans="3:6">
      <c r="C411" s="69"/>
      <c r="D411" s="69"/>
      <c r="E411" s="355"/>
      <c r="F411" s="69"/>
    </row>
    <row r="412" spans="3:6">
      <c r="C412" s="69"/>
      <c r="D412" s="69"/>
      <c r="E412" s="355"/>
      <c r="F412" s="69"/>
    </row>
    <row r="413" spans="3:6">
      <c r="C413" s="69"/>
      <c r="D413" s="69"/>
      <c r="E413" s="355"/>
      <c r="F413" s="69"/>
    </row>
    <row r="414" spans="3:6">
      <c r="C414" s="69"/>
      <c r="D414" s="69"/>
      <c r="E414" s="355"/>
      <c r="F414" s="69"/>
    </row>
    <row r="415" spans="3:6">
      <c r="C415" s="69"/>
      <c r="D415" s="69"/>
      <c r="E415" s="355"/>
      <c r="F415" s="69"/>
    </row>
    <row r="416" spans="3:6">
      <c r="C416" s="69"/>
      <c r="D416" s="69"/>
      <c r="E416" s="355"/>
      <c r="F416" s="69"/>
    </row>
    <row r="417" spans="3:6">
      <c r="C417" s="69"/>
      <c r="D417" s="69"/>
      <c r="E417" s="355"/>
      <c r="F417" s="69"/>
    </row>
    <row r="418" spans="3:6">
      <c r="C418" s="69"/>
      <c r="D418" s="69"/>
      <c r="E418" s="355"/>
      <c r="F418" s="69"/>
    </row>
    <row r="419" spans="3:6">
      <c r="C419" s="69"/>
      <c r="D419" s="69"/>
      <c r="E419" s="355"/>
      <c r="F419" s="69"/>
    </row>
    <row r="420" spans="3:6">
      <c r="C420" s="69"/>
      <c r="D420" s="69"/>
      <c r="E420" s="355"/>
      <c r="F420" s="69"/>
    </row>
    <row r="421" spans="3:6">
      <c r="C421" s="69"/>
      <c r="D421" s="69"/>
      <c r="E421" s="355"/>
      <c r="F421" s="69"/>
    </row>
    <row r="422" spans="3:6">
      <c r="C422" s="69"/>
      <c r="D422" s="69"/>
      <c r="E422" s="355"/>
      <c r="F422" s="69"/>
    </row>
    <row r="423" spans="3:6">
      <c r="C423" s="69"/>
      <c r="D423" s="69"/>
      <c r="E423" s="355"/>
      <c r="F423" s="69"/>
    </row>
    <row r="424" spans="3:6">
      <c r="C424" s="69"/>
      <c r="D424" s="69"/>
      <c r="E424" s="355"/>
      <c r="F424" s="69"/>
    </row>
    <row r="425" spans="3:6">
      <c r="C425" s="69"/>
      <c r="D425" s="69"/>
      <c r="E425" s="355"/>
      <c r="F425" s="69"/>
    </row>
    <row r="426" spans="3:6">
      <c r="C426" s="69"/>
      <c r="D426" s="69"/>
      <c r="E426" s="355"/>
      <c r="F426" s="69"/>
    </row>
    <row r="427" spans="3:6">
      <c r="C427" s="69"/>
      <c r="D427" s="69"/>
      <c r="E427" s="355"/>
      <c r="F427" s="69"/>
    </row>
    <row r="428" spans="3:6">
      <c r="C428" s="69"/>
      <c r="D428" s="69"/>
      <c r="E428" s="355"/>
      <c r="F428" s="69"/>
    </row>
    <row r="429" spans="3:6">
      <c r="C429" s="69"/>
      <c r="D429" s="69"/>
      <c r="E429" s="355"/>
      <c r="F429" s="69"/>
    </row>
    <row r="430" spans="3:6">
      <c r="C430" s="69"/>
      <c r="D430" s="69"/>
      <c r="E430" s="355"/>
      <c r="F430" s="69"/>
    </row>
    <row r="431" spans="3:6">
      <c r="C431" s="69"/>
      <c r="D431" s="69"/>
      <c r="E431" s="355"/>
      <c r="F431" s="69"/>
    </row>
    <row r="432" spans="3:6">
      <c r="C432" s="69"/>
      <c r="D432" s="69"/>
      <c r="E432" s="355"/>
      <c r="F432" s="69"/>
    </row>
    <row r="433" spans="3:6">
      <c r="C433" s="69"/>
      <c r="D433" s="69"/>
      <c r="E433" s="355"/>
      <c r="F433" s="69"/>
    </row>
    <row r="434" spans="3:6">
      <c r="C434" s="69"/>
      <c r="D434" s="69"/>
      <c r="E434" s="355"/>
      <c r="F434" s="69"/>
    </row>
    <row r="435" spans="3:6">
      <c r="C435" s="69"/>
      <c r="D435" s="69"/>
      <c r="E435" s="355"/>
      <c r="F435" s="69"/>
    </row>
    <row r="436" spans="3:6">
      <c r="C436" s="69"/>
      <c r="D436" s="69"/>
      <c r="E436" s="355"/>
      <c r="F436" s="69"/>
    </row>
    <row r="437" spans="3:6">
      <c r="C437" s="69"/>
      <c r="D437" s="69"/>
      <c r="E437" s="355"/>
      <c r="F437" s="69"/>
    </row>
    <row r="438" spans="3:6">
      <c r="C438" s="69"/>
      <c r="D438" s="69"/>
      <c r="E438" s="355"/>
      <c r="F438" s="69"/>
    </row>
    <row r="439" spans="3:6">
      <c r="C439" s="69"/>
      <c r="D439" s="69"/>
      <c r="E439" s="355"/>
      <c r="F439" s="69"/>
    </row>
    <row r="440" spans="3:6">
      <c r="C440" s="69"/>
      <c r="D440" s="69"/>
      <c r="E440" s="355"/>
      <c r="F440" s="69"/>
    </row>
    <row r="441" spans="3:6">
      <c r="C441" s="69"/>
      <c r="D441" s="69"/>
      <c r="E441" s="355"/>
      <c r="F441" s="69"/>
    </row>
    <row r="442" spans="3:6">
      <c r="C442" s="69"/>
      <c r="D442" s="69"/>
      <c r="E442" s="355"/>
      <c r="F442" s="69"/>
    </row>
    <row r="443" spans="3:6">
      <c r="C443" s="69"/>
      <c r="D443" s="69"/>
      <c r="E443" s="355"/>
      <c r="F443" s="69"/>
    </row>
    <row r="444" spans="3:6">
      <c r="C444" s="69"/>
      <c r="D444" s="69"/>
      <c r="E444" s="355"/>
      <c r="F444" s="69"/>
    </row>
    <row r="445" spans="3:6">
      <c r="C445" s="69"/>
      <c r="D445" s="69"/>
      <c r="E445" s="355"/>
      <c r="F445" s="69"/>
    </row>
    <row r="446" spans="3:6">
      <c r="C446" s="69"/>
      <c r="D446" s="69"/>
      <c r="E446" s="355"/>
      <c r="F446" s="69"/>
    </row>
    <row r="447" spans="3:6">
      <c r="C447" s="69"/>
      <c r="D447" s="69"/>
      <c r="E447" s="355"/>
      <c r="F447" s="69"/>
    </row>
    <row r="448" spans="3:6">
      <c r="C448" s="69"/>
      <c r="D448" s="69"/>
      <c r="E448" s="355"/>
      <c r="F448" s="69"/>
    </row>
    <row r="449" spans="3:6">
      <c r="C449" s="69"/>
      <c r="D449" s="69"/>
      <c r="E449" s="355"/>
      <c r="F449" s="69"/>
    </row>
    <row r="450" spans="3:6">
      <c r="C450" s="69"/>
      <c r="D450" s="69"/>
      <c r="E450" s="355"/>
      <c r="F450" s="69"/>
    </row>
    <row r="451" spans="3:6">
      <c r="C451" s="69"/>
      <c r="D451" s="69"/>
      <c r="E451" s="355"/>
      <c r="F451" s="69"/>
    </row>
    <row r="452" spans="3:6">
      <c r="C452" s="69"/>
      <c r="D452" s="69"/>
      <c r="E452" s="355"/>
      <c r="F452" s="69"/>
    </row>
    <row r="453" spans="3:6">
      <c r="C453" s="69"/>
      <c r="D453" s="69"/>
      <c r="E453" s="355"/>
      <c r="F453" s="69"/>
    </row>
    <row r="454" spans="3:6">
      <c r="C454" s="69"/>
      <c r="D454" s="69"/>
      <c r="E454" s="355"/>
      <c r="F454" s="69"/>
    </row>
    <row r="455" spans="3:6">
      <c r="C455" s="69"/>
      <c r="D455" s="69"/>
      <c r="E455" s="355"/>
      <c r="F455" s="69"/>
    </row>
    <row r="456" spans="3:6">
      <c r="C456" s="69"/>
      <c r="D456" s="69"/>
      <c r="E456" s="355"/>
      <c r="F456" s="69"/>
    </row>
    <row r="457" spans="3:6">
      <c r="C457" s="69"/>
      <c r="D457" s="69"/>
      <c r="E457" s="355"/>
      <c r="F457" s="69"/>
    </row>
    <row r="458" spans="3:6">
      <c r="C458" s="69"/>
      <c r="D458" s="69"/>
      <c r="E458" s="355"/>
      <c r="F458" s="69"/>
    </row>
    <row r="459" spans="3:6">
      <c r="C459" s="69"/>
      <c r="D459" s="69"/>
      <c r="E459" s="355"/>
      <c r="F459" s="69"/>
    </row>
    <row r="460" spans="3:6">
      <c r="C460" s="69"/>
      <c r="D460" s="69"/>
      <c r="E460" s="355"/>
      <c r="F460" s="69"/>
    </row>
    <row r="461" spans="3:6">
      <c r="C461" s="69"/>
      <c r="D461" s="69"/>
      <c r="E461" s="355"/>
      <c r="F461" s="69"/>
    </row>
    <row r="462" spans="3:6">
      <c r="C462" s="69"/>
      <c r="D462" s="69"/>
      <c r="E462" s="355"/>
      <c r="F462" s="69"/>
    </row>
    <row r="463" spans="3:6">
      <c r="C463" s="69"/>
      <c r="D463" s="69"/>
      <c r="E463" s="355"/>
      <c r="F463" s="69"/>
    </row>
    <row r="464" spans="3:6">
      <c r="C464" s="69"/>
      <c r="D464" s="69"/>
      <c r="E464" s="355"/>
      <c r="F464" s="69"/>
    </row>
    <row r="465" spans="3:6">
      <c r="C465" s="69"/>
      <c r="D465" s="69"/>
      <c r="E465" s="355"/>
      <c r="F465" s="69"/>
    </row>
    <row r="466" spans="3:6">
      <c r="C466" s="69"/>
      <c r="D466" s="69"/>
      <c r="E466" s="355"/>
      <c r="F466" s="69"/>
    </row>
    <row r="467" spans="3:6">
      <c r="C467" s="69"/>
      <c r="D467" s="69"/>
      <c r="E467" s="355"/>
      <c r="F467" s="69"/>
    </row>
    <row r="468" spans="3:6">
      <c r="C468" s="69"/>
      <c r="D468" s="69"/>
      <c r="E468" s="355"/>
      <c r="F468" s="69"/>
    </row>
    <row r="469" spans="3:6">
      <c r="C469" s="69"/>
      <c r="D469" s="69"/>
      <c r="E469" s="355"/>
      <c r="F469" s="69"/>
    </row>
    <row r="470" spans="3:6">
      <c r="C470" s="69"/>
      <c r="D470" s="69"/>
      <c r="E470" s="355"/>
      <c r="F470" s="69"/>
    </row>
    <row r="471" spans="3:6">
      <c r="C471" s="69"/>
      <c r="D471" s="69"/>
      <c r="E471" s="355"/>
      <c r="F471" s="69"/>
    </row>
    <row r="472" spans="3:6">
      <c r="C472" s="69"/>
      <c r="D472" s="69"/>
      <c r="E472" s="355"/>
      <c r="F472" s="69"/>
    </row>
    <row r="473" spans="3:6">
      <c r="C473" s="69"/>
      <c r="D473" s="69"/>
      <c r="E473" s="355"/>
      <c r="F473" s="69"/>
    </row>
    <row r="474" spans="3:6">
      <c r="C474" s="69"/>
      <c r="D474" s="69"/>
      <c r="E474" s="355"/>
      <c r="F474" s="69"/>
    </row>
    <row r="475" spans="3:6">
      <c r="C475" s="69"/>
      <c r="D475" s="69"/>
      <c r="E475" s="355"/>
      <c r="F475" s="69"/>
    </row>
    <row r="476" spans="3:6">
      <c r="C476" s="69"/>
      <c r="D476" s="69"/>
      <c r="E476" s="355"/>
      <c r="F476" s="69"/>
    </row>
    <row r="477" spans="3:6">
      <c r="C477" s="69"/>
      <c r="D477" s="69"/>
      <c r="E477" s="355"/>
      <c r="F477" s="69"/>
    </row>
    <row r="478" spans="3:6">
      <c r="C478" s="69"/>
      <c r="D478" s="69"/>
      <c r="E478" s="355"/>
      <c r="F478" s="69"/>
    </row>
    <row r="479" spans="3:6">
      <c r="C479" s="69"/>
      <c r="D479" s="69"/>
      <c r="E479" s="355"/>
      <c r="F479" s="69"/>
    </row>
    <row r="480" spans="3:6">
      <c r="C480" s="69"/>
      <c r="D480" s="69"/>
      <c r="E480" s="355"/>
      <c r="F480" s="69"/>
    </row>
    <row r="481" spans="3:6">
      <c r="C481" s="69"/>
      <c r="D481" s="69"/>
      <c r="E481" s="355"/>
      <c r="F481" s="69"/>
    </row>
    <row r="482" spans="3:6">
      <c r="C482" s="69"/>
      <c r="D482" s="69"/>
      <c r="E482" s="355"/>
      <c r="F482" s="69"/>
    </row>
    <row r="483" spans="3:6">
      <c r="C483" s="69"/>
      <c r="D483" s="69"/>
      <c r="E483" s="355"/>
      <c r="F483" s="69"/>
    </row>
    <row r="484" spans="3:6">
      <c r="C484" s="69"/>
      <c r="D484" s="69"/>
      <c r="E484" s="355"/>
      <c r="F484" s="69"/>
    </row>
    <row r="485" spans="3:6">
      <c r="C485" s="69"/>
      <c r="D485" s="69"/>
      <c r="E485" s="355"/>
      <c r="F485" s="69"/>
    </row>
    <row r="486" spans="3:6">
      <c r="C486" s="69"/>
      <c r="D486" s="69"/>
      <c r="E486" s="355"/>
      <c r="F486" s="69"/>
    </row>
    <row r="487" spans="3:6">
      <c r="C487" s="69"/>
      <c r="D487" s="69"/>
      <c r="E487" s="355"/>
      <c r="F487" s="69"/>
    </row>
    <row r="488" spans="3:6">
      <c r="C488" s="69"/>
      <c r="D488" s="69"/>
      <c r="E488" s="355"/>
      <c r="F488" s="69"/>
    </row>
    <row r="489" spans="3:6">
      <c r="C489" s="69"/>
      <c r="D489" s="69"/>
      <c r="E489" s="355"/>
      <c r="F489" s="69"/>
    </row>
    <row r="490" spans="3:6">
      <c r="C490" s="69"/>
      <c r="D490" s="69"/>
      <c r="E490" s="355"/>
      <c r="F490" s="69"/>
    </row>
    <row r="491" spans="3:6">
      <c r="C491" s="69"/>
      <c r="D491" s="69"/>
      <c r="E491" s="355"/>
      <c r="F491" s="69"/>
    </row>
    <row r="492" spans="3:6">
      <c r="C492" s="69"/>
      <c r="D492" s="69"/>
      <c r="E492" s="355"/>
      <c r="F492" s="69"/>
    </row>
    <row r="493" spans="3:6">
      <c r="C493" s="69"/>
      <c r="D493" s="69"/>
      <c r="E493" s="355"/>
      <c r="F493" s="69"/>
    </row>
    <row r="494" spans="3:6">
      <c r="C494" s="69"/>
      <c r="D494" s="69"/>
      <c r="E494" s="355"/>
      <c r="F494" s="69"/>
    </row>
    <row r="495" spans="3:6">
      <c r="C495" s="69"/>
      <c r="D495" s="69"/>
      <c r="E495" s="355"/>
      <c r="F495" s="69"/>
    </row>
    <row r="496" spans="3:6">
      <c r="C496" s="69"/>
      <c r="D496" s="69"/>
      <c r="E496" s="355"/>
      <c r="F496" s="69"/>
    </row>
    <row r="497" spans="3:6">
      <c r="C497" s="69"/>
      <c r="D497" s="69"/>
      <c r="E497" s="355"/>
      <c r="F497" s="69"/>
    </row>
    <row r="498" spans="3:6">
      <c r="C498" s="69"/>
      <c r="D498" s="69"/>
      <c r="E498" s="355"/>
      <c r="F498" s="69"/>
    </row>
    <row r="499" spans="3:6">
      <c r="C499" s="69"/>
      <c r="D499" s="69"/>
      <c r="E499" s="355"/>
      <c r="F499" s="69"/>
    </row>
    <row r="500" spans="3:6">
      <c r="C500" s="69"/>
      <c r="D500" s="69"/>
      <c r="E500" s="355"/>
      <c r="F500" s="69"/>
    </row>
    <row r="501" spans="3:6">
      <c r="C501" s="69"/>
      <c r="D501" s="69"/>
      <c r="E501" s="355"/>
      <c r="F501" s="69"/>
    </row>
    <row r="502" spans="3:6">
      <c r="C502" s="69"/>
      <c r="D502" s="69"/>
      <c r="E502" s="355"/>
      <c r="F502" s="69"/>
    </row>
    <row r="503" spans="3:6">
      <c r="C503" s="69"/>
      <c r="D503" s="69"/>
      <c r="E503" s="355"/>
      <c r="F503" s="69"/>
    </row>
    <row r="504" spans="3:6">
      <c r="C504" s="69"/>
      <c r="D504" s="69"/>
      <c r="E504" s="355"/>
      <c r="F504" s="69"/>
    </row>
    <row r="505" spans="3:6">
      <c r="C505" s="69"/>
      <c r="D505" s="69"/>
      <c r="E505" s="355"/>
      <c r="F505" s="69"/>
    </row>
    <row r="506" spans="3:6">
      <c r="C506" s="69"/>
      <c r="D506" s="69"/>
      <c r="E506" s="355"/>
      <c r="F506" s="69"/>
    </row>
    <row r="507" spans="3:6">
      <c r="C507" s="69"/>
      <c r="D507" s="69"/>
      <c r="E507" s="355"/>
      <c r="F507" s="69"/>
    </row>
    <row r="508" spans="3:6">
      <c r="C508" s="69"/>
      <c r="D508" s="69"/>
      <c r="E508" s="355"/>
      <c r="F508" s="69"/>
    </row>
    <row r="509" spans="3:6">
      <c r="C509" s="69"/>
      <c r="D509" s="69"/>
      <c r="E509" s="355"/>
      <c r="F509" s="69"/>
    </row>
    <row r="510" spans="3:6">
      <c r="C510" s="69"/>
      <c r="D510" s="69"/>
      <c r="E510" s="355"/>
      <c r="F510" s="69"/>
    </row>
    <row r="511" spans="3:6">
      <c r="C511" s="69"/>
      <c r="D511" s="69"/>
      <c r="E511" s="355"/>
      <c r="F511" s="69"/>
    </row>
    <row r="512" spans="3:6">
      <c r="C512" s="69"/>
      <c r="D512" s="69"/>
      <c r="E512" s="355"/>
      <c r="F512" s="69"/>
    </row>
    <row r="513" spans="3:6">
      <c r="C513" s="69"/>
      <c r="D513" s="69"/>
      <c r="E513" s="355"/>
      <c r="F513" s="69"/>
    </row>
    <row r="514" spans="3:6">
      <c r="C514" s="69"/>
      <c r="D514" s="69"/>
      <c r="E514" s="355"/>
      <c r="F514" s="69"/>
    </row>
    <row r="515" spans="3:6">
      <c r="C515" s="69"/>
      <c r="D515" s="69"/>
      <c r="E515" s="355"/>
      <c r="F515" s="69"/>
    </row>
    <row r="516" spans="3:6">
      <c r="C516" s="69"/>
      <c r="D516" s="69"/>
      <c r="E516" s="355"/>
      <c r="F516" s="69"/>
    </row>
    <row r="517" spans="3:6">
      <c r="C517" s="69"/>
      <c r="D517" s="69"/>
      <c r="E517" s="355"/>
      <c r="F517" s="69"/>
    </row>
    <row r="518" spans="3:6">
      <c r="C518" s="69"/>
      <c r="D518" s="69"/>
      <c r="E518" s="355"/>
      <c r="F518" s="69"/>
    </row>
    <row r="519" spans="3:6">
      <c r="C519" s="69"/>
      <c r="D519" s="69"/>
      <c r="E519" s="355"/>
      <c r="F519" s="69"/>
    </row>
    <row r="520" spans="3:6">
      <c r="C520" s="69"/>
      <c r="D520" s="69"/>
      <c r="E520" s="355"/>
      <c r="F520" s="69"/>
    </row>
    <row r="521" spans="3:6">
      <c r="C521" s="69"/>
      <c r="D521" s="69"/>
      <c r="E521" s="355"/>
      <c r="F521" s="69"/>
    </row>
    <row r="522" spans="3:6">
      <c r="C522" s="69"/>
      <c r="D522" s="69"/>
      <c r="E522" s="355"/>
      <c r="F522" s="69"/>
    </row>
    <row r="523" spans="3:6">
      <c r="C523" s="69"/>
      <c r="D523" s="69"/>
      <c r="E523" s="355"/>
      <c r="F523" s="69"/>
    </row>
    <row r="524" spans="3:6">
      <c r="C524" s="69"/>
      <c r="D524" s="69"/>
      <c r="E524" s="355"/>
      <c r="F524" s="69"/>
    </row>
    <row r="525" spans="3:6">
      <c r="C525" s="69"/>
      <c r="D525" s="69"/>
      <c r="E525" s="355"/>
      <c r="F525" s="69"/>
    </row>
    <row r="526" spans="3:6">
      <c r="C526" s="69"/>
      <c r="D526" s="69"/>
      <c r="E526" s="355"/>
      <c r="F526" s="69"/>
    </row>
    <row r="527" spans="3:6">
      <c r="C527" s="69"/>
      <c r="D527" s="69"/>
      <c r="E527" s="355"/>
      <c r="F527" s="69"/>
    </row>
    <row r="528" spans="3:6">
      <c r="C528" s="69"/>
      <c r="D528" s="69"/>
      <c r="E528" s="355"/>
      <c r="F528" s="69"/>
    </row>
    <row r="529" spans="3:6">
      <c r="C529" s="69"/>
      <c r="D529" s="69"/>
      <c r="E529" s="355"/>
      <c r="F529" s="69"/>
    </row>
    <row r="530" spans="3:6">
      <c r="C530" s="69"/>
      <c r="D530" s="69"/>
      <c r="E530" s="355"/>
      <c r="F530" s="69"/>
    </row>
    <row r="531" spans="3:6">
      <c r="C531" s="69"/>
      <c r="D531" s="69"/>
      <c r="E531" s="355"/>
      <c r="F531" s="69"/>
    </row>
    <row r="532" spans="3:6">
      <c r="C532" s="69"/>
      <c r="D532" s="69"/>
      <c r="E532" s="355"/>
      <c r="F532" s="69"/>
    </row>
    <row r="533" spans="3:6">
      <c r="C533" s="69"/>
      <c r="D533" s="69"/>
      <c r="E533" s="355"/>
      <c r="F533" s="69"/>
    </row>
    <row r="534" spans="3:6">
      <c r="C534" s="69"/>
      <c r="D534" s="69"/>
      <c r="E534" s="355"/>
      <c r="F534" s="69"/>
    </row>
    <row r="535" spans="3:6">
      <c r="C535" s="69"/>
      <c r="D535" s="69"/>
      <c r="E535" s="355"/>
      <c r="F535" s="69"/>
    </row>
    <row r="536" spans="3:6">
      <c r="C536" s="69"/>
      <c r="D536" s="69"/>
      <c r="E536" s="355"/>
      <c r="F536" s="69"/>
    </row>
    <row r="537" spans="3:6">
      <c r="C537" s="69"/>
      <c r="D537" s="69"/>
      <c r="E537" s="355"/>
      <c r="F537" s="69"/>
    </row>
    <row r="538" spans="3:6">
      <c r="C538" s="69"/>
      <c r="D538" s="69"/>
      <c r="E538" s="355"/>
      <c r="F538" s="69"/>
    </row>
    <row r="539" spans="3:6">
      <c r="C539" s="69"/>
      <c r="D539" s="69"/>
      <c r="E539" s="355"/>
      <c r="F539" s="69"/>
    </row>
    <row r="540" spans="3:6">
      <c r="C540" s="69"/>
      <c r="D540" s="69"/>
      <c r="E540" s="355"/>
      <c r="F540" s="69"/>
    </row>
    <row r="541" spans="3:6">
      <c r="C541" s="69"/>
      <c r="D541" s="69"/>
      <c r="E541" s="355"/>
      <c r="F541" s="69"/>
    </row>
    <row r="542" spans="3:6">
      <c r="C542" s="69"/>
      <c r="D542" s="69"/>
      <c r="E542" s="355"/>
      <c r="F542" s="69"/>
    </row>
    <row r="543" spans="3:6">
      <c r="C543" s="69"/>
      <c r="D543" s="69"/>
      <c r="E543" s="355"/>
      <c r="F543" s="69"/>
    </row>
    <row r="544" spans="3:6">
      <c r="C544" s="69"/>
      <c r="D544" s="69"/>
      <c r="E544" s="355"/>
      <c r="F544" s="69"/>
    </row>
    <row r="545" spans="3:6">
      <c r="C545" s="69"/>
      <c r="D545" s="69"/>
      <c r="E545" s="355"/>
      <c r="F545" s="69"/>
    </row>
    <row r="546" spans="3:6">
      <c r="C546" s="69"/>
      <c r="D546" s="69"/>
      <c r="E546" s="355"/>
      <c r="F546" s="69"/>
    </row>
    <row r="547" spans="3:6">
      <c r="C547" s="69"/>
      <c r="D547" s="69"/>
      <c r="E547" s="355"/>
      <c r="F547" s="69"/>
    </row>
    <row r="548" spans="3:6">
      <c r="C548" s="69"/>
      <c r="D548" s="69"/>
      <c r="E548" s="355"/>
      <c r="F548" s="69"/>
    </row>
    <row r="549" spans="3:6">
      <c r="C549" s="69"/>
      <c r="D549" s="69"/>
      <c r="E549" s="355"/>
      <c r="F549" s="69"/>
    </row>
    <row r="550" spans="3:6">
      <c r="C550" s="69"/>
      <c r="D550" s="69"/>
      <c r="E550" s="355"/>
      <c r="F550" s="69"/>
    </row>
    <row r="551" spans="3:6">
      <c r="C551" s="69"/>
      <c r="D551" s="69"/>
      <c r="E551" s="355"/>
      <c r="F551" s="69"/>
    </row>
    <row r="552" spans="3:6">
      <c r="C552" s="69"/>
      <c r="D552" s="69"/>
      <c r="E552" s="355"/>
      <c r="F552" s="69"/>
    </row>
    <row r="553" spans="3:6">
      <c r="C553" s="69"/>
      <c r="D553" s="69"/>
      <c r="E553" s="355"/>
      <c r="F553" s="69"/>
    </row>
    <row r="554" spans="3:6">
      <c r="C554" s="69"/>
      <c r="D554" s="69"/>
      <c r="E554" s="355"/>
      <c r="F554" s="69"/>
    </row>
    <row r="555" spans="3:6">
      <c r="C555" s="69"/>
      <c r="D555" s="69"/>
      <c r="E555" s="355"/>
      <c r="F555" s="69"/>
    </row>
    <row r="556" spans="3:6">
      <c r="C556" s="69"/>
      <c r="D556" s="69"/>
      <c r="E556" s="355"/>
      <c r="F556" s="69"/>
    </row>
    <row r="557" spans="3:6">
      <c r="C557" s="69"/>
      <c r="D557" s="69"/>
      <c r="E557" s="355"/>
      <c r="F557" s="69"/>
    </row>
    <row r="558" spans="3:6">
      <c r="C558" s="69"/>
      <c r="D558" s="69"/>
      <c r="E558" s="355"/>
      <c r="F558" s="69"/>
    </row>
    <row r="559" spans="3:6">
      <c r="C559" s="69"/>
      <c r="D559" s="69"/>
      <c r="E559" s="355"/>
      <c r="F559" s="69"/>
    </row>
    <row r="560" spans="3:6">
      <c r="C560" s="69"/>
      <c r="D560" s="69"/>
      <c r="E560" s="355"/>
      <c r="F560" s="69"/>
    </row>
    <row r="561" spans="3:6">
      <c r="C561" s="69"/>
      <c r="D561" s="69"/>
      <c r="E561" s="355"/>
      <c r="F561" s="69"/>
    </row>
    <row r="562" spans="3:6">
      <c r="C562" s="69"/>
      <c r="D562" s="69"/>
      <c r="E562" s="355"/>
      <c r="F562" s="69"/>
    </row>
    <row r="563" spans="3:6">
      <c r="C563" s="69"/>
      <c r="D563" s="69"/>
      <c r="E563" s="355"/>
      <c r="F563" s="69"/>
    </row>
    <row r="564" spans="3:6">
      <c r="C564" s="69"/>
      <c r="D564" s="69"/>
      <c r="E564" s="355"/>
      <c r="F564" s="69"/>
    </row>
    <row r="565" spans="3:6">
      <c r="C565" s="69"/>
      <c r="D565" s="69"/>
      <c r="E565" s="355"/>
      <c r="F565" s="69"/>
    </row>
    <row r="566" spans="3:6">
      <c r="C566" s="69"/>
      <c r="D566" s="69"/>
      <c r="E566" s="355"/>
      <c r="F566" s="69"/>
    </row>
    <row r="567" spans="3:6">
      <c r="C567" s="69"/>
      <c r="D567" s="69"/>
      <c r="E567" s="355"/>
      <c r="F567" s="69"/>
    </row>
    <row r="568" spans="3:6">
      <c r="C568" s="69"/>
      <c r="D568" s="69"/>
      <c r="E568" s="355"/>
      <c r="F568" s="69"/>
    </row>
    <row r="569" spans="3:6">
      <c r="C569" s="69"/>
      <c r="D569" s="69"/>
      <c r="E569" s="355"/>
      <c r="F569" s="69"/>
    </row>
    <row r="570" spans="3:6">
      <c r="C570" s="69"/>
      <c r="D570" s="69"/>
      <c r="E570" s="355"/>
      <c r="F570" s="69"/>
    </row>
    <row r="571" spans="3:6">
      <c r="C571" s="69"/>
      <c r="D571" s="69"/>
      <c r="E571" s="355"/>
      <c r="F571" s="69"/>
    </row>
    <row r="572" spans="3:6">
      <c r="C572" s="69"/>
      <c r="D572" s="69"/>
      <c r="E572" s="355"/>
      <c r="F572" s="69"/>
    </row>
    <row r="573" spans="3:6">
      <c r="C573" s="69"/>
      <c r="D573" s="69"/>
      <c r="E573" s="355"/>
      <c r="F573" s="69"/>
    </row>
    <row r="574" spans="3:6">
      <c r="C574" s="69"/>
      <c r="D574" s="69"/>
      <c r="E574" s="355"/>
      <c r="F574" s="69"/>
    </row>
    <row r="575" spans="3:6">
      <c r="C575" s="69"/>
      <c r="D575" s="69"/>
      <c r="E575" s="355"/>
      <c r="F575" s="69"/>
    </row>
    <row r="576" spans="3:6">
      <c r="C576" s="69"/>
      <c r="D576" s="69"/>
      <c r="E576" s="355"/>
      <c r="F576" s="69"/>
    </row>
    <row r="577" spans="3:6">
      <c r="C577" s="69"/>
      <c r="D577" s="69"/>
      <c r="E577" s="355"/>
      <c r="F577" s="69"/>
    </row>
    <row r="578" spans="3:6">
      <c r="C578" s="69"/>
      <c r="D578" s="69"/>
      <c r="E578" s="355"/>
      <c r="F578" s="69"/>
    </row>
    <row r="579" spans="3:6">
      <c r="C579" s="69"/>
      <c r="D579" s="69"/>
      <c r="E579" s="355"/>
      <c r="F579" s="69"/>
    </row>
    <row r="580" spans="3:6">
      <c r="C580" s="69"/>
      <c r="D580" s="69"/>
      <c r="E580" s="355"/>
      <c r="F580" s="69"/>
    </row>
    <row r="581" spans="3:6">
      <c r="C581" s="69"/>
      <c r="D581" s="69"/>
      <c r="E581" s="355"/>
      <c r="F581" s="69"/>
    </row>
    <row r="582" spans="3:6">
      <c r="C582" s="69"/>
      <c r="D582" s="69"/>
      <c r="E582" s="355"/>
      <c r="F582" s="69"/>
    </row>
    <row r="583" spans="3:6">
      <c r="C583" s="69"/>
      <c r="D583" s="69"/>
      <c r="E583" s="355"/>
      <c r="F583" s="69"/>
    </row>
    <row r="584" spans="3:6">
      <c r="C584" s="69"/>
      <c r="D584" s="69"/>
      <c r="E584" s="355"/>
      <c r="F584" s="69"/>
    </row>
    <row r="585" spans="3:6">
      <c r="C585" s="69"/>
      <c r="D585" s="69"/>
      <c r="E585" s="355"/>
      <c r="F585" s="69"/>
    </row>
    <row r="586" spans="3:6">
      <c r="C586" s="69"/>
      <c r="D586" s="69"/>
      <c r="E586" s="355"/>
      <c r="F586" s="69"/>
    </row>
    <row r="587" spans="3:6">
      <c r="C587" s="69"/>
      <c r="D587" s="69"/>
      <c r="E587" s="355"/>
      <c r="F587" s="69"/>
    </row>
    <row r="588" spans="3:6">
      <c r="C588" s="69"/>
      <c r="D588" s="69"/>
      <c r="E588" s="355"/>
      <c r="F588" s="69"/>
    </row>
    <row r="589" spans="3:6">
      <c r="C589" s="69"/>
      <c r="D589" s="69"/>
      <c r="E589" s="355"/>
      <c r="F589" s="69"/>
    </row>
    <row r="590" spans="3:6">
      <c r="C590" s="69"/>
      <c r="D590" s="69"/>
      <c r="E590" s="355"/>
      <c r="F590" s="69"/>
    </row>
    <row r="591" spans="3:6">
      <c r="C591" s="69"/>
      <c r="D591" s="69"/>
      <c r="E591" s="355"/>
      <c r="F591" s="69"/>
    </row>
    <row r="592" spans="3:6">
      <c r="C592" s="69"/>
      <c r="D592" s="69"/>
      <c r="E592" s="355"/>
      <c r="F592" s="69"/>
    </row>
    <row r="593" spans="3:6">
      <c r="C593" s="69"/>
      <c r="D593" s="69"/>
      <c r="E593" s="355"/>
      <c r="F593" s="69"/>
    </row>
    <row r="594" spans="3:6">
      <c r="C594" s="69"/>
      <c r="D594" s="69"/>
      <c r="E594" s="355"/>
      <c r="F594" s="69"/>
    </row>
    <row r="595" spans="3:6">
      <c r="C595" s="69"/>
      <c r="D595" s="69"/>
      <c r="E595" s="355"/>
      <c r="F595" s="69"/>
    </row>
    <row r="596" spans="3:6">
      <c r="C596" s="69"/>
      <c r="D596" s="69"/>
      <c r="E596" s="355"/>
      <c r="F596" s="69"/>
    </row>
    <row r="597" spans="3:6">
      <c r="C597" s="69"/>
      <c r="D597" s="69"/>
      <c r="E597" s="355"/>
      <c r="F597" s="69"/>
    </row>
    <row r="598" spans="3:6">
      <c r="C598" s="69"/>
      <c r="D598" s="69"/>
      <c r="E598" s="355"/>
      <c r="F598" s="69"/>
    </row>
    <row r="599" spans="3:6">
      <c r="C599" s="69"/>
      <c r="D599" s="69"/>
      <c r="E599" s="355"/>
      <c r="F599" s="69"/>
    </row>
    <row r="600" spans="3:6">
      <c r="C600" s="69"/>
      <c r="D600" s="69"/>
      <c r="E600" s="355"/>
      <c r="F600" s="69"/>
    </row>
    <row r="601" spans="3:6">
      <c r="C601" s="69"/>
      <c r="D601" s="69"/>
      <c r="E601" s="355"/>
      <c r="F601" s="69"/>
    </row>
    <row r="602" spans="3:6">
      <c r="C602" s="69"/>
      <c r="D602" s="69"/>
      <c r="E602" s="355"/>
      <c r="F602" s="69"/>
    </row>
    <row r="603" spans="3:6">
      <c r="C603" s="69"/>
      <c r="D603" s="69"/>
      <c r="E603" s="355"/>
      <c r="F603" s="69"/>
    </row>
    <row r="604" spans="3:6">
      <c r="C604" s="69"/>
      <c r="D604" s="69"/>
      <c r="E604" s="355"/>
      <c r="F604" s="69"/>
    </row>
    <row r="605" spans="3:6">
      <c r="C605" s="69"/>
      <c r="D605" s="69"/>
      <c r="E605" s="355"/>
      <c r="F605" s="69"/>
    </row>
    <row r="606" spans="3:6">
      <c r="C606" s="69"/>
      <c r="D606" s="69"/>
      <c r="E606" s="355"/>
      <c r="F606" s="69"/>
    </row>
    <row r="607" spans="3:6">
      <c r="C607" s="69"/>
      <c r="D607" s="69"/>
      <c r="E607" s="355"/>
      <c r="F607" s="69"/>
    </row>
    <row r="608" spans="3:6">
      <c r="C608" s="69"/>
      <c r="D608" s="69"/>
      <c r="E608" s="355"/>
      <c r="F608" s="69"/>
    </row>
    <row r="609" spans="3:6">
      <c r="C609" s="69"/>
      <c r="D609" s="69"/>
      <c r="E609" s="355"/>
      <c r="F609" s="69"/>
    </row>
    <row r="610" spans="3:6">
      <c r="C610" s="69"/>
      <c r="D610" s="69"/>
      <c r="E610" s="355"/>
      <c r="F610" s="69"/>
    </row>
    <row r="611" spans="3:6">
      <c r="C611" s="69"/>
      <c r="D611" s="69"/>
      <c r="E611" s="355"/>
      <c r="F611" s="69"/>
    </row>
    <row r="612" spans="3:6">
      <c r="C612" s="69"/>
      <c r="D612" s="69"/>
      <c r="E612" s="355"/>
      <c r="F612" s="69"/>
    </row>
    <row r="613" spans="3:6">
      <c r="C613" s="69"/>
      <c r="D613" s="69"/>
      <c r="E613" s="355"/>
      <c r="F613" s="69"/>
    </row>
    <row r="614" spans="3:6">
      <c r="C614" s="69"/>
      <c r="D614" s="69"/>
      <c r="E614" s="355"/>
      <c r="F614" s="69"/>
    </row>
    <row r="615" spans="3:6">
      <c r="C615" s="69"/>
      <c r="D615" s="69"/>
      <c r="E615" s="355"/>
      <c r="F615" s="69"/>
    </row>
    <row r="616" spans="3:6">
      <c r="C616" s="69"/>
      <c r="D616" s="69"/>
      <c r="E616" s="355"/>
      <c r="F616" s="69"/>
    </row>
    <row r="617" spans="3:6">
      <c r="C617" s="69"/>
      <c r="D617" s="69"/>
      <c r="E617" s="355"/>
      <c r="F617" s="69"/>
    </row>
    <row r="618" spans="3:6">
      <c r="C618" s="69"/>
      <c r="D618" s="69"/>
      <c r="E618" s="355"/>
      <c r="F618" s="69"/>
    </row>
    <row r="619" spans="3:6">
      <c r="C619" s="69"/>
      <c r="D619" s="69"/>
      <c r="E619" s="355"/>
      <c r="F619" s="69"/>
    </row>
    <row r="620" spans="3:6">
      <c r="C620" s="69"/>
      <c r="D620" s="69"/>
      <c r="E620" s="355"/>
      <c r="F620" s="69"/>
    </row>
    <row r="621" spans="3:6">
      <c r="C621" s="69"/>
      <c r="D621" s="69"/>
      <c r="E621" s="355"/>
      <c r="F621" s="69"/>
    </row>
    <row r="622" spans="3:6">
      <c r="C622" s="69"/>
      <c r="D622" s="69"/>
      <c r="E622" s="355"/>
      <c r="F622" s="69"/>
    </row>
    <row r="623" spans="3:6">
      <c r="C623" s="69"/>
      <c r="D623" s="69"/>
      <c r="E623" s="355"/>
      <c r="F623" s="69"/>
    </row>
    <row r="624" spans="3:6">
      <c r="C624" s="69"/>
      <c r="D624" s="69"/>
      <c r="E624" s="355"/>
      <c r="F624" s="69"/>
    </row>
    <row r="625" spans="3:6">
      <c r="C625" s="69"/>
      <c r="D625" s="69"/>
      <c r="E625" s="355"/>
      <c r="F625" s="69"/>
    </row>
    <row r="626" spans="3:6">
      <c r="C626" s="69"/>
      <c r="D626" s="69"/>
      <c r="E626" s="355"/>
      <c r="F626" s="69"/>
    </row>
    <row r="627" spans="3:6">
      <c r="C627" s="69"/>
      <c r="D627" s="69"/>
      <c r="E627" s="355"/>
      <c r="F627" s="69"/>
    </row>
    <row r="628" spans="3:6">
      <c r="C628" s="69"/>
      <c r="D628" s="69"/>
      <c r="E628" s="355"/>
      <c r="F628" s="69"/>
    </row>
    <row r="629" spans="3:6">
      <c r="C629" s="69"/>
      <c r="D629" s="69"/>
      <c r="E629" s="355"/>
      <c r="F629" s="69"/>
    </row>
    <row r="630" spans="3:6">
      <c r="C630" s="69"/>
      <c r="D630" s="69"/>
      <c r="E630" s="355"/>
      <c r="F630" s="69"/>
    </row>
    <row r="631" spans="3:6">
      <c r="C631" s="69"/>
      <c r="D631" s="69"/>
      <c r="E631" s="355"/>
      <c r="F631" s="69"/>
    </row>
    <row r="632" spans="3:6">
      <c r="C632" s="69"/>
      <c r="D632" s="69"/>
      <c r="E632" s="355"/>
      <c r="F632" s="69"/>
    </row>
    <row r="633" spans="3:6">
      <c r="C633" s="69"/>
      <c r="D633" s="69"/>
      <c r="E633" s="355"/>
      <c r="F633" s="69"/>
    </row>
    <row r="634" spans="3:6">
      <c r="C634" s="69"/>
      <c r="D634" s="69"/>
      <c r="E634" s="355"/>
      <c r="F634" s="69"/>
    </row>
    <row r="635" spans="3:6">
      <c r="C635" s="69"/>
      <c r="D635" s="69"/>
      <c r="E635" s="355"/>
      <c r="F635" s="69"/>
    </row>
    <row r="636" spans="3:6">
      <c r="C636" s="69"/>
      <c r="D636" s="69"/>
      <c r="E636" s="355"/>
      <c r="F636" s="69"/>
    </row>
    <row r="637" spans="3:6">
      <c r="C637" s="69"/>
      <c r="D637" s="69"/>
      <c r="E637" s="355"/>
      <c r="F637" s="69"/>
    </row>
    <row r="638" spans="3:6">
      <c r="C638" s="69"/>
      <c r="D638" s="69"/>
      <c r="E638" s="355"/>
      <c r="F638" s="69"/>
    </row>
    <row r="639" spans="3:6">
      <c r="C639" s="69"/>
      <c r="D639" s="69"/>
      <c r="E639" s="355"/>
      <c r="F639" s="69"/>
    </row>
    <row r="640" spans="3:6">
      <c r="C640" s="69"/>
      <c r="D640" s="69"/>
      <c r="E640" s="355"/>
      <c r="F640" s="69"/>
    </row>
    <row r="641" spans="3:6">
      <c r="C641" s="69"/>
      <c r="D641" s="69"/>
      <c r="E641" s="355"/>
      <c r="F641" s="69"/>
    </row>
    <row r="642" spans="3:6">
      <c r="C642" s="69"/>
      <c r="D642" s="69"/>
      <c r="E642" s="355"/>
      <c r="F642" s="69"/>
    </row>
    <row r="643" spans="3:6">
      <c r="C643" s="69"/>
      <c r="D643" s="69"/>
      <c r="E643" s="355"/>
      <c r="F643" s="69"/>
    </row>
    <row r="644" spans="3:6">
      <c r="C644" s="69"/>
      <c r="D644" s="69"/>
      <c r="E644" s="355"/>
      <c r="F644" s="69"/>
    </row>
    <row r="645" spans="3:6">
      <c r="C645" s="69"/>
      <c r="D645" s="69"/>
      <c r="E645" s="355"/>
      <c r="F645" s="69"/>
    </row>
    <row r="646" spans="3:6">
      <c r="C646" s="69"/>
      <c r="D646" s="69"/>
      <c r="E646" s="355"/>
      <c r="F646" s="69"/>
    </row>
    <row r="647" spans="3:6">
      <c r="C647" s="69"/>
      <c r="D647" s="69"/>
      <c r="E647" s="355"/>
      <c r="F647" s="69"/>
    </row>
    <row r="648" spans="3:6">
      <c r="C648" s="69"/>
      <c r="D648" s="69"/>
      <c r="E648" s="355"/>
      <c r="F648" s="69"/>
    </row>
    <row r="649" spans="3:6">
      <c r="C649" s="69"/>
      <c r="D649" s="69"/>
      <c r="E649" s="355"/>
      <c r="F649" s="69"/>
    </row>
    <row r="650" spans="3:6">
      <c r="C650" s="69"/>
      <c r="D650" s="69"/>
      <c r="E650" s="355"/>
      <c r="F650" s="69"/>
    </row>
    <row r="651" spans="3:6">
      <c r="C651" s="69"/>
      <c r="D651" s="69"/>
      <c r="E651" s="355"/>
      <c r="F651" s="69"/>
    </row>
  </sheetData>
  <mergeCells count="4">
    <mergeCell ref="A1:F1"/>
    <mergeCell ref="A7:F7"/>
    <mergeCell ref="A8:F8"/>
    <mergeCell ref="A6:F6"/>
  </mergeCells>
  <phoneticPr fontId="0" type="noConversion"/>
  <conditionalFormatting sqref="F12:F31">
    <cfRule type="cellIs" dxfId="1" priority="1" stopIfTrue="1" operator="equal">
      <formula>0</formula>
    </cfRule>
  </conditionalFormatting>
  <pageMargins left="1" right="0.57999999999999996" top="1.25" bottom="1" header="0.5" footer="0.5"/>
  <pageSetup scale="91" orientation="portrait" r:id="rId1"/>
  <headerFooter alignWithMargins="0"/>
</worksheet>
</file>

<file path=xl/worksheets/sheet21.xml><?xml version="1.0" encoding="utf-8"?>
<worksheet xmlns="http://schemas.openxmlformats.org/spreadsheetml/2006/main" xmlns:r="http://schemas.openxmlformats.org/officeDocument/2006/relationships">
  <sheetPr codeName="Sheet21"/>
  <dimension ref="A1:BP679"/>
  <sheetViews>
    <sheetView topLeftCell="B44" workbookViewId="0">
      <selection activeCell="A6" sqref="A6:H6"/>
    </sheetView>
  </sheetViews>
  <sheetFormatPr defaultRowHeight="15"/>
  <cols>
    <col min="1" max="1" width="56.28515625" style="11" customWidth="1"/>
    <col min="2" max="2" width="6.28515625" style="242" customWidth="1"/>
    <col min="3" max="3" width="12.140625" style="11" customWidth="1"/>
    <col min="4" max="4" width="10.7109375" style="11" customWidth="1"/>
    <col min="5" max="5" width="11" style="11" customWidth="1"/>
    <col min="6" max="6" width="13.7109375" style="11" customWidth="1"/>
    <col min="7" max="7" width="12.42578125" style="11" customWidth="1"/>
    <col min="8" max="8" width="12.7109375" style="11" customWidth="1"/>
    <col min="9" max="16384" width="9.140625" style="11"/>
  </cols>
  <sheetData>
    <row r="1" spans="1:8">
      <c r="A1" s="879" t="str">
        <f>'E_7-Results'!A1:F1</f>
        <v xml:space="preserve"> Unofficial translation from Bulgarian</v>
      </c>
      <c r="B1" s="879"/>
      <c r="C1" s="879"/>
      <c r="D1" s="879"/>
      <c r="E1" s="879"/>
      <c r="F1" s="879"/>
      <c r="G1" s="879"/>
      <c r="H1" s="879"/>
    </row>
    <row r="2" spans="1:8">
      <c r="A2" s="9" t="e">
        <f>E_BS!A2</f>
        <v>#REF!</v>
      </c>
      <c r="B2" s="14"/>
      <c r="C2" s="10"/>
      <c r="G2" s="352"/>
      <c r="H2" s="268" t="s">
        <v>398</v>
      </c>
    </row>
    <row r="3" spans="1:8">
      <c r="A3" s="14" t="s">
        <v>481</v>
      </c>
      <c r="B3" s="14"/>
      <c r="C3" s="10"/>
      <c r="D3" s="10"/>
      <c r="G3" s="12" t="s">
        <v>482</v>
      </c>
      <c r="H3" s="13" t="s">
        <v>204</v>
      </c>
    </row>
    <row r="4" spans="1:8">
      <c r="A4" s="9" t="e">
        <f>E_BS!A4</f>
        <v>#REF!</v>
      </c>
      <c r="B4" s="14"/>
      <c r="C4" s="10"/>
      <c r="D4" s="10"/>
      <c r="G4" s="15" t="e">
        <f>#REF!</f>
        <v>#REF!</v>
      </c>
      <c r="H4" s="15" t="e">
        <f>+#REF!</f>
        <v>#REF!</v>
      </c>
    </row>
    <row r="5" spans="1:8" ht="15.75" customHeight="1">
      <c r="A5" s="14" t="s">
        <v>203</v>
      </c>
      <c r="B5" s="14"/>
      <c r="C5" s="10"/>
      <c r="D5" s="10"/>
      <c r="E5" s="15"/>
      <c r="F5" s="10"/>
      <c r="G5" s="10"/>
      <c r="H5" s="10"/>
    </row>
    <row r="6" spans="1:8" ht="19.5" customHeight="1">
      <c r="A6" s="844" t="s">
        <v>399</v>
      </c>
      <c r="B6" s="844"/>
      <c r="C6" s="844"/>
      <c r="D6" s="844"/>
      <c r="E6" s="844"/>
      <c r="F6" s="844"/>
      <c r="G6" s="844"/>
      <c r="H6" s="844"/>
    </row>
    <row r="7" spans="1:8" ht="12.75" customHeight="1">
      <c r="A7" s="842" t="e">
        <f>CONCATENATE("of ",A2)</f>
        <v>#REF!</v>
      </c>
      <c r="B7" s="842"/>
      <c r="C7" s="842"/>
      <c r="D7" s="842"/>
      <c r="E7" s="842"/>
      <c r="F7" s="842"/>
      <c r="G7" s="842"/>
      <c r="H7" s="842"/>
    </row>
    <row r="8" spans="1:8" ht="10.5" customHeight="1">
      <c r="A8" s="842" t="e">
        <f>CONCATENATE("as of ",#REF!)</f>
        <v>#REF!</v>
      </c>
      <c r="B8" s="842"/>
      <c r="C8" s="842"/>
      <c r="D8" s="842"/>
      <c r="E8" s="842"/>
      <c r="F8" s="842"/>
      <c r="G8" s="842"/>
      <c r="H8" s="842"/>
    </row>
    <row r="9" spans="1:8" ht="8.25" customHeight="1">
      <c r="A9" s="16"/>
      <c r="C9" s="18"/>
      <c r="D9" s="18"/>
      <c r="E9" s="18"/>
      <c r="F9" s="18"/>
      <c r="G9" s="18"/>
      <c r="H9" s="243" t="str">
        <f>'E_7-Results'!F9</f>
        <v>BGN'000</v>
      </c>
    </row>
    <row r="10" spans="1:8" s="24" customFormat="1" ht="11.1" customHeight="1">
      <c r="A10" s="19"/>
      <c r="B10" s="363"/>
      <c r="C10" s="247" t="s">
        <v>400</v>
      </c>
      <c r="D10" s="75"/>
      <c r="E10" s="336"/>
      <c r="F10" s="247" t="s">
        <v>401</v>
      </c>
      <c r="G10" s="75"/>
      <c r="H10" s="310"/>
    </row>
    <row r="11" spans="1:8" s="24" customFormat="1" ht="11.1" customHeight="1">
      <c r="A11" s="364"/>
      <c r="B11" s="365"/>
      <c r="C11" s="332" t="s">
        <v>402</v>
      </c>
      <c r="D11" s="366"/>
      <c r="E11" s="333"/>
      <c r="F11" s="332" t="s">
        <v>402</v>
      </c>
      <c r="G11" s="366"/>
      <c r="H11" s="367"/>
    </row>
    <row r="12" spans="1:8" s="24" customFormat="1" ht="11.1" customHeight="1">
      <c r="A12" s="364"/>
      <c r="B12" s="365"/>
      <c r="C12" s="368" t="s">
        <v>403</v>
      </c>
      <c r="D12" s="369" t="s">
        <v>404</v>
      </c>
      <c r="E12" s="121"/>
      <c r="F12" s="368" t="s">
        <v>405</v>
      </c>
      <c r="G12" s="329" t="s">
        <v>406</v>
      </c>
      <c r="H12" s="370"/>
    </row>
    <row r="13" spans="1:8" s="24" customFormat="1" ht="11.1" customHeight="1">
      <c r="A13" s="25" t="s">
        <v>407</v>
      </c>
      <c r="B13" s="371"/>
      <c r="C13" s="31" t="s">
        <v>408</v>
      </c>
      <c r="D13" s="369" t="s">
        <v>409</v>
      </c>
      <c r="E13" s="121"/>
      <c r="F13" s="31" t="s">
        <v>410</v>
      </c>
      <c r="G13" s="369" t="s">
        <v>409</v>
      </c>
      <c r="H13" s="276"/>
    </row>
    <row r="14" spans="1:8" s="24" customFormat="1" ht="11.1" customHeight="1">
      <c r="A14" s="25" t="s">
        <v>411</v>
      </c>
      <c r="B14" s="371" t="s">
        <v>485</v>
      </c>
      <c r="C14" s="372" t="s">
        <v>410</v>
      </c>
      <c r="D14" s="332"/>
      <c r="E14" s="333"/>
      <c r="F14" s="372" t="s">
        <v>402</v>
      </c>
      <c r="G14" s="332"/>
      <c r="H14" s="367"/>
    </row>
    <row r="15" spans="1:8" s="24" customFormat="1" ht="11.1" customHeight="1">
      <c r="A15" s="25"/>
      <c r="B15" s="371"/>
      <c r="C15" s="372" t="s">
        <v>402</v>
      </c>
      <c r="D15" s="373" t="s">
        <v>412</v>
      </c>
      <c r="E15" s="27" t="s">
        <v>413</v>
      </c>
      <c r="F15" s="372"/>
      <c r="G15" s="373" t="s">
        <v>412</v>
      </c>
      <c r="H15" s="33" t="s">
        <v>414</v>
      </c>
    </row>
    <row r="16" spans="1:8" s="24" customFormat="1" ht="11.1" customHeight="1">
      <c r="A16" s="25"/>
      <c r="B16" s="371"/>
      <c r="C16" s="372"/>
      <c r="D16" s="372" t="s">
        <v>415</v>
      </c>
      <c r="E16" s="372" t="s">
        <v>415</v>
      </c>
      <c r="F16" s="372"/>
      <c r="G16" s="372" t="s">
        <v>415</v>
      </c>
      <c r="H16" s="374" t="s">
        <v>415</v>
      </c>
    </row>
    <row r="17" spans="1:68" s="24" customFormat="1" ht="12">
      <c r="A17" s="34"/>
      <c r="B17" s="375"/>
      <c r="C17" s="376"/>
      <c r="D17" s="376"/>
      <c r="E17" s="376"/>
      <c r="F17" s="376"/>
      <c r="G17" s="376"/>
      <c r="H17" s="37"/>
    </row>
    <row r="18" spans="1:68" s="24" customFormat="1" ht="12">
      <c r="A18" s="38">
        <v>1</v>
      </c>
      <c r="B18" s="377">
        <v>2</v>
      </c>
      <c r="C18" s="39">
        <v>3</v>
      </c>
      <c r="D18" s="39">
        <v>4</v>
      </c>
      <c r="E18" s="39">
        <v>5</v>
      </c>
      <c r="F18" s="39">
        <v>6</v>
      </c>
      <c r="G18" s="39">
        <v>7</v>
      </c>
      <c r="H18" s="40">
        <v>8</v>
      </c>
    </row>
    <row r="19" spans="1:68" s="43" customFormat="1" ht="12">
      <c r="A19" s="80" t="s">
        <v>416</v>
      </c>
      <c r="B19" s="339"/>
      <c r="C19" s="1"/>
      <c r="D19" s="1"/>
      <c r="E19" s="1"/>
      <c r="F19" s="1"/>
      <c r="G19" s="1"/>
      <c r="H19" s="2"/>
    </row>
    <row r="20" spans="1:68" s="43" customFormat="1" ht="12">
      <c r="A20" s="81" t="s">
        <v>417</v>
      </c>
      <c r="B20" s="256"/>
      <c r="C20" s="3"/>
      <c r="D20" s="3"/>
      <c r="E20" s="3"/>
      <c r="F20" s="3"/>
      <c r="G20" s="3"/>
      <c r="H20" s="4"/>
    </row>
    <row r="21" spans="1:68" s="43" customFormat="1" ht="12">
      <c r="A21" s="84" t="s">
        <v>418</v>
      </c>
      <c r="B21" s="257">
        <v>8010</v>
      </c>
      <c r="C21" s="259" t="e">
        <f>#REF!</f>
        <v>#REF!</v>
      </c>
      <c r="D21" s="259" t="e">
        <f>#REF!</f>
        <v>#REF!</v>
      </c>
      <c r="E21" s="259" t="e">
        <f>#REF!</f>
        <v>#REF!</v>
      </c>
      <c r="F21" s="259" t="e">
        <f>#REF!</f>
        <v>#REF!</v>
      </c>
      <c r="G21" s="259" t="e">
        <f>#REF!</f>
        <v>#REF!</v>
      </c>
      <c r="H21" s="232" t="e">
        <f>#REF!</f>
        <v>#REF!</v>
      </c>
    </row>
    <row r="22" spans="1:68" s="43" customFormat="1" ht="12">
      <c r="A22" s="82" t="s">
        <v>419</v>
      </c>
      <c r="B22" s="340">
        <v>8020</v>
      </c>
      <c r="C22" s="259" t="e">
        <f>#REF!</f>
        <v>#REF!</v>
      </c>
      <c r="D22" s="259" t="e">
        <f>#REF!</f>
        <v>#REF!</v>
      </c>
      <c r="E22" s="259" t="e">
        <f>#REF!</f>
        <v>#REF!</v>
      </c>
      <c r="F22" s="259" t="e">
        <f>#REF!</f>
        <v>#REF!</v>
      </c>
      <c r="G22" s="259" t="e">
        <f>#REF!</f>
        <v>#REF!</v>
      </c>
      <c r="H22" s="232" t="e">
        <f>#REF!</f>
        <v>#REF!</v>
      </c>
    </row>
    <row r="23" spans="1:68" s="43" customFormat="1" ht="12">
      <c r="A23" s="83" t="s">
        <v>420</v>
      </c>
      <c r="B23" s="261">
        <v>8030</v>
      </c>
      <c r="C23" s="302" t="e">
        <f>#REF!</f>
        <v>#REF!</v>
      </c>
      <c r="D23" s="302" t="e">
        <f>#REF!</f>
        <v>#REF!</v>
      </c>
      <c r="E23" s="302" t="e">
        <f>#REF!</f>
        <v>#REF!</v>
      </c>
      <c r="F23" s="302" t="e">
        <f>#REF!</f>
        <v>#REF!</v>
      </c>
      <c r="G23" s="302" t="e">
        <f>#REF!</f>
        <v>#REF!</v>
      </c>
      <c r="H23" s="303" t="e">
        <f>#REF!</f>
        <v>#REF!</v>
      </c>
    </row>
    <row r="24" spans="1:68" s="43" customFormat="1" ht="12">
      <c r="A24" s="82" t="s">
        <v>421</v>
      </c>
      <c r="B24" s="340">
        <v>8040</v>
      </c>
      <c r="C24" s="306" t="e">
        <f>#REF!</f>
        <v>#REF!</v>
      </c>
      <c r="D24" s="306" t="e">
        <f>#REF!</f>
        <v>#REF!</v>
      </c>
      <c r="E24" s="306" t="e">
        <f>#REF!</f>
        <v>#REF!</v>
      </c>
      <c r="F24" s="306" t="e">
        <f>#REF!</f>
        <v>#REF!</v>
      </c>
      <c r="G24" s="306" t="e">
        <f>#REF!</f>
        <v>#REF!</v>
      </c>
      <c r="H24" s="307" t="e">
        <f>#REF!</f>
        <v>#REF!</v>
      </c>
    </row>
    <row r="25" spans="1:68" s="43" customFormat="1" ht="12">
      <c r="A25" s="82" t="s">
        <v>422</v>
      </c>
      <c r="B25" s="340">
        <v>8050</v>
      </c>
      <c r="C25" s="259" t="e">
        <f>#REF!</f>
        <v>#REF!</v>
      </c>
      <c r="D25" s="259" t="e">
        <f>#REF!</f>
        <v>#REF!</v>
      </c>
      <c r="E25" s="259" t="e">
        <f>#REF!</f>
        <v>#REF!</v>
      </c>
      <c r="F25" s="259" t="e">
        <f>#REF!</f>
        <v>#REF!</v>
      </c>
      <c r="G25" s="259" t="e">
        <f>#REF!</f>
        <v>#REF!</v>
      </c>
      <c r="H25" s="232" t="e">
        <f>#REF!</f>
        <v>#REF!</v>
      </c>
    </row>
    <row r="26" spans="1:68" s="43" customFormat="1" ht="12">
      <c r="A26" s="54" t="s">
        <v>499</v>
      </c>
      <c r="B26" s="378">
        <v>8100</v>
      </c>
      <c r="C26" s="7" t="e">
        <f>#REF!</f>
        <v>#REF!</v>
      </c>
      <c r="D26" s="7" t="e">
        <f>#REF!</f>
        <v>#REF!</v>
      </c>
      <c r="E26" s="7" t="e">
        <f>#REF!</f>
        <v>#REF!</v>
      </c>
      <c r="F26" s="7" t="e">
        <f>#REF!</f>
        <v>#REF!</v>
      </c>
      <c r="G26" s="7" t="e">
        <f>#REF!</f>
        <v>#REF!</v>
      </c>
      <c r="H26" s="8" t="e">
        <f>#REF!</f>
        <v>#REF!</v>
      </c>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row>
    <row r="27" spans="1:68" s="43" customFormat="1" ht="12">
      <c r="A27" s="80" t="s">
        <v>423</v>
      </c>
      <c r="B27" s="261"/>
      <c r="C27" s="1" t="e">
        <f>#REF!</f>
        <v>#REF!</v>
      </c>
      <c r="D27" s="1" t="e">
        <f>#REF!</f>
        <v>#REF!</v>
      </c>
      <c r="E27" s="1" t="e">
        <f>#REF!</f>
        <v>#REF!</v>
      </c>
      <c r="F27" s="1" t="e">
        <f>#REF!</f>
        <v>#REF!</v>
      </c>
      <c r="G27" s="1" t="e">
        <f>#REF!</f>
        <v>#REF!</v>
      </c>
      <c r="H27" s="2" t="e">
        <f>#REF!</f>
        <v>#REF!</v>
      </c>
    </row>
    <row r="28" spans="1:68" s="43" customFormat="1" ht="12">
      <c r="A28" s="81" t="s">
        <v>417</v>
      </c>
      <c r="B28" s="256"/>
      <c r="C28" s="3" t="e">
        <f>#REF!</f>
        <v>#REF!</v>
      </c>
      <c r="D28" s="3" t="e">
        <f>#REF!</f>
        <v>#REF!</v>
      </c>
      <c r="E28" s="3" t="e">
        <f>#REF!</f>
        <v>#REF!</v>
      </c>
      <c r="F28" s="3" t="e">
        <f>#REF!</f>
        <v>#REF!</v>
      </c>
      <c r="G28" s="3" t="e">
        <f>#REF!</f>
        <v>#REF!</v>
      </c>
      <c r="H28" s="4" t="e">
        <f>#REF!</f>
        <v>#REF!</v>
      </c>
    </row>
    <row r="29" spans="1:68" s="43" customFormat="1" ht="12">
      <c r="A29" s="84" t="s">
        <v>418</v>
      </c>
      <c r="B29" s="257">
        <v>8110</v>
      </c>
      <c r="C29" s="259" t="e">
        <f>#REF!</f>
        <v>#REF!</v>
      </c>
      <c r="D29" s="259" t="e">
        <f>#REF!</f>
        <v>#REF!</v>
      </c>
      <c r="E29" s="259" t="e">
        <f>#REF!</f>
        <v>#REF!</v>
      </c>
      <c r="F29" s="259" t="e">
        <f>#REF!</f>
        <v>#REF!</v>
      </c>
      <c r="G29" s="259" t="e">
        <f>#REF!</f>
        <v>#REF!</v>
      </c>
      <c r="H29" s="232" t="e">
        <f>#REF!</f>
        <v>#REF!</v>
      </c>
    </row>
    <row r="30" spans="1:68" s="43" customFormat="1" ht="12">
      <c r="A30" s="82" t="s">
        <v>419</v>
      </c>
      <c r="B30" s="340">
        <v>8120</v>
      </c>
      <c r="C30" s="259" t="e">
        <f>#REF!</f>
        <v>#REF!</v>
      </c>
      <c r="D30" s="259" t="e">
        <f>#REF!</f>
        <v>#REF!</v>
      </c>
      <c r="E30" s="259" t="e">
        <f>#REF!</f>
        <v>#REF!</v>
      </c>
      <c r="F30" s="259" t="e">
        <f>#REF!</f>
        <v>#REF!</v>
      </c>
      <c r="G30" s="259" t="e">
        <f>#REF!</f>
        <v>#REF!</v>
      </c>
      <c r="H30" s="232" t="e">
        <f>#REF!</f>
        <v>#REF!</v>
      </c>
    </row>
    <row r="31" spans="1:68" s="43" customFormat="1" ht="12">
      <c r="A31" s="83" t="s">
        <v>420</v>
      </c>
      <c r="B31" s="261">
        <v>8130</v>
      </c>
      <c r="C31" s="302" t="e">
        <f>#REF!</f>
        <v>#REF!</v>
      </c>
      <c r="D31" s="302" t="e">
        <f>#REF!</f>
        <v>#REF!</v>
      </c>
      <c r="E31" s="302" t="e">
        <f>#REF!</f>
        <v>#REF!</v>
      </c>
      <c r="F31" s="302" t="e">
        <f>#REF!</f>
        <v>#REF!</v>
      </c>
      <c r="G31" s="302" t="e">
        <f>#REF!</f>
        <v>#REF!</v>
      </c>
      <c r="H31" s="303" t="e">
        <f>#REF!</f>
        <v>#REF!</v>
      </c>
    </row>
    <row r="32" spans="1:68" s="43" customFormat="1" ht="12">
      <c r="A32" s="82" t="s">
        <v>421</v>
      </c>
      <c r="B32" s="340">
        <v>8140</v>
      </c>
      <c r="C32" s="306" t="e">
        <f>#REF!</f>
        <v>#REF!</v>
      </c>
      <c r="D32" s="306" t="e">
        <f>#REF!</f>
        <v>#REF!</v>
      </c>
      <c r="E32" s="306" t="e">
        <f>#REF!</f>
        <v>#REF!</v>
      </c>
      <c r="F32" s="306" t="e">
        <f>#REF!</f>
        <v>#REF!</v>
      </c>
      <c r="G32" s="306" t="e">
        <f>#REF!</f>
        <v>#REF!</v>
      </c>
      <c r="H32" s="307" t="e">
        <f>#REF!</f>
        <v>#REF!</v>
      </c>
    </row>
    <row r="33" spans="1:68" s="43" customFormat="1" ht="12">
      <c r="A33" s="82" t="s">
        <v>422</v>
      </c>
      <c r="B33" s="340">
        <v>8150</v>
      </c>
      <c r="C33" s="259" t="e">
        <f>#REF!</f>
        <v>#REF!</v>
      </c>
      <c r="D33" s="259" t="e">
        <f>#REF!</f>
        <v>#REF!</v>
      </c>
      <c r="E33" s="259" t="e">
        <f>#REF!</f>
        <v>#REF!</v>
      </c>
      <c r="F33" s="259" t="e">
        <f>#REF!</f>
        <v>#REF!</v>
      </c>
      <c r="G33" s="259" t="e">
        <f>#REF!</f>
        <v>#REF!</v>
      </c>
      <c r="H33" s="232" t="e">
        <f>#REF!</f>
        <v>#REF!</v>
      </c>
    </row>
    <row r="34" spans="1:68" s="43" customFormat="1" ht="12">
      <c r="A34" s="54" t="s">
        <v>511</v>
      </c>
      <c r="B34" s="379">
        <v>8200</v>
      </c>
      <c r="C34" s="7" t="e">
        <f>#REF!</f>
        <v>#REF!</v>
      </c>
      <c r="D34" s="7" t="e">
        <f>#REF!</f>
        <v>#REF!</v>
      </c>
      <c r="E34" s="7" t="e">
        <f>#REF!</f>
        <v>#REF!</v>
      </c>
      <c r="F34" s="7" t="e">
        <f>#REF!</f>
        <v>#REF!</v>
      </c>
      <c r="G34" s="7" t="e">
        <f>#REF!</f>
        <v>#REF!</v>
      </c>
      <c r="H34" s="8" t="e">
        <f>#REF!</f>
        <v>#REF!</v>
      </c>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51"/>
      <c r="BP34" s="51"/>
    </row>
    <row r="35" spans="1:68" s="43" customFormat="1" ht="12">
      <c r="A35" s="80" t="s">
        <v>424</v>
      </c>
      <c r="B35" s="261"/>
      <c r="C35" s="1" t="e">
        <f>#REF!</f>
        <v>#REF!</v>
      </c>
      <c r="D35" s="1" t="e">
        <f>#REF!</f>
        <v>#REF!</v>
      </c>
      <c r="E35" s="1" t="e">
        <f>#REF!</f>
        <v>#REF!</v>
      </c>
      <c r="F35" s="1" t="e">
        <f>#REF!</f>
        <v>#REF!</v>
      </c>
      <c r="G35" s="1" t="e">
        <f>#REF!</f>
        <v>#REF!</v>
      </c>
      <c r="H35" s="2" t="e">
        <f>#REF!</f>
        <v>#REF!</v>
      </c>
    </row>
    <row r="36" spans="1:68" s="43" customFormat="1" ht="12">
      <c r="A36" s="81" t="s">
        <v>417</v>
      </c>
      <c r="B36" s="256"/>
      <c r="C36" s="3" t="e">
        <f>#REF!</f>
        <v>#REF!</v>
      </c>
      <c r="D36" s="3" t="e">
        <f>#REF!</f>
        <v>#REF!</v>
      </c>
      <c r="E36" s="3" t="e">
        <f>#REF!</f>
        <v>#REF!</v>
      </c>
      <c r="F36" s="3" t="e">
        <f>#REF!</f>
        <v>#REF!</v>
      </c>
      <c r="G36" s="3" t="e">
        <f>#REF!</f>
        <v>#REF!</v>
      </c>
      <c r="H36" s="4" t="e">
        <f>#REF!</f>
        <v>#REF!</v>
      </c>
    </row>
    <row r="37" spans="1:68" s="43" customFormat="1" ht="12">
      <c r="A37" s="84" t="s">
        <v>418</v>
      </c>
      <c r="B37" s="257">
        <v>8210</v>
      </c>
      <c r="C37" s="259" t="e">
        <f>#REF!</f>
        <v>#REF!</v>
      </c>
      <c r="D37" s="259" t="e">
        <f>#REF!</f>
        <v>#REF!</v>
      </c>
      <c r="E37" s="259" t="e">
        <f>#REF!</f>
        <v>#REF!</v>
      </c>
      <c r="F37" s="259" t="e">
        <f>#REF!</f>
        <v>#REF!</v>
      </c>
      <c r="G37" s="259" t="e">
        <f>#REF!</f>
        <v>#REF!</v>
      </c>
      <c r="H37" s="232" t="e">
        <f>#REF!</f>
        <v>#REF!</v>
      </c>
    </row>
    <row r="38" spans="1:68" s="43" customFormat="1" ht="12">
      <c r="A38" s="82" t="s">
        <v>419</v>
      </c>
      <c r="B38" s="340">
        <v>8220</v>
      </c>
      <c r="C38" s="259" t="e">
        <f>#REF!</f>
        <v>#REF!</v>
      </c>
      <c r="D38" s="259" t="e">
        <f>#REF!</f>
        <v>#REF!</v>
      </c>
      <c r="E38" s="259" t="e">
        <f>#REF!</f>
        <v>#REF!</v>
      </c>
      <c r="F38" s="259" t="e">
        <f>#REF!</f>
        <v>#REF!</v>
      </c>
      <c r="G38" s="259" t="e">
        <f>#REF!</f>
        <v>#REF!</v>
      </c>
      <c r="H38" s="232" t="e">
        <f>#REF!</f>
        <v>#REF!</v>
      </c>
    </row>
    <row r="39" spans="1:68" s="43" customFormat="1" ht="12">
      <c r="A39" s="83" t="s">
        <v>420</v>
      </c>
      <c r="B39" s="261">
        <v>8230</v>
      </c>
      <c r="C39" s="302" t="e">
        <f>#REF!</f>
        <v>#REF!</v>
      </c>
      <c r="D39" s="302" t="e">
        <f>#REF!</f>
        <v>#REF!</v>
      </c>
      <c r="E39" s="302" t="e">
        <f>#REF!</f>
        <v>#REF!</v>
      </c>
      <c r="F39" s="302" t="e">
        <f>#REF!</f>
        <v>#REF!</v>
      </c>
      <c r="G39" s="302" t="e">
        <f>#REF!</f>
        <v>#REF!</v>
      </c>
      <c r="H39" s="303" t="e">
        <f>#REF!</f>
        <v>#REF!</v>
      </c>
    </row>
    <row r="40" spans="1:68" s="43" customFormat="1" ht="12">
      <c r="A40" s="82" t="s">
        <v>421</v>
      </c>
      <c r="B40" s="340">
        <v>8240</v>
      </c>
      <c r="C40" s="306" t="e">
        <f>#REF!</f>
        <v>#REF!</v>
      </c>
      <c r="D40" s="306" t="e">
        <f>#REF!</f>
        <v>#REF!</v>
      </c>
      <c r="E40" s="306" t="e">
        <f>#REF!</f>
        <v>#REF!</v>
      </c>
      <c r="F40" s="306" t="e">
        <f>#REF!</f>
        <v>#REF!</v>
      </c>
      <c r="G40" s="306" t="e">
        <f>#REF!</f>
        <v>#REF!</v>
      </c>
      <c r="H40" s="307" t="e">
        <f>#REF!</f>
        <v>#REF!</v>
      </c>
    </row>
    <row r="41" spans="1:68" s="43" customFormat="1" ht="12">
      <c r="A41" s="82" t="s">
        <v>422</v>
      </c>
      <c r="B41" s="340">
        <v>8250</v>
      </c>
      <c r="C41" s="259" t="e">
        <f>#REF!</f>
        <v>#REF!</v>
      </c>
      <c r="D41" s="259" t="e">
        <f>#REF!</f>
        <v>#REF!</v>
      </c>
      <c r="E41" s="259" t="e">
        <f>#REF!</f>
        <v>#REF!</v>
      </c>
      <c r="F41" s="259" t="e">
        <f>#REF!</f>
        <v>#REF!</v>
      </c>
      <c r="G41" s="259" t="e">
        <f>#REF!</f>
        <v>#REF!</v>
      </c>
      <c r="H41" s="232" t="e">
        <f>#REF!</f>
        <v>#REF!</v>
      </c>
    </row>
    <row r="42" spans="1:68" s="43" customFormat="1" ht="12">
      <c r="A42" s="54" t="s">
        <v>518</v>
      </c>
      <c r="B42" s="379">
        <v>8300</v>
      </c>
      <c r="C42" s="7" t="e">
        <f>#REF!</f>
        <v>#REF!</v>
      </c>
      <c r="D42" s="7" t="e">
        <f>#REF!</f>
        <v>#REF!</v>
      </c>
      <c r="E42" s="7" t="e">
        <f>#REF!</f>
        <v>#REF!</v>
      </c>
      <c r="F42" s="7" t="e">
        <f>#REF!</f>
        <v>#REF!</v>
      </c>
      <c r="G42" s="7" t="e">
        <f>#REF!</f>
        <v>#REF!</v>
      </c>
      <c r="H42" s="8" t="e">
        <f>#REF!</f>
        <v>#REF!</v>
      </c>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row>
    <row r="43" spans="1:68" s="43" customFormat="1" ht="12">
      <c r="A43" s="80" t="s">
        <v>425</v>
      </c>
      <c r="B43" s="261"/>
      <c r="C43" s="1" t="e">
        <f>#REF!</f>
        <v>#REF!</v>
      </c>
      <c r="D43" s="1" t="e">
        <f>#REF!</f>
        <v>#REF!</v>
      </c>
      <c r="E43" s="1" t="e">
        <f>#REF!</f>
        <v>#REF!</v>
      </c>
      <c r="F43" s="1" t="e">
        <f>#REF!</f>
        <v>#REF!</v>
      </c>
      <c r="G43" s="1" t="e">
        <f>#REF!</f>
        <v>#REF!</v>
      </c>
      <c r="H43" s="2" t="e">
        <f>#REF!</f>
        <v>#REF!</v>
      </c>
    </row>
    <row r="44" spans="1:68" s="43" customFormat="1" ht="12">
      <c r="A44" s="229" t="s">
        <v>426</v>
      </c>
      <c r="B44" s="256"/>
      <c r="C44" s="3" t="e">
        <f>#REF!</f>
        <v>#REF!</v>
      </c>
      <c r="D44" s="3" t="e">
        <f>#REF!</f>
        <v>#REF!</v>
      </c>
      <c r="E44" s="3" t="e">
        <f>#REF!</f>
        <v>#REF!</v>
      </c>
      <c r="F44" s="3" t="e">
        <f>#REF!</f>
        <v>#REF!</v>
      </c>
      <c r="G44" s="3" t="e">
        <f>#REF!</f>
        <v>#REF!</v>
      </c>
      <c r="H44" s="4" t="e">
        <f>#REF!</f>
        <v>#REF!</v>
      </c>
    </row>
    <row r="45" spans="1:68" s="43" customFormat="1" ht="12">
      <c r="A45" s="81" t="s">
        <v>417</v>
      </c>
      <c r="B45" s="256"/>
      <c r="C45" s="3" t="e">
        <f>#REF!</f>
        <v>#REF!</v>
      </c>
      <c r="D45" s="3" t="e">
        <f>#REF!</f>
        <v>#REF!</v>
      </c>
      <c r="E45" s="3" t="e">
        <f>#REF!</f>
        <v>#REF!</v>
      </c>
      <c r="F45" s="3" t="e">
        <f>#REF!</f>
        <v>#REF!</v>
      </c>
      <c r="G45" s="3" t="e">
        <f>#REF!</f>
        <v>#REF!</v>
      </c>
      <c r="H45" s="4" t="e">
        <f>#REF!</f>
        <v>#REF!</v>
      </c>
    </row>
    <row r="46" spans="1:68" s="43" customFormat="1" ht="12">
      <c r="A46" s="84" t="s">
        <v>418</v>
      </c>
      <c r="B46" s="257">
        <v>8310</v>
      </c>
      <c r="C46" s="259" t="e">
        <f>#REF!</f>
        <v>#REF!</v>
      </c>
      <c r="D46" s="259" t="e">
        <f>#REF!</f>
        <v>#REF!</v>
      </c>
      <c r="E46" s="259" t="e">
        <f>#REF!</f>
        <v>#REF!</v>
      </c>
      <c r="F46" s="259" t="e">
        <f>#REF!</f>
        <v>#REF!</v>
      </c>
      <c r="G46" s="259" t="e">
        <f>#REF!</f>
        <v>#REF!</v>
      </c>
      <c r="H46" s="232" t="e">
        <f>#REF!</f>
        <v>#REF!</v>
      </c>
    </row>
    <row r="47" spans="1:68" s="43" customFormat="1" ht="12">
      <c r="A47" s="82" t="s">
        <v>419</v>
      </c>
      <c r="B47" s="340">
        <v>8320</v>
      </c>
      <c r="C47" s="259" t="e">
        <f>#REF!</f>
        <v>#REF!</v>
      </c>
      <c r="D47" s="259" t="e">
        <f>#REF!</f>
        <v>#REF!</v>
      </c>
      <c r="E47" s="259" t="e">
        <f>#REF!</f>
        <v>#REF!</v>
      </c>
      <c r="F47" s="259" t="e">
        <f>#REF!</f>
        <v>#REF!</v>
      </c>
      <c r="G47" s="259" t="e">
        <f>#REF!</f>
        <v>#REF!</v>
      </c>
      <c r="H47" s="232" t="e">
        <f>#REF!</f>
        <v>#REF!</v>
      </c>
    </row>
    <row r="48" spans="1:68" s="43" customFormat="1" ht="12">
      <c r="A48" s="83" t="s">
        <v>420</v>
      </c>
      <c r="B48" s="261">
        <v>8330</v>
      </c>
      <c r="C48" s="302" t="e">
        <f>#REF!</f>
        <v>#REF!</v>
      </c>
      <c r="D48" s="302" t="e">
        <f>#REF!</f>
        <v>#REF!</v>
      </c>
      <c r="E48" s="302" t="e">
        <f>#REF!</f>
        <v>#REF!</v>
      </c>
      <c r="F48" s="302" t="e">
        <f>#REF!</f>
        <v>#REF!</v>
      </c>
      <c r="G48" s="302" t="e">
        <f>#REF!</f>
        <v>#REF!</v>
      </c>
      <c r="H48" s="303" t="e">
        <f>#REF!</f>
        <v>#REF!</v>
      </c>
    </row>
    <row r="49" spans="1:68" s="43" customFormat="1" ht="12">
      <c r="A49" s="82" t="s">
        <v>421</v>
      </c>
      <c r="B49" s="340">
        <v>8340</v>
      </c>
      <c r="C49" s="306" t="e">
        <f>#REF!</f>
        <v>#REF!</v>
      </c>
      <c r="D49" s="306" t="e">
        <f>#REF!</f>
        <v>#REF!</v>
      </c>
      <c r="E49" s="306" t="e">
        <f>#REF!</f>
        <v>#REF!</v>
      </c>
      <c r="F49" s="306" t="e">
        <f>#REF!</f>
        <v>#REF!</v>
      </c>
      <c r="G49" s="306" t="e">
        <f>#REF!</f>
        <v>#REF!</v>
      </c>
      <c r="H49" s="307" t="e">
        <f>#REF!</f>
        <v>#REF!</v>
      </c>
    </row>
    <row r="50" spans="1:68" s="43" customFormat="1" ht="12">
      <c r="A50" s="82" t="s">
        <v>422</v>
      </c>
      <c r="B50" s="340">
        <v>8350</v>
      </c>
      <c r="C50" s="259" t="e">
        <f>#REF!</f>
        <v>#REF!</v>
      </c>
      <c r="D50" s="259" t="e">
        <f>#REF!</f>
        <v>#REF!</v>
      </c>
      <c r="E50" s="259" t="e">
        <f>#REF!</f>
        <v>#REF!</v>
      </c>
      <c r="F50" s="259" t="e">
        <f>#REF!</f>
        <v>#REF!</v>
      </c>
      <c r="G50" s="259" t="e">
        <f>#REF!</f>
        <v>#REF!</v>
      </c>
      <c r="H50" s="232" t="e">
        <f>#REF!</f>
        <v>#REF!</v>
      </c>
    </row>
    <row r="51" spans="1:68" s="43" customFormat="1" ht="12">
      <c r="A51" s="54" t="s">
        <v>523</v>
      </c>
      <c r="B51" s="379">
        <v>8400</v>
      </c>
      <c r="C51" s="7" t="e">
        <f>#REF!</f>
        <v>#REF!</v>
      </c>
      <c r="D51" s="7" t="e">
        <f>#REF!</f>
        <v>#REF!</v>
      </c>
      <c r="E51" s="7" t="e">
        <f>#REF!</f>
        <v>#REF!</v>
      </c>
      <c r="F51" s="7" t="e">
        <f>#REF!</f>
        <v>#REF!</v>
      </c>
      <c r="G51" s="7" t="e">
        <f>#REF!</f>
        <v>#REF!</v>
      </c>
      <c r="H51" s="8" t="e">
        <f>#REF!</f>
        <v>#REF!</v>
      </c>
    </row>
    <row r="52" spans="1:68" s="43" customFormat="1" ht="12">
      <c r="A52" s="80" t="s">
        <v>427</v>
      </c>
      <c r="B52" s="261"/>
      <c r="C52" s="1" t="e">
        <f>#REF!</f>
        <v>#REF!</v>
      </c>
      <c r="D52" s="1" t="e">
        <f>#REF!</f>
        <v>#REF!</v>
      </c>
      <c r="E52" s="1" t="e">
        <f>#REF!</f>
        <v>#REF!</v>
      </c>
      <c r="F52" s="1" t="e">
        <f>#REF!</f>
        <v>#REF!</v>
      </c>
      <c r="G52" s="1" t="e">
        <f>#REF!</f>
        <v>#REF!</v>
      </c>
      <c r="H52" s="2" t="e">
        <f>#REF!</f>
        <v>#REF!</v>
      </c>
    </row>
    <row r="53" spans="1:68" s="43" customFormat="1" ht="12">
      <c r="A53" s="81" t="s">
        <v>417</v>
      </c>
      <c r="B53" s="256"/>
      <c r="C53" s="3" t="e">
        <f>#REF!</f>
        <v>#REF!</v>
      </c>
      <c r="D53" s="3" t="e">
        <f>#REF!</f>
        <v>#REF!</v>
      </c>
      <c r="E53" s="3" t="e">
        <f>#REF!</f>
        <v>#REF!</v>
      </c>
      <c r="F53" s="3" t="e">
        <f>#REF!</f>
        <v>#REF!</v>
      </c>
      <c r="G53" s="3" t="e">
        <f>#REF!</f>
        <v>#REF!</v>
      </c>
      <c r="H53" s="4" t="e">
        <f>#REF!</f>
        <v>#REF!</v>
      </c>
    </row>
    <row r="54" spans="1:68" s="43" customFormat="1" ht="12">
      <c r="A54" s="84" t="s">
        <v>418</v>
      </c>
      <c r="B54" s="257">
        <v>8410</v>
      </c>
      <c r="C54" s="111" t="e">
        <f>#REF!</f>
        <v>#REF!</v>
      </c>
      <c r="D54" s="111" t="e">
        <f>#REF!</f>
        <v>#REF!</v>
      </c>
      <c r="E54" s="111" t="e">
        <f>#REF!</f>
        <v>#REF!</v>
      </c>
      <c r="F54" s="111" t="e">
        <f>#REF!</f>
        <v>#REF!</v>
      </c>
      <c r="G54" s="111" t="e">
        <f>#REF!</f>
        <v>#REF!</v>
      </c>
      <c r="H54" s="5" t="e">
        <f>#REF!</f>
        <v>#REF!</v>
      </c>
    </row>
    <row r="55" spans="1:68" s="43" customFormat="1" ht="12">
      <c r="A55" s="82" t="s">
        <v>419</v>
      </c>
      <c r="B55" s="340">
        <v>8420</v>
      </c>
      <c r="C55" s="111" t="e">
        <f>#REF!</f>
        <v>#REF!</v>
      </c>
      <c r="D55" s="111" t="e">
        <f>#REF!</f>
        <v>#REF!</v>
      </c>
      <c r="E55" s="111" t="e">
        <f>#REF!</f>
        <v>#REF!</v>
      </c>
      <c r="F55" s="111" t="e">
        <f>#REF!</f>
        <v>#REF!</v>
      </c>
      <c r="G55" s="111" t="e">
        <f>#REF!</f>
        <v>#REF!</v>
      </c>
      <c r="H55" s="5" t="e">
        <f>#REF!</f>
        <v>#REF!</v>
      </c>
    </row>
    <row r="56" spans="1:68" s="43" customFormat="1" ht="12">
      <c r="A56" s="83" t="s">
        <v>420</v>
      </c>
      <c r="B56" s="261">
        <v>8430</v>
      </c>
      <c r="C56" s="111" t="e">
        <f>#REF!</f>
        <v>#REF!</v>
      </c>
      <c r="D56" s="111" t="e">
        <f>#REF!</f>
        <v>#REF!</v>
      </c>
      <c r="E56" s="111" t="e">
        <f>#REF!</f>
        <v>#REF!</v>
      </c>
      <c r="F56" s="111" t="e">
        <f>#REF!</f>
        <v>#REF!</v>
      </c>
      <c r="G56" s="111" t="e">
        <f>#REF!</f>
        <v>#REF!</v>
      </c>
      <c r="H56" s="5" t="e">
        <f>#REF!</f>
        <v>#REF!</v>
      </c>
    </row>
    <row r="57" spans="1:68" s="43" customFormat="1" ht="12">
      <c r="A57" s="82" t="s">
        <v>421</v>
      </c>
      <c r="B57" s="340">
        <v>8440</v>
      </c>
      <c r="C57" s="111" t="e">
        <f>#REF!</f>
        <v>#REF!</v>
      </c>
      <c r="D57" s="111" t="e">
        <f>#REF!</f>
        <v>#REF!</v>
      </c>
      <c r="E57" s="111" t="e">
        <f>#REF!</f>
        <v>#REF!</v>
      </c>
      <c r="F57" s="111" t="e">
        <f>#REF!</f>
        <v>#REF!</v>
      </c>
      <c r="G57" s="111" t="e">
        <f>#REF!</f>
        <v>#REF!</v>
      </c>
      <c r="H57" s="5" t="e">
        <f>#REF!</f>
        <v>#REF!</v>
      </c>
    </row>
    <row r="58" spans="1:68" s="43" customFormat="1" ht="12">
      <c r="A58" s="82" t="s">
        <v>422</v>
      </c>
      <c r="B58" s="340">
        <v>8450</v>
      </c>
      <c r="C58" s="111" t="e">
        <f>#REF!</f>
        <v>#REF!</v>
      </c>
      <c r="D58" s="111" t="e">
        <f>#REF!</f>
        <v>#REF!</v>
      </c>
      <c r="E58" s="111" t="e">
        <f>#REF!</f>
        <v>#REF!</v>
      </c>
      <c r="F58" s="111" t="e">
        <f>#REF!</f>
        <v>#REF!</v>
      </c>
      <c r="G58" s="111" t="e">
        <f>#REF!</f>
        <v>#REF!</v>
      </c>
      <c r="H58" s="5" t="e">
        <f>#REF!</f>
        <v>#REF!</v>
      </c>
    </row>
    <row r="59" spans="1:68" s="43" customFormat="1" ht="12">
      <c r="A59" s="56" t="s">
        <v>428</v>
      </c>
      <c r="B59" s="263">
        <v>8500</v>
      </c>
      <c r="C59" s="57" t="e">
        <f>#REF!</f>
        <v>#REF!</v>
      </c>
      <c r="D59" s="57" t="e">
        <f>#REF!</f>
        <v>#REF!</v>
      </c>
      <c r="E59" s="57" t="e">
        <f>#REF!</f>
        <v>#REF!</v>
      </c>
      <c r="F59" s="57" t="e">
        <f>#REF!</f>
        <v>#REF!</v>
      </c>
      <c r="G59" s="57" t="e">
        <f>#REF!</f>
        <v>#REF!</v>
      </c>
      <c r="H59" s="58" t="e">
        <f>#REF!</f>
        <v>#REF!</v>
      </c>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c r="BO59" s="51"/>
      <c r="BP59" s="51"/>
    </row>
    <row r="60" spans="1:68" s="43" customFormat="1" ht="58.5" customHeight="1">
      <c r="A60" s="43" t="e">
        <f>CONCATENATE("Date: ",#REF!)</f>
        <v>#REF!</v>
      </c>
      <c r="B60" s="380" t="s">
        <v>603</v>
      </c>
      <c r="F60" s="238" t="s">
        <v>604</v>
      </c>
      <c r="H60" s="67"/>
    </row>
    <row r="61" spans="1:68">
      <c r="C61" s="69"/>
      <c r="D61" s="69"/>
      <c r="E61" s="69"/>
      <c r="F61" s="69"/>
      <c r="G61" s="69"/>
      <c r="H61" s="69"/>
    </row>
    <row r="62" spans="1:68">
      <c r="C62" s="69"/>
      <c r="D62" s="69"/>
      <c r="E62" s="69"/>
      <c r="F62" s="69"/>
      <c r="G62" s="69"/>
      <c r="H62" s="69"/>
    </row>
    <row r="63" spans="1:68">
      <c r="C63" s="69"/>
      <c r="D63" s="69"/>
      <c r="E63" s="69"/>
      <c r="F63" s="69"/>
      <c r="G63" s="69"/>
      <c r="H63" s="69"/>
    </row>
    <row r="64" spans="1:68">
      <c r="C64" s="69"/>
      <c r="D64" s="69"/>
      <c r="E64" s="69"/>
      <c r="F64" s="69"/>
      <c r="G64" s="69"/>
      <c r="H64" s="69"/>
    </row>
    <row r="65" spans="3:8">
      <c r="C65" s="69"/>
      <c r="D65" s="69"/>
      <c r="E65" s="69"/>
      <c r="F65" s="69"/>
      <c r="G65" s="69"/>
      <c r="H65" s="69"/>
    </row>
    <row r="66" spans="3:8">
      <c r="C66" s="69"/>
      <c r="D66" s="69"/>
      <c r="E66" s="69"/>
      <c r="F66" s="69"/>
      <c r="G66" s="69"/>
      <c r="H66" s="69"/>
    </row>
    <row r="67" spans="3:8">
      <c r="C67" s="69"/>
      <c r="D67" s="69"/>
      <c r="E67" s="69"/>
      <c r="F67" s="69"/>
      <c r="G67" s="69"/>
      <c r="H67" s="69"/>
    </row>
    <row r="68" spans="3:8">
      <c r="C68" s="69"/>
      <c r="D68" s="69"/>
      <c r="E68" s="69"/>
      <c r="F68" s="69"/>
      <c r="G68" s="69"/>
      <c r="H68" s="69"/>
    </row>
    <row r="69" spans="3:8">
      <c r="C69" s="69"/>
      <c r="D69" s="69"/>
      <c r="E69" s="69"/>
      <c r="F69" s="69"/>
      <c r="G69" s="69"/>
      <c r="H69" s="69"/>
    </row>
    <row r="70" spans="3:8">
      <c r="C70" s="69"/>
      <c r="D70" s="69"/>
      <c r="E70" s="69"/>
      <c r="F70" s="69"/>
      <c r="G70" s="69"/>
      <c r="H70" s="69"/>
    </row>
    <row r="71" spans="3:8">
      <c r="C71" s="69"/>
      <c r="D71" s="69"/>
      <c r="E71" s="69"/>
      <c r="F71" s="69"/>
      <c r="G71" s="69"/>
      <c r="H71" s="69"/>
    </row>
    <row r="72" spans="3:8">
      <c r="C72" s="69"/>
      <c r="D72" s="69"/>
      <c r="E72" s="69"/>
      <c r="F72" s="69"/>
      <c r="G72" s="69"/>
      <c r="H72" s="69"/>
    </row>
    <row r="73" spans="3:8">
      <c r="C73" s="69"/>
      <c r="D73" s="69"/>
      <c r="E73" s="69"/>
      <c r="F73" s="69"/>
      <c r="G73" s="69"/>
      <c r="H73" s="69"/>
    </row>
    <row r="74" spans="3:8">
      <c r="C74" s="69"/>
      <c r="D74" s="69"/>
      <c r="E74" s="69"/>
      <c r="F74" s="69"/>
      <c r="G74" s="69"/>
      <c r="H74" s="69"/>
    </row>
    <row r="75" spans="3:8">
      <c r="C75" s="69"/>
      <c r="D75" s="69"/>
      <c r="E75" s="69"/>
      <c r="F75" s="69"/>
      <c r="G75" s="69"/>
      <c r="H75" s="69"/>
    </row>
    <row r="76" spans="3:8">
      <c r="C76" s="69"/>
      <c r="D76" s="69"/>
      <c r="E76" s="69"/>
      <c r="F76" s="69"/>
      <c r="G76" s="69"/>
      <c r="H76" s="69"/>
    </row>
    <row r="77" spans="3:8">
      <c r="C77" s="69"/>
      <c r="D77" s="69"/>
      <c r="E77" s="69"/>
      <c r="F77" s="69"/>
      <c r="G77" s="69"/>
      <c r="H77" s="69"/>
    </row>
    <row r="78" spans="3:8">
      <c r="C78" s="69"/>
      <c r="D78" s="69"/>
      <c r="E78" s="69"/>
      <c r="F78" s="69"/>
      <c r="G78" s="69"/>
      <c r="H78" s="69"/>
    </row>
    <row r="79" spans="3:8">
      <c r="C79" s="69"/>
      <c r="D79" s="69"/>
      <c r="E79" s="69"/>
      <c r="F79" s="69"/>
      <c r="G79" s="69"/>
      <c r="H79" s="69"/>
    </row>
    <row r="80" spans="3:8">
      <c r="C80" s="69"/>
      <c r="D80" s="69"/>
      <c r="E80" s="69"/>
      <c r="F80" s="69"/>
      <c r="G80" s="69"/>
      <c r="H80" s="69"/>
    </row>
    <row r="81" spans="3:8">
      <c r="C81" s="69"/>
      <c r="D81" s="69"/>
      <c r="E81" s="69"/>
      <c r="F81" s="69"/>
      <c r="G81" s="69"/>
      <c r="H81" s="69"/>
    </row>
    <row r="82" spans="3:8">
      <c r="C82" s="69"/>
      <c r="D82" s="69"/>
      <c r="E82" s="69"/>
      <c r="F82" s="69"/>
      <c r="G82" s="69"/>
      <c r="H82" s="69"/>
    </row>
    <row r="83" spans="3:8">
      <c r="C83" s="69"/>
      <c r="D83" s="69"/>
      <c r="E83" s="69"/>
      <c r="F83" s="69"/>
      <c r="G83" s="69"/>
      <c r="H83" s="69"/>
    </row>
    <row r="84" spans="3:8">
      <c r="C84" s="69"/>
      <c r="D84" s="69"/>
      <c r="E84" s="69"/>
      <c r="F84" s="69"/>
      <c r="G84" s="69"/>
      <c r="H84" s="69"/>
    </row>
    <row r="85" spans="3:8">
      <c r="C85" s="69"/>
      <c r="D85" s="69"/>
      <c r="E85" s="69"/>
      <c r="F85" s="69"/>
      <c r="G85" s="69"/>
      <c r="H85" s="69"/>
    </row>
    <row r="86" spans="3:8">
      <c r="C86" s="69"/>
      <c r="D86" s="69"/>
      <c r="E86" s="69"/>
      <c r="F86" s="69"/>
      <c r="G86" s="69"/>
      <c r="H86" s="69"/>
    </row>
    <row r="87" spans="3:8">
      <c r="C87" s="69"/>
      <c r="D87" s="69"/>
      <c r="E87" s="69"/>
      <c r="F87" s="69"/>
      <c r="G87" s="69"/>
      <c r="H87" s="69"/>
    </row>
    <row r="88" spans="3:8">
      <c r="C88" s="69"/>
      <c r="D88" s="69"/>
      <c r="E88" s="69"/>
      <c r="F88" s="69"/>
      <c r="G88" s="69"/>
      <c r="H88" s="69"/>
    </row>
    <row r="89" spans="3:8">
      <c r="C89" s="69"/>
      <c r="D89" s="69"/>
      <c r="E89" s="69"/>
      <c r="F89" s="69"/>
      <c r="G89" s="69"/>
      <c r="H89" s="69"/>
    </row>
    <row r="90" spans="3:8">
      <c r="C90" s="69"/>
      <c r="D90" s="69"/>
      <c r="E90" s="69"/>
      <c r="F90" s="69"/>
      <c r="G90" s="69"/>
      <c r="H90" s="69"/>
    </row>
    <row r="91" spans="3:8">
      <c r="C91" s="69"/>
      <c r="D91" s="69"/>
      <c r="E91" s="69"/>
      <c r="F91" s="69"/>
      <c r="G91" s="69"/>
      <c r="H91" s="69"/>
    </row>
    <row r="92" spans="3:8">
      <c r="C92" s="69"/>
      <c r="D92" s="69"/>
      <c r="E92" s="69"/>
      <c r="F92" s="69"/>
      <c r="G92" s="69"/>
      <c r="H92" s="69"/>
    </row>
    <row r="93" spans="3:8">
      <c r="C93" s="69"/>
      <c r="D93" s="69"/>
      <c r="E93" s="69"/>
      <c r="F93" s="69"/>
      <c r="G93" s="69"/>
      <c r="H93" s="69"/>
    </row>
    <row r="94" spans="3:8">
      <c r="C94" s="69"/>
      <c r="D94" s="69"/>
      <c r="E94" s="69"/>
      <c r="F94" s="69"/>
      <c r="G94" s="69"/>
      <c r="H94" s="69"/>
    </row>
    <row r="95" spans="3:8">
      <c r="C95" s="69"/>
      <c r="D95" s="69"/>
      <c r="E95" s="69"/>
      <c r="F95" s="69"/>
      <c r="G95" s="69"/>
      <c r="H95" s="69"/>
    </row>
    <row r="96" spans="3:8">
      <c r="C96" s="69"/>
      <c r="D96" s="69"/>
      <c r="E96" s="69"/>
      <c r="F96" s="69"/>
      <c r="G96" s="69"/>
      <c r="H96" s="69"/>
    </row>
    <row r="97" spans="3:8">
      <c r="C97" s="69"/>
      <c r="D97" s="69"/>
      <c r="E97" s="69"/>
      <c r="F97" s="69"/>
      <c r="G97" s="69"/>
      <c r="H97" s="69"/>
    </row>
    <row r="98" spans="3:8">
      <c r="C98" s="69"/>
      <c r="D98" s="69"/>
      <c r="E98" s="69"/>
      <c r="F98" s="69"/>
      <c r="G98" s="69"/>
      <c r="H98" s="69"/>
    </row>
    <row r="99" spans="3:8">
      <c r="C99" s="69"/>
      <c r="D99" s="69"/>
      <c r="E99" s="69"/>
      <c r="F99" s="69"/>
      <c r="G99" s="69"/>
      <c r="H99" s="69"/>
    </row>
    <row r="100" spans="3:8">
      <c r="C100" s="69"/>
      <c r="D100" s="69"/>
      <c r="E100" s="69"/>
      <c r="F100" s="69"/>
      <c r="G100" s="69"/>
      <c r="H100" s="69"/>
    </row>
    <row r="101" spans="3:8">
      <c r="C101" s="69"/>
      <c r="D101" s="69"/>
      <c r="E101" s="69"/>
      <c r="F101" s="69"/>
      <c r="G101" s="69"/>
      <c r="H101" s="69"/>
    </row>
    <row r="102" spans="3:8">
      <c r="C102" s="69"/>
      <c r="D102" s="69"/>
      <c r="E102" s="69"/>
      <c r="F102" s="69"/>
      <c r="G102" s="69"/>
      <c r="H102" s="69"/>
    </row>
    <row r="103" spans="3:8">
      <c r="C103" s="69"/>
      <c r="D103" s="69"/>
      <c r="E103" s="69"/>
      <c r="F103" s="69"/>
      <c r="G103" s="69"/>
      <c r="H103" s="69"/>
    </row>
    <row r="104" spans="3:8">
      <c r="C104" s="69"/>
      <c r="D104" s="69"/>
      <c r="E104" s="69"/>
      <c r="F104" s="69"/>
      <c r="G104" s="69"/>
      <c r="H104" s="69"/>
    </row>
    <row r="105" spans="3:8">
      <c r="C105" s="69"/>
      <c r="D105" s="69"/>
      <c r="E105" s="69"/>
      <c r="F105" s="69"/>
      <c r="G105" s="69"/>
      <c r="H105" s="69"/>
    </row>
    <row r="106" spans="3:8">
      <c r="C106" s="69"/>
      <c r="D106" s="69"/>
      <c r="E106" s="69"/>
      <c r="F106" s="69"/>
      <c r="G106" s="69"/>
      <c r="H106" s="69"/>
    </row>
    <row r="107" spans="3:8">
      <c r="C107" s="69"/>
      <c r="D107" s="69"/>
      <c r="E107" s="69"/>
      <c r="F107" s="69"/>
      <c r="G107" s="69"/>
      <c r="H107" s="69"/>
    </row>
    <row r="108" spans="3:8">
      <c r="C108" s="69"/>
      <c r="D108" s="69"/>
      <c r="E108" s="69"/>
      <c r="F108" s="69"/>
      <c r="G108" s="69"/>
      <c r="H108" s="69"/>
    </row>
    <row r="109" spans="3:8">
      <c r="C109" s="69"/>
      <c r="D109" s="69"/>
      <c r="E109" s="69"/>
      <c r="F109" s="69"/>
      <c r="G109" s="69"/>
      <c r="H109" s="69"/>
    </row>
    <row r="110" spans="3:8">
      <c r="C110" s="69"/>
      <c r="D110" s="69"/>
      <c r="E110" s="69"/>
      <c r="F110" s="69"/>
      <c r="G110" s="69"/>
      <c r="H110" s="69"/>
    </row>
    <row r="111" spans="3:8">
      <c r="C111" s="69"/>
      <c r="D111" s="69"/>
      <c r="E111" s="69"/>
      <c r="F111" s="69"/>
      <c r="G111" s="69"/>
      <c r="H111" s="69"/>
    </row>
    <row r="112" spans="3:8">
      <c r="C112" s="69"/>
      <c r="D112" s="69"/>
      <c r="E112" s="69"/>
      <c r="F112" s="69"/>
      <c r="G112" s="69"/>
      <c r="H112" s="69"/>
    </row>
    <row r="113" spans="3:8">
      <c r="C113" s="69"/>
      <c r="D113" s="69"/>
      <c r="E113" s="69"/>
      <c r="F113" s="69"/>
      <c r="G113" s="69"/>
      <c r="H113" s="69"/>
    </row>
    <row r="114" spans="3:8">
      <c r="C114" s="69"/>
      <c r="D114" s="69"/>
      <c r="E114" s="69"/>
      <c r="F114" s="69"/>
      <c r="G114" s="69"/>
      <c r="H114" s="69"/>
    </row>
    <row r="115" spans="3:8">
      <c r="C115" s="69"/>
      <c r="D115" s="69"/>
      <c r="E115" s="69"/>
      <c r="F115" s="69"/>
      <c r="G115" s="69"/>
      <c r="H115" s="69"/>
    </row>
    <row r="116" spans="3:8">
      <c r="C116" s="69"/>
      <c r="D116" s="69"/>
      <c r="E116" s="69"/>
      <c r="F116" s="69"/>
      <c r="G116" s="69"/>
      <c r="H116" s="69"/>
    </row>
    <row r="117" spans="3:8">
      <c r="C117" s="69"/>
      <c r="D117" s="69"/>
      <c r="E117" s="69"/>
      <c r="F117" s="69"/>
      <c r="G117" s="69"/>
      <c r="H117" s="69"/>
    </row>
    <row r="118" spans="3:8">
      <c r="C118" s="69"/>
      <c r="D118" s="69"/>
      <c r="E118" s="69"/>
      <c r="F118" s="69"/>
      <c r="G118" s="69"/>
      <c r="H118" s="69"/>
    </row>
    <row r="119" spans="3:8">
      <c r="C119" s="69"/>
      <c r="D119" s="69"/>
      <c r="E119" s="69"/>
      <c r="F119" s="69"/>
      <c r="G119" s="69"/>
      <c r="H119" s="69"/>
    </row>
    <row r="120" spans="3:8">
      <c r="C120" s="69"/>
      <c r="D120" s="69"/>
      <c r="E120" s="69"/>
      <c r="F120" s="69"/>
      <c r="G120" s="69"/>
      <c r="H120" s="69"/>
    </row>
    <row r="121" spans="3:8">
      <c r="C121" s="69"/>
      <c r="D121" s="69"/>
      <c r="E121" s="69"/>
      <c r="F121" s="69"/>
      <c r="G121" s="69"/>
      <c r="H121" s="69"/>
    </row>
    <row r="122" spans="3:8">
      <c r="C122" s="69"/>
      <c r="D122" s="69"/>
      <c r="E122" s="69"/>
      <c r="F122" s="69"/>
      <c r="G122" s="69"/>
      <c r="H122" s="69"/>
    </row>
    <row r="123" spans="3:8">
      <c r="C123" s="69"/>
      <c r="D123" s="69"/>
      <c r="E123" s="69"/>
      <c r="F123" s="69"/>
      <c r="G123" s="69"/>
      <c r="H123" s="69"/>
    </row>
    <row r="124" spans="3:8">
      <c r="C124" s="69"/>
      <c r="D124" s="69"/>
      <c r="E124" s="69"/>
      <c r="F124" s="69"/>
      <c r="G124" s="69"/>
      <c r="H124" s="69"/>
    </row>
    <row r="125" spans="3:8">
      <c r="C125" s="69"/>
      <c r="D125" s="69"/>
      <c r="E125" s="69"/>
      <c r="F125" s="69"/>
      <c r="G125" s="69"/>
      <c r="H125" s="69"/>
    </row>
    <row r="126" spans="3:8">
      <c r="C126" s="69"/>
      <c r="D126" s="69"/>
      <c r="E126" s="69"/>
      <c r="F126" s="69"/>
      <c r="G126" s="69"/>
      <c r="H126" s="69"/>
    </row>
    <row r="127" spans="3:8">
      <c r="C127" s="69"/>
      <c r="D127" s="69"/>
      <c r="E127" s="69"/>
      <c r="F127" s="69"/>
      <c r="G127" s="69"/>
      <c r="H127" s="69"/>
    </row>
    <row r="128" spans="3:8">
      <c r="C128" s="69"/>
      <c r="D128" s="69"/>
      <c r="E128" s="69"/>
      <c r="F128" s="69"/>
      <c r="G128" s="69"/>
      <c r="H128" s="69"/>
    </row>
    <row r="129" spans="3:8">
      <c r="C129" s="69"/>
      <c r="D129" s="69"/>
      <c r="E129" s="69"/>
      <c r="F129" s="69"/>
      <c r="G129" s="69"/>
      <c r="H129" s="69"/>
    </row>
    <row r="130" spans="3:8">
      <c r="C130" s="69"/>
      <c r="D130" s="69"/>
      <c r="E130" s="69"/>
      <c r="F130" s="69"/>
      <c r="G130" s="69"/>
      <c r="H130" s="69"/>
    </row>
    <row r="131" spans="3:8">
      <c r="C131" s="69"/>
      <c r="D131" s="69"/>
      <c r="E131" s="69"/>
      <c r="F131" s="69"/>
      <c r="G131" s="69"/>
      <c r="H131" s="69"/>
    </row>
    <row r="132" spans="3:8">
      <c r="C132" s="69"/>
      <c r="D132" s="69"/>
      <c r="E132" s="69"/>
      <c r="F132" s="69"/>
      <c r="G132" s="69"/>
      <c r="H132" s="69"/>
    </row>
    <row r="133" spans="3:8">
      <c r="C133" s="69"/>
      <c r="D133" s="69"/>
      <c r="E133" s="69"/>
      <c r="F133" s="69"/>
      <c r="G133" s="69"/>
      <c r="H133" s="69"/>
    </row>
    <row r="134" spans="3:8">
      <c r="C134" s="69"/>
      <c r="D134" s="69"/>
      <c r="E134" s="69"/>
      <c r="F134" s="69"/>
      <c r="G134" s="69"/>
      <c r="H134" s="69"/>
    </row>
    <row r="135" spans="3:8">
      <c r="C135" s="69"/>
      <c r="D135" s="69"/>
      <c r="E135" s="69"/>
      <c r="F135" s="69"/>
      <c r="G135" s="69"/>
      <c r="H135" s="69"/>
    </row>
    <row r="136" spans="3:8">
      <c r="C136" s="69"/>
      <c r="D136" s="69"/>
      <c r="E136" s="69"/>
      <c r="F136" s="69"/>
      <c r="G136" s="69"/>
      <c r="H136" s="69"/>
    </row>
    <row r="137" spans="3:8">
      <c r="C137" s="69"/>
      <c r="D137" s="69"/>
      <c r="E137" s="69"/>
      <c r="F137" s="69"/>
      <c r="G137" s="69"/>
      <c r="H137" s="69"/>
    </row>
    <row r="138" spans="3:8">
      <c r="C138" s="69"/>
      <c r="D138" s="69"/>
      <c r="E138" s="69"/>
      <c r="F138" s="69"/>
      <c r="G138" s="69"/>
      <c r="H138" s="69"/>
    </row>
    <row r="139" spans="3:8">
      <c r="C139" s="69"/>
      <c r="D139" s="69"/>
      <c r="E139" s="69"/>
      <c r="F139" s="69"/>
      <c r="G139" s="69"/>
      <c r="H139" s="69"/>
    </row>
    <row r="140" spans="3:8">
      <c r="C140" s="69"/>
      <c r="D140" s="69"/>
      <c r="E140" s="69"/>
      <c r="F140" s="69"/>
      <c r="G140" s="69"/>
      <c r="H140" s="69"/>
    </row>
    <row r="141" spans="3:8">
      <c r="C141" s="69"/>
      <c r="D141" s="69"/>
      <c r="E141" s="69"/>
      <c r="F141" s="69"/>
      <c r="G141" s="69"/>
      <c r="H141" s="69"/>
    </row>
    <row r="142" spans="3:8">
      <c r="C142" s="69"/>
      <c r="D142" s="69"/>
      <c r="E142" s="69"/>
      <c r="F142" s="69"/>
      <c r="G142" s="69"/>
      <c r="H142" s="69"/>
    </row>
    <row r="143" spans="3:8">
      <c r="C143" s="69"/>
      <c r="D143" s="69"/>
      <c r="E143" s="69"/>
      <c r="F143" s="69"/>
      <c r="G143" s="69"/>
      <c r="H143" s="69"/>
    </row>
    <row r="144" spans="3:8">
      <c r="C144" s="69"/>
      <c r="D144" s="69"/>
      <c r="E144" s="69"/>
      <c r="F144" s="69"/>
      <c r="G144" s="69"/>
      <c r="H144" s="69"/>
    </row>
    <row r="145" spans="3:8">
      <c r="C145" s="69"/>
      <c r="D145" s="69"/>
      <c r="E145" s="69"/>
      <c r="F145" s="69"/>
      <c r="G145" s="69"/>
      <c r="H145" s="69"/>
    </row>
    <row r="146" spans="3:8">
      <c r="C146" s="69"/>
      <c r="D146" s="69"/>
      <c r="E146" s="69"/>
      <c r="F146" s="69"/>
      <c r="G146" s="69"/>
      <c r="H146" s="69"/>
    </row>
    <row r="147" spans="3:8">
      <c r="C147" s="69"/>
      <c r="D147" s="69"/>
      <c r="E147" s="69"/>
      <c r="F147" s="69"/>
      <c r="G147" s="69"/>
      <c r="H147" s="69"/>
    </row>
    <row r="148" spans="3:8">
      <c r="C148" s="69"/>
      <c r="D148" s="69"/>
      <c r="E148" s="69"/>
      <c r="F148" s="69"/>
      <c r="G148" s="69"/>
      <c r="H148" s="69"/>
    </row>
    <row r="149" spans="3:8">
      <c r="C149" s="69"/>
      <c r="D149" s="69"/>
      <c r="E149" s="69"/>
      <c r="F149" s="69"/>
      <c r="G149" s="69"/>
      <c r="H149" s="69"/>
    </row>
    <row r="150" spans="3:8">
      <c r="C150" s="69"/>
      <c r="D150" s="69"/>
      <c r="E150" s="69"/>
      <c r="F150" s="69"/>
      <c r="G150" s="69"/>
      <c r="H150" s="69"/>
    </row>
    <row r="151" spans="3:8">
      <c r="C151" s="69"/>
      <c r="D151" s="69"/>
      <c r="E151" s="69"/>
      <c r="F151" s="69"/>
      <c r="G151" s="69"/>
      <c r="H151" s="69"/>
    </row>
    <row r="152" spans="3:8">
      <c r="C152" s="69"/>
      <c r="D152" s="69"/>
      <c r="E152" s="69"/>
      <c r="F152" s="69"/>
      <c r="G152" s="69"/>
      <c r="H152" s="69"/>
    </row>
    <row r="153" spans="3:8">
      <c r="C153" s="69"/>
      <c r="D153" s="69"/>
      <c r="E153" s="69"/>
      <c r="F153" s="69"/>
      <c r="G153" s="69"/>
      <c r="H153" s="69"/>
    </row>
    <row r="154" spans="3:8">
      <c r="C154" s="69"/>
      <c r="D154" s="69"/>
      <c r="E154" s="69"/>
      <c r="F154" s="69"/>
      <c r="G154" s="69"/>
      <c r="H154" s="69"/>
    </row>
    <row r="155" spans="3:8">
      <c r="C155" s="69"/>
      <c r="D155" s="69"/>
      <c r="E155" s="69"/>
      <c r="F155" s="69"/>
      <c r="G155" s="69"/>
      <c r="H155" s="69"/>
    </row>
    <row r="156" spans="3:8">
      <c r="C156" s="69"/>
      <c r="D156" s="69"/>
      <c r="E156" s="69"/>
      <c r="F156" s="69"/>
      <c r="G156" s="69"/>
      <c r="H156" s="69"/>
    </row>
    <row r="157" spans="3:8">
      <c r="C157" s="69"/>
      <c r="D157" s="69"/>
      <c r="E157" s="69"/>
      <c r="F157" s="69"/>
      <c r="G157" s="69"/>
      <c r="H157" s="69"/>
    </row>
    <row r="158" spans="3:8">
      <c r="C158" s="69"/>
      <c r="D158" s="69"/>
      <c r="E158" s="69"/>
      <c r="F158" s="69"/>
      <c r="G158" s="69"/>
      <c r="H158" s="69"/>
    </row>
    <row r="159" spans="3:8">
      <c r="C159" s="69"/>
      <c r="D159" s="69"/>
      <c r="E159" s="69"/>
      <c r="F159" s="69"/>
      <c r="G159" s="69"/>
      <c r="H159" s="69"/>
    </row>
    <row r="160" spans="3:8">
      <c r="C160" s="69"/>
      <c r="D160" s="69"/>
      <c r="E160" s="69"/>
      <c r="F160" s="69"/>
      <c r="G160" s="69"/>
      <c r="H160" s="69"/>
    </row>
    <row r="161" spans="3:8">
      <c r="C161" s="69"/>
      <c r="D161" s="69"/>
      <c r="E161" s="69"/>
      <c r="F161" s="69"/>
      <c r="G161" s="69"/>
      <c r="H161" s="69"/>
    </row>
    <row r="162" spans="3:8">
      <c r="C162" s="69"/>
      <c r="D162" s="69"/>
      <c r="E162" s="69"/>
      <c r="F162" s="69"/>
      <c r="G162" s="69"/>
      <c r="H162" s="69"/>
    </row>
    <row r="163" spans="3:8">
      <c r="C163" s="69"/>
      <c r="D163" s="69"/>
      <c r="E163" s="69"/>
      <c r="F163" s="69"/>
      <c r="G163" s="69"/>
      <c r="H163" s="69"/>
    </row>
    <row r="164" spans="3:8">
      <c r="C164" s="69"/>
      <c r="D164" s="69"/>
      <c r="E164" s="69"/>
      <c r="F164" s="69"/>
      <c r="G164" s="69"/>
      <c r="H164" s="69"/>
    </row>
    <row r="165" spans="3:8">
      <c r="C165" s="69"/>
      <c r="D165" s="69"/>
      <c r="E165" s="69"/>
      <c r="F165" s="69"/>
      <c r="G165" s="69"/>
      <c r="H165" s="69"/>
    </row>
    <row r="166" spans="3:8">
      <c r="C166" s="69"/>
      <c r="D166" s="69"/>
      <c r="E166" s="69"/>
      <c r="F166" s="69"/>
      <c r="G166" s="69"/>
      <c r="H166" s="69"/>
    </row>
    <row r="167" spans="3:8">
      <c r="C167" s="69"/>
      <c r="D167" s="69"/>
      <c r="E167" s="69"/>
      <c r="F167" s="69"/>
      <c r="G167" s="69"/>
      <c r="H167" s="69"/>
    </row>
    <row r="168" spans="3:8">
      <c r="C168" s="69"/>
      <c r="D168" s="69"/>
      <c r="E168" s="69"/>
      <c r="F168" s="69"/>
      <c r="G168" s="69"/>
      <c r="H168" s="69"/>
    </row>
    <row r="169" spans="3:8">
      <c r="C169" s="69"/>
      <c r="D169" s="69"/>
      <c r="E169" s="69"/>
      <c r="F169" s="69"/>
      <c r="G169" s="69"/>
      <c r="H169" s="69"/>
    </row>
    <row r="170" spans="3:8">
      <c r="C170" s="69"/>
      <c r="D170" s="69"/>
      <c r="E170" s="69"/>
      <c r="F170" s="69"/>
      <c r="G170" s="69"/>
      <c r="H170" s="69"/>
    </row>
    <row r="171" spans="3:8">
      <c r="C171" s="69"/>
      <c r="D171" s="69"/>
      <c r="E171" s="69"/>
      <c r="F171" s="69"/>
      <c r="G171" s="69"/>
      <c r="H171" s="69"/>
    </row>
    <row r="172" spans="3:8">
      <c r="C172" s="69"/>
      <c r="D172" s="69"/>
      <c r="E172" s="69"/>
      <c r="F172" s="69"/>
      <c r="G172" s="69"/>
      <c r="H172" s="69"/>
    </row>
    <row r="173" spans="3:8">
      <c r="C173" s="69"/>
      <c r="D173" s="69"/>
      <c r="E173" s="69"/>
      <c r="F173" s="69"/>
      <c r="G173" s="69"/>
      <c r="H173" s="69"/>
    </row>
    <row r="174" spans="3:8">
      <c r="C174" s="69"/>
      <c r="D174" s="69"/>
      <c r="E174" s="69"/>
      <c r="F174" s="69"/>
      <c r="G174" s="69"/>
      <c r="H174" s="69"/>
    </row>
    <row r="175" spans="3:8">
      <c r="C175" s="69"/>
      <c r="D175" s="69"/>
      <c r="E175" s="69"/>
      <c r="F175" s="69"/>
      <c r="G175" s="69"/>
      <c r="H175" s="69"/>
    </row>
    <row r="176" spans="3:8">
      <c r="C176" s="69"/>
      <c r="D176" s="69"/>
      <c r="E176" s="69"/>
      <c r="F176" s="69"/>
      <c r="G176" s="69"/>
      <c r="H176" s="69"/>
    </row>
    <row r="177" spans="3:8">
      <c r="C177" s="69"/>
      <c r="D177" s="69"/>
      <c r="E177" s="69"/>
      <c r="F177" s="69"/>
      <c r="G177" s="69"/>
      <c r="H177" s="69"/>
    </row>
    <row r="178" spans="3:8">
      <c r="C178" s="69"/>
      <c r="D178" s="69"/>
      <c r="E178" s="69"/>
      <c r="F178" s="69"/>
      <c r="G178" s="69"/>
      <c r="H178" s="69"/>
    </row>
    <row r="179" spans="3:8">
      <c r="C179" s="69"/>
      <c r="D179" s="69"/>
      <c r="E179" s="69"/>
      <c r="F179" s="69"/>
      <c r="G179" s="69"/>
      <c r="H179" s="69"/>
    </row>
    <row r="180" spans="3:8">
      <c r="C180" s="69"/>
      <c r="D180" s="69"/>
      <c r="E180" s="69"/>
      <c r="F180" s="69"/>
      <c r="G180" s="69"/>
      <c r="H180" s="69"/>
    </row>
    <row r="181" spans="3:8">
      <c r="C181" s="69"/>
      <c r="D181" s="69"/>
      <c r="E181" s="69"/>
      <c r="F181" s="69"/>
      <c r="G181" s="69"/>
      <c r="H181" s="69"/>
    </row>
    <row r="182" spans="3:8">
      <c r="C182" s="69"/>
      <c r="D182" s="69"/>
      <c r="E182" s="69"/>
      <c r="F182" s="69"/>
      <c r="G182" s="69"/>
      <c r="H182" s="69"/>
    </row>
    <row r="183" spans="3:8">
      <c r="C183" s="69"/>
      <c r="D183" s="69"/>
      <c r="E183" s="69"/>
      <c r="F183" s="69"/>
      <c r="G183" s="69"/>
      <c r="H183" s="69"/>
    </row>
    <row r="184" spans="3:8">
      <c r="C184" s="69"/>
      <c r="D184" s="69"/>
      <c r="E184" s="69"/>
      <c r="F184" s="69"/>
      <c r="G184" s="69"/>
      <c r="H184" s="69"/>
    </row>
    <row r="185" spans="3:8">
      <c r="C185" s="69"/>
      <c r="D185" s="69"/>
      <c r="E185" s="69"/>
      <c r="F185" s="69"/>
      <c r="G185" s="69"/>
      <c r="H185" s="69"/>
    </row>
    <row r="186" spans="3:8">
      <c r="C186" s="69"/>
      <c r="D186" s="69"/>
      <c r="E186" s="69"/>
      <c r="F186" s="69"/>
      <c r="G186" s="69"/>
      <c r="H186" s="69"/>
    </row>
    <row r="187" spans="3:8">
      <c r="C187" s="69"/>
      <c r="D187" s="69"/>
      <c r="E187" s="69"/>
      <c r="F187" s="69"/>
      <c r="G187" s="69"/>
      <c r="H187" s="69"/>
    </row>
    <row r="188" spans="3:8">
      <c r="C188" s="69"/>
      <c r="D188" s="69"/>
      <c r="E188" s="69"/>
      <c r="F188" s="69"/>
      <c r="G188" s="69"/>
      <c r="H188" s="69"/>
    </row>
    <row r="189" spans="3:8">
      <c r="C189" s="69"/>
      <c r="D189" s="69"/>
      <c r="E189" s="69"/>
      <c r="F189" s="69"/>
      <c r="G189" s="69"/>
      <c r="H189" s="69"/>
    </row>
    <row r="190" spans="3:8">
      <c r="C190" s="69"/>
      <c r="D190" s="69"/>
      <c r="E190" s="69"/>
      <c r="F190" s="69"/>
      <c r="G190" s="69"/>
      <c r="H190" s="69"/>
    </row>
    <row r="191" spans="3:8">
      <c r="C191" s="69"/>
      <c r="D191" s="69"/>
      <c r="E191" s="69"/>
      <c r="F191" s="69"/>
      <c r="G191" s="69"/>
      <c r="H191" s="69"/>
    </row>
    <row r="192" spans="3:8">
      <c r="C192" s="69"/>
      <c r="D192" s="69"/>
      <c r="E192" s="69"/>
      <c r="F192" s="69"/>
      <c r="G192" s="69"/>
      <c r="H192" s="69"/>
    </row>
    <row r="193" spans="3:8">
      <c r="C193" s="69"/>
      <c r="D193" s="69"/>
      <c r="E193" s="69"/>
      <c r="F193" s="69"/>
      <c r="G193" s="69"/>
      <c r="H193" s="69"/>
    </row>
    <row r="194" spans="3:8">
      <c r="C194" s="69"/>
      <c r="D194" s="69"/>
      <c r="E194" s="69"/>
      <c r="F194" s="69"/>
      <c r="G194" s="69"/>
      <c r="H194" s="69"/>
    </row>
    <row r="195" spans="3:8">
      <c r="C195" s="69"/>
      <c r="D195" s="69"/>
      <c r="E195" s="69"/>
      <c r="F195" s="69"/>
      <c r="G195" s="69"/>
      <c r="H195" s="69"/>
    </row>
    <row r="196" spans="3:8">
      <c r="C196" s="69"/>
      <c r="D196" s="69"/>
      <c r="E196" s="69"/>
      <c r="F196" s="69"/>
      <c r="G196" s="69"/>
      <c r="H196" s="69"/>
    </row>
    <row r="197" spans="3:8">
      <c r="C197" s="69"/>
      <c r="D197" s="69"/>
      <c r="E197" s="69"/>
      <c r="F197" s="69"/>
      <c r="G197" s="69"/>
      <c r="H197" s="69"/>
    </row>
    <row r="198" spans="3:8">
      <c r="C198" s="69"/>
      <c r="D198" s="69"/>
      <c r="E198" s="69"/>
      <c r="F198" s="69"/>
      <c r="G198" s="69"/>
      <c r="H198" s="69"/>
    </row>
    <row r="199" spans="3:8">
      <c r="C199" s="69"/>
      <c r="D199" s="69"/>
      <c r="E199" s="69"/>
      <c r="F199" s="69"/>
      <c r="G199" s="69"/>
      <c r="H199" s="69"/>
    </row>
    <row r="200" spans="3:8">
      <c r="C200" s="69"/>
      <c r="D200" s="69"/>
      <c r="E200" s="69"/>
      <c r="F200" s="69"/>
      <c r="G200" s="69"/>
      <c r="H200" s="69"/>
    </row>
    <row r="201" spans="3:8">
      <c r="C201" s="69"/>
      <c r="D201" s="69"/>
      <c r="E201" s="69"/>
      <c r="F201" s="69"/>
      <c r="G201" s="69"/>
      <c r="H201" s="69"/>
    </row>
    <row r="202" spans="3:8">
      <c r="C202" s="69"/>
      <c r="D202" s="69"/>
      <c r="E202" s="69"/>
      <c r="F202" s="69"/>
      <c r="G202" s="69"/>
      <c r="H202" s="69"/>
    </row>
    <row r="203" spans="3:8">
      <c r="C203" s="69"/>
      <c r="D203" s="69"/>
      <c r="E203" s="69"/>
      <c r="F203" s="69"/>
      <c r="G203" s="69"/>
      <c r="H203" s="69"/>
    </row>
    <row r="204" spans="3:8">
      <c r="C204" s="69"/>
      <c r="D204" s="69"/>
      <c r="E204" s="69"/>
      <c r="F204" s="69"/>
      <c r="G204" s="69"/>
      <c r="H204" s="69"/>
    </row>
    <row r="205" spans="3:8">
      <c r="C205" s="69"/>
      <c r="D205" s="69"/>
      <c r="E205" s="69"/>
      <c r="F205" s="69"/>
      <c r="G205" s="69"/>
      <c r="H205" s="69"/>
    </row>
    <row r="206" spans="3:8">
      <c r="C206" s="69"/>
      <c r="D206" s="69"/>
      <c r="E206" s="69"/>
      <c r="F206" s="69"/>
      <c r="G206" s="69"/>
      <c r="H206" s="69"/>
    </row>
    <row r="207" spans="3:8">
      <c r="C207" s="69"/>
      <c r="D207" s="69"/>
      <c r="E207" s="69"/>
      <c r="F207" s="69"/>
      <c r="G207" s="69"/>
      <c r="H207" s="69"/>
    </row>
    <row r="208" spans="3:8">
      <c r="C208" s="69"/>
      <c r="D208" s="69"/>
      <c r="E208" s="69"/>
      <c r="F208" s="69"/>
      <c r="G208" s="69"/>
      <c r="H208" s="69"/>
    </row>
    <row r="209" spans="3:8">
      <c r="C209" s="69"/>
      <c r="D209" s="69"/>
      <c r="E209" s="69"/>
      <c r="F209" s="69"/>
      <c r="G209" s="69"/>
      <c r="H209" s="69"/>
    </row>
    <row r="210" spans="3:8">
      <c r="C210" s="69"/>
      <c r="D210" s="69"/>
      <c r="E210" s="69"/>
      <c r="F210" s="69"/>
      <c r="G210" s="69"/>
      <c r="H210" s="69"/>
    </row>
    <row r="211" spans="3:8">
      <c r="C211" s="69"/>
      <c r="D211" s="69"/>
      <c r="E211" s="69"/>
      <c r="F211" s="69"/>
      <c r="G211" s="69"/>
      <c r="H211" s="69"/>
    </row>
    <row r="212" spans="3:8">
      <c r="C212" s="69"/>
      <c r="D212" s="69"/>
      <c r="E212" s="69"/>
      <c r="F212" s="69"/>
      <c r="G212" s="69"/>
      <c r="H212" s="69"/>
    </row>
    <row r="213" spans="3:8">
      <c r="C213" s="69"/>
      <c r="D213" s="69"/>
      <c r="E213" s="69"/>
      <c r="F213" s="69"/>
      <c r="G213" s="69"/>
      <c r="H213" s="69"/>
    </row>
    <row r="214" spans="3:8">
      <c r="C214" s="69"/>
      <c r="D214" s="69"/>
      <c r="E214" s="69"/>
      <c r="F214" s="69"/>
      <c r="G214" s="69"/>
      <c r="H214" s="69"/>
    </row>
    <row r="215" spans="3:8">
      <c r="C215" s="69"/>
      <c r="D215" s="69"/>
      <c r="E215" s="69"/>
      <c r="F215" s="69"/>
      <c r="G215" s="69"/>
      <c r="H215" s="69"/>
    </row>
    <row r="216" spans="3:8">
      <c r="C216" s="69"/>
      <c r="D216" s="69"/>
      <c r="E216" s="69"/>
      <c r="F216" s="69"/>
      <c r="G216" s="69"/>
      <c r="H216" s="69"/>
    </row>
    <row r="217" spans="3:8">
      <c r="C217" s="69"/>
      <c r="D217" s="69"/>
      <c r="E217" s="69"/>
      <c r="F217" s="69"/>
      <c r="G217" s="69"/>
      <c r="H217" s="69"/>
    </row>
    <row r="218" spans="3:8">
      <c r="C218" s="69"/>
      <c r="D218" s="69"/>
      <c r="E218" s="69"/>
      <c r="F218" s="69"/>
      <c r="G218" s="69"/>
      <c r="H218" s="69"/>
    </row>
    <row r="219" spans="3:8">
      <c r="C219" s="69"/>
      <c r="D219" s="69"/>
      <c r="E219" s="69"/>
      <c r="F219" s="69"/>
      <c r="G219" s="69"/>
      <c r="H219" s="69"/>
    </row>
    <row r="220" spans="3:8">
      <c r="C220" s="69"/>
      <c r="D220" s="69"/>
      <c r="E220" s="69"/>
      <c r="F220" s="69"/>
      <c r="G220" s="69"/>
      <c r="H220" s="69"/>
    </row>
    <row r="221" spans="3:8">
      <c r="C221" s="69"/>
      <c r="D221" s="69"/>
      <c r="E221" s="69"/>
      <c r="F221" s="69"/>
      <c r="G221" s="69"/>
      <c r="H221" s="69"/>
    </row>
    <row r="222" spans="3:8">
      <c r="C222" s="69"/>
      <c r="D222" s="69"/>
      <c r="E222" s="69"/>
      <c r="F222" s="69"/>
      <c r="G222" s="69"/>
      <c r="H222" s="69"/>
    </row>
    <row r="223" spans="3:8">
      <c r="C223" s="69"/>
      <c r="D223" s="69"/>
      <c r="E223" s="69"/>
      <c r="F223" s="69"/>
      <c r="G223" s="69"/>
      <c r="H223" s="69"/>
    </row>
    <row r="224" spans="3:8">
      <c r="C224" s="69"/>
      <c r="D224" s="69"/>
      <c r="E224" s="69"/>
      <c r="F224" s="69"/>
      <c r="G224" s="69"/>
      <c r="H224" s="69"/>
    </row>
    <row r="225" spans="3:8">
      <c r="C225" s="69"/>
      <c r="D225" s="69"/>
      <c r="E225" s="69"/>
      <c r="F225" s="69"/>
      <c r="G225" s="69"/>
      <c r="H225" s="69"/>
    </row>
    <row r="226" spans="3:8">
      <c r="C226" s="69"/>
      <c r="D226" s="69"/>
      <c r="E226" s="69"/>
      <c r="F226" s="69"/>
      <c r="G226" s="69"/>
      <c r="H226" s="69"/>
    </row>
    <row r="227" spans="3:8">
      <c r="C227" s="69"/>
      <c r="D227" s="69"/>
      <c r="E227" s="69"/>
      <c r="F227" s="69"/>
      <c r="G227" s="69"/>
      <c r="H227" s="69"/>
    </row>
    <row r="228" spans="3:8">
      <c r="C228" s="69"/>
      <c r="D228" s="69"/>
      <c r="E228" s="69"/>
      <c r="F228" s="69"/>
      <c r="G228" s="69"/>
      <c r="H228" s="69"/>
    </row>
    <row r="229" spans="3:8">
      <c r="C229" s="69"/>
      <c r="D229" s="69"/>
      <c r="E229" s="69"/>
      <c r="F229" s="69"/>
      <c r="G229" s="69"/>
      <c r="H229" s="69"/>
    </row>
    <row r="230" spans="3:8">
      <c r="C230" s="69"/>
      <c r="D230" s="69"/>
      <c r="E230" s="69"/>
      <c r="F230" s="69"/>
      <c r="G230" s="69"/>
      <c r="H230" s="69"/>
    </row>
    <row r="231" spans="3:8">
      <c r="C231" s="69"/>
      <c r="D231" s="69"/>
      <c r="E231" s="69"/>
      <c r="F231" s="69"/>
      <c r="G231" s="69"/>
      <c r="H231" s="69"/>
    </row>
    <row r="232" spans="3:8">
      <c r="C232" s="69"/>
      <c r="D232" s="69"/>
      <c r="E232" s="69"/>
      <c r="F232" s="69"/>
      <c r="G232" s="69"/>
      <c r="H232" s="69"/>
    </row>
    <row r="233" spans="3:8">
      <c r="C233" s="69"/>
      <c r="D233" s="69"/>
      <c r="E233" s="69"/>
      <c r="F233" s="69"/>
      <c r="G233" s="69"/>
      <c r="H233" s="69"/>
    </row>
    <row r="234" spans="3:8">
      <c r="C234" s="69"/>
      <c r="D234" s="69"/>
      <c r="E234" s="69"/>
      <c r="F234" s="69"/>
      <c r="G234" s="69"/>
      <c r="H234" s="69"/>
    </row>
    <row r="235" spans="3:8">
      <c r="C235" s="69"/>
      <c r="D235" s="69"/>
      <c r="E235" s="69"/>
      <c r="F235" s="69"/>
      <c r="G235" s="69"/>
      <c r="H235" s="69"/>
    </row>
    <row r="236" spans="3:8">
      <c r="C236" s="69"/>
      <c r="D236" s="69"/>
      <c r="E236" s="69"/>
      <c r="F236" s="69"/>
      <c r="G236" s="69"/>
      <c r="H236" s="69"/>
    </row>
    <row r="237" spans="3:8">
      <c r="C237" s="69"/>
      <c r="D237" s="69"/>
      <c r="E237" s="69"/>
      <c r="F237" s="69"/>
      <c r="G237" s="69"/>
      <c r="H237" s="69"/>
    </row>
    <row r="238" spans="3:8">
      <c r="C238" s="69"/>
      <c r="D238" s="69"/>
      <c r="E238" s="69"/>
      <c r="F238" s="69"/>
      <c r="G238" s="69"/>
      <c r="H238" s="69"/>
    </row>
    <row r="239" spans="3:8">
      <c r="C239" s="69"/>
      <c r="D239" s="69"/>
      <c r="E239" s="69"/>
      <c r="F239" s="69"/>
      <c r="G239" s="69"/>
      <c r="H239" s="69"/>
    </row>
    <row r="240" spans="3:8">
      <c r="C240" s="69"/>
      <c r="D240" s="69"/>
      <c r="E240" s="69"/>
      <c r="F240" s="69"/>
      <c r="G240" s="69"/>
      <c r="H240" s="69"/>
    </row>
    <row r="241" spans="3:8">
      <c r="C241" s="69"/>
      <c r="D241" s="69"/>
      <c r="E241" s="69"/>
      <c r="F241" s="69"/>
      <c r="G241" s="69"/>
      <c r="H241" s="69"/>
    </row>
    <row r="242" spans="3:8">
      <c r="C242" s="69"/>
      <c r="D242" s="69"/>
      <c r="E242" s="69"/>
      <c r="F242" s="69"/>
      <c r="G242" s="69"/>
      <c r="H242" s="69"/>
    </row>
    <row r="243" spans="3:8">
      <c r="C243" s="69"/>
      <c r="D243" s="69"/>
      <c r="E243" s="69"/>
      <c r="F243" s="69"/>
      <c r="G243" s="69"/>
      <c r="H243" s="69"/>
    </row>
    <row r="244" spans="3:8">
      <c r="C244" s="69"/>
      <c r="D244" s="69"/>
      <c r="E244" s="69"/>
      <c r="F244" s="69"/>
      <c r="G244" s="69"/>
      <c r="H244" s="69"/>
    </row>
    <row r="245" spans="3:8">
      <c r="C245" s="69"/>
      <c r="D245" s="69"/>
      <c r="E245" s="69"/>
      <c r="F245" s="69"/>
      <c r="G245" s="69"/>
      <c r="H245" s="69"/>
    </row>
    <row r="246" spans="3:8">
      <c r="C246" s="69"/>
      <c r="D246" s="69"/>
      <c r="E246" s="69"/>
      <c r="F246" s="69"/>
      <c r="G246" s="69"/>
      <c r="H246" s="69"/>
    </row>
    <row r="247" spans="3:8">
      <c r="C247" s="69"/>
      <c r="D247" s="69"/>
      <c r="E247" s="69"/>
      <c r="F247" s="69"/>
      <c r="G247" s="69"/>
      <c r="H247" s="69"/>
    </row>
    <row r="248" spans="3:8">
      <c r="C248" s="69"/>
      <c r="D248" s="69"/>
      <c r="E248" s="69"/>
      <c r="F248" s="69"/>
      <c r="G248" s="69"/>
      <c r="H248" s="69"/>
    </row>
    <row r="249" spans="3:8">
      <c r="C249" s="69"/>
      <c r="D249" s="69"/>
      <c r="E249" s="69"/>
      <c r="F249" s="69"/>
      <c r="G249" s="69"/>
      <c r="H249" s="69"/>
    </row>
    <row r="250" spans="3:8">
      <c r="C250" s="69"/>
      <c r="D250" s="69"/>
      <c r="E250" s="69"/>
      <c r="F250" s="69"/>
      <c r="G250" s="69"/>
      <c r="H250" s="69"/>
    </row>
    <row r="251" spans="3:8">
      <c r="C251" s="69"/>
      <c r="D251" s="69"/>
      <c r="E251" s="69"/>
      <c r="F251" s="69"/>
      <c r="G251" s="69"/>
      <c r="H251" s="69"/>
    </row>
    <row r="252" spans="3:8">
      <c r="C252" s="69"/>
      <c r="D252" s="69"/>
      <c r="E252" s="69"/>
      <c r="F252" s="69"/>
      <c r="G252" s="69"/>
      <c r="H252" s="69"/>
    </row>
    <row r="253" spans="3:8">
      <c r="C253" s="69"/>
      <c r="D253" s="69"/>
      <c r="E253" s="69"/>
      <c r="F253" s="69"/>
      <c r="G253" s="69"/>
      <c r="H253" s="69"/>
    </row>
    <row r="254" spans="3:8">
      <c r="C254" s="69"/>
      <c r="D254" s="69"/>
      <c r="E254" s="69"/>
      <c r="F254" s="69"/>
      <c r="G254" s="69"/>
      <c r="H254" s="69"/>
    </row>
    <row r="255" spans="3:8">
      <c r="C255" s="69"/>
      <c r="D255" s="69"/>
      <c r="E255" s="69"/>
      <c r="F255" s="69"/>
      <c r="G255" s="69"/>
      <c r="H255" s="69"/>
    </row>
    <row r="256" spans="3:8">
      <c r="C256" s="69"/>
      <c r="D256" s="69"/>
      <c r="E256" s="69"/>
      <c r="F256" s="69"/>
      <c r="G256" s="69"/>
      <c r="H256" s="69"/>
    </row>
    <row r="257" spans="3:8">
      <c r="C257" s="69"/>
      <c r="D257" s="69"/>
      <c r="E257" s="69"/>
      <c r="F257" s="69"/>
      <c r="G257" s="69"/>
      <c r="H257" s="69"/>
    </row>
    <row r="258" spans="3:8">
      <c r="C258" s="69"/>
      <c r="D258" s="69"/>
      <c r="E258" s="69"/>
      <c r="F258" s="69"/>
      <c r="G258" s="69"/>
      <c r="H258" s="69"/>
    </row>
    <row r="259" spans="3:8">
      <c r="C259" s="69"/>
      <c r="D259" s="69"/>
      <c r="E259" s="69"/>
      <c r="F259" s="69"/>
      <c r="G259" s="69"/>
      <c r="H259" s="69"/>
    </row>
    <row r="260" spans="3:8">
      <c r="C260" s="69"/>
      <c r="D260" s="69"/>
      <c r="E260" s="69"/>
      <c r="F260" s="69"/>
      <c r="G260" s="69"/>
      <c r="H260" s="69"/>
    </row>
    <row r="261" spans="3:8">
      <c r="C261" s="69"/>
      <c r="D261" s="69"/>
      <c r="E261" s="69"/>
      <c r="F261" s="69"/>
      <c r="G261" s="69"/>
      <c r="H261" s="69"/>
    </row>
    <row r="262" spans="3:8">
      <c r="C262" s="69"/>
      <c r="D262" s="69"/>
      <c r="E262" s="69"/>
      <c r="F262" s="69"/>
      <c r="G262" s="69"/>
      <c r="H262" s="69"/>
    </row>
    <row r="263" spans="3:8">
      <c r="C263" s="69"/>
      <c r="D263" s="69"/>
      <c r="E263" s="69"/>
      <c r="F263" s="69"/>
      <c r="G263" s="69"/>
      <c r="H263" s="69"/>
    </row>
    <row r="264" spans="3:8">
      <c r="C264" s="69"/>
      <c r="D264" s="69"/>
      <c r="E264" s="69"/>
      <c r="F264" s="69"/>
      <c r="G264" s="69"/>
      <c r="H264" s="69"/>
    </row>
    <row r="265" spans="3:8">
      <c r="C265" s="69"/>
      <c r="D265" s="69"/>
      <c r="E265" s="69"/>
      <c r="F265" s="69"/>
      <c r="G265" s="69"/>
      <c r="H265" s="69"/>
    </row>
    <row r="266" spans="3:8">
      <c r="C266" s="69"/>
      <c r="D266" s="69"/>
      <c r="E266" s="69"/>
      <c r="F266" s="69"/>
      <c r="G266" s="69"/>
      <c r="H266" s="69"/>
    </row>
    <row r="267" spans="3:8">
      <c r="C267" s="69"/>
      <c r="D267" s="69"/>
      <c r="E267" s="69"/>
      <c r="F267" s="69"/>
      <c r="G267" s="69"/>
      <c r="H267" s="69"/>
    </row>
    <row r="268" spans="3:8">
      <c r="C268" s="69"/>
      <c r="D268" s="69"/>
      <c r="E268" s="69"/>
      <c r="F268" s="69"/>
      <c r="G268" s="69"/>
      <c r="H268" s="69"/>
    </row>
    <row r="269" spans="3:8">
      <c r="C269" s="69"/>
      <c r="D269" s="69"/>
      <c r="E269" s="69"/>
      <c r="F269" s="69"/>
      <c r="G269" s="69"/>
      <c r="H269" s="69"/>
    </row>
    <row r="270" spans="3:8">
      <c r="C270" s="69"/>
      <c r="D270" s="69"/>
      <c r="E270" s="69"/>
      <c r="F270" s="69"/>
      <c r="G270" s="69"/>
      <c r="H270" s="69"/>
    </row>
    <row r="271" spans="3:8">
      <c r="C271" s="69"/>
      <c r="D271" s="69"/>
      <c r="E271" s="69"/>
      <c r="F271" s="69"/>
      <c r="G271" s="69"/>
      <c r="H271" s="69"/>
    </row>
    <row r="272" spans="3:8">
      <c r="C272" s="69"/>
      <c r="D272" s="69"/>
      <c r="E272" s="69"/>
      <c r="F272" s="69"/>
      <c r="G272" s="69"/>
      <c r="H272" s="69"/>
    </row>
    <row r="273" spans="3:8">
      <c r="C273" s="69"/>
      <c r="D273" s="69"/>
      <c r="E273" s="69"/>
      <c r="F273" s="69"/>
      <c r="G273" s="69"/>
      <c r="H273" s="69"/>
    </row>
    <row r="274" spans="3:8">
      <c r="C274" s="69"/>
      <c r="D274" s="69"/>
      <c r="E274" s="69"/>
      <c r="F274" s="69"/>
      <c r="G274" s="69"/>
      <c r="H274" s="69"/>
    </row>
    <row r="275" spans="3:8">
      <c r="C275" s="69"/>
      <c r="D275" s="69"/>
      <c r="E275" s="69"/>
      <c r="F275" s="69"/>
      <c r="G275" s="69"/>
      <c r="H275" s="69"/>
    </row>
    <row r="276" spans="3:8">
      <c r="C276" s="69"/>
      <c r="D276" s="69"/>
      <c r="E276" s="69"/>
      <c r="F276" s="69"/>
      <c r="G276" s="69"/>
      <c r="H276" s="69"/>
    </row>
    <row r="277" spans="3:8">
      <c r="C277" s="69"/>
      <c r="D277" s="69"/>
      <c r="E277" s="69"/>
      <c r="F277" s="69"/>
      <c r="G277" s="69"/>
      <c r="H277" s="69"/>
    </row>
    <row r="278" spans="3:8">
      <c r="C278" s="69"/>
      <c r="D278" s="69"/>
      <c r="E278" s="69"/>
      <c r="F278" s="69"/>
      <c r="G278" s="69"/>
      <c r="H278" s="69"/>
    </row>
    <row r="279" spans="3:8">
      <c r="C279" s="69"/>
      <c r="D279" s="69"/>
      <c r="E279" s="69"/>
      <c r="F279" s="69"/>
      <c r="G279" s="69"/>
      <c r="H279" s="69"/>
    </row>
    <row r="280" spans="3:8">
      <c r="C280" s="69"/>
      <c r="D280" s="69"/>
      <c r="E280" s="69"/>
      <c r="F280" s="69"/>
      <c r="G280" s="69"/>
      <c r="H280" s="69"/>
    </row>
    <row r="281" spans="3:8">
      <c r="C281" s="69"/>
      <c r="D281" s="69"/>
      <c r="E281" s="69"/>
      <c r="F281" s="69"/>
      <c r="G281" s="69"/>
      <c r="H281" s="69"/>
    </row>
    <row r="282" spans="3:8">
      <c r="C282" s="69"/>
      <c r="D282" s="69"/>
      <c r="E282" s="69"/>
      <c r="F282" s="69"/>
      <c r="G282" s="69"/>
      <c r="H282" s="69"/>
    </row>
    <row r="283" spans="3:8">
      <c r="C283" s="69"/>
      <c r="D283" s="69"/>
      <c r="E283" s="69"/>
      <c r="F283" s="69"/>
      <c r="G283" s="69"/>
      <c r="H283" s="69"/>
    </row>
    <row r="284" spans="3:8">
      <c r="C284" s="69"/>
      <c r="D284" s="69"/>
      <c r="E284" s="69"/>
      <c r="F284" s="69"/>
      <c r="G284" s="69"/>
      <c r="H284" s="69"/>
    </row>
    <row r="285" spans="3:8">
      <c r="C285" s="69"/>
      <c r="D285" s="69"/>
      <c r="E285" s="69"/>
      <c r="F285" s="69"/>
      <c r="G285" s="69"/>
      <c r="H285" s="69"/>
    </row>
    <row r="286" spans="3:8">
      <c r="C286" s="69"/>
      <c r="D286" s="69"/>
      <c r="E286" s="69"/>
      <c r="F286" s="69"/>
      <c r="G286" s="69"/>
      <c r="H286" s="69"/>
    </row>
    <row r="287" spans="3:8">
      <c r="C287" s="69"/>
      <c r="D287" s="69"/>
      <c r="E287" s="69"/>
      <c r="F287" s="69"/>
      <c r="G287" s="69"/>
      <c r="H287" s="69"/>
    </row>
    <row r="288" spans="3:8">
      <c r="C288" s="69"/>
      <c r="D288" s="69"/>
      <c r="E288" s="69"/>
      <c r="F288" s="69"/>
      <c r="G288" s="69"/>
      <c r="H288" s="69"/>
    </row>
    <row r="289" spans="3:8">
      <c r="C289" s="69"/>
      <c r="D289" s="69"/>
      <c r="E289" s="69"/>
      <c r="F289" s="69"/>
      <c r="G289" s="69"/>
      <c r="H289" s="69"/>
    </row>
    <row r="290" spans="3:8">
      <c r="C290" s="69"/>
      <c r="D290" s="69"/>
      <c r="E290" s="69"/>
      <c r="F290" s="69"/>
      <c r="G290" s="69"/>
      <c r="H290" s="69"/>
    </row>
    <row r="291" spans="3:8">
      <c r="C291" s="69"/>
      <c r="D291" s="69"/>
      <c r="E291" s="69"/>
      <c r="F291" s="69"/>
      <c r="G291" s="69"/>
      <c r="H291" s="69"/>
    </row>
    <row r="292" spans="3:8">
      <c r="C292" s="69"/>
      <c r="D292" s="69"/>
      <c r="E292" s="69"/>
      <c r="F292" s="69"/>
      <c r="G292" s="69"/>
      <c r="H292" s="69"/>
    </row>
    <row r="293" spans="3:8">
      <c r="C293" s="69"/>
      <c r="D293" s="69"/>
      <c r="E293" s="69"/>
      <c r="F293" s="69"/>
      <c r="G293" s="69"/>
      <c r="H293" s="69"/>
    </row>
    <row r="294" spans="3:8">
      <c r="C294" s="69"/>
      <c r="D294" s="69"/>
      <c r="E294" s="69"/>
      <c r="F294" s="69"/>
      <c r="G294" s="69"/>
      <c r="H294" s="69"/>
    </row>
    <row r="295" spans="3:8">
      <c r="C295" s="69"/>
      <c r="D295" s="69"/>
      <c r="E295" s="69"/>
      <c r="F295" s="69"/>
      <c r="G295" s="69"/>
      <c r="H295" s="69"/>
    </row>
    <row r="296" spans="3:8">
      <c r="C296" s="69"/>
      <c r="D296" s="69"/>
      <c r="E296" s="69"/>
      <c r="F296" s="69"/>
      <c r="G296" s="69"/>
      <c r="H296" s="69"/>
    </row>
    <row r="297" spans="3:8">
      <c r="C297" s="69"/>
      <c r="D297" s="69"/>
      <c r="E297" s="69"/>
      <c r="F297" s="69"/>
      <c r="G297" s="69"/>
      <c r="H297" s="69"/>
    </row>
    <row r="298" spans="3:8">
      <c r="C298" s="69"/>
      <c r="D298" s="69"/>
      <c r="E298" s="69"/>
      <c r="F298" s="69"/>
      <c r="G298" s="69"/>
      <c r="H298" s="69"/>
    </row>
    <row r="299" spans="3:8">
      <c r="C299" s="69"/>
      <c r="D299" s="69"/>
      <c r="E299" s="69"/>
      <c r="F299" s="69"/>
      <c r="G299" s="69"/>
      <c r="H299" s="69"/>
    </row>
    <row r="300" spans="3:8">
      <c r="C300" s="69"/>
      <c r="D300" s="69"/>
      <c r="E300" s="69"/>
      <c r="F300" s="69"/>
      <c r="G300" s="69"/>
      <c r="H300" s="69"/>
    </row>
    <row r="301" spans="3:8">
      <c r="C301" s="69"/>
      <c r="D301" s="69"/>
      <c r="E301" s="69"/>
      <c r="F301" s="69"/>
      <c r="G301" s="69"/>
      <c r="H301" s="69"/>
    </row>
    <row r="302" spans="3:8">
      <c r="C302" s="69"/>
      <c r="D302" s="69"/>
      <c r="E302" s="69"/>
      <c r="F302" s="69"/>
      <c r="G302" s="69"/>
      <c r="H302" s="69"/>
    </row>
    <row r="303" spans="3:8">
      <c r="C303" s="69"/>
      <c r="D303" s="69"/>
      <c r="E303" s="69"/>
      <c r="F303" s="69"/>
      <c r="G303" s="69"/>
      <c r="H303" s="69"/>
    </row>
    <row r="304" spans="3:8">
      <c r="C304" s="69"/>
      <c r="D304" s="69"/>
      <c r="E304" s="69"/>
      <c r="F304" s="69"/>
      <c r="G304" s="69"/>
      <c r="H304" s="69"/>
    </row>
    <row r="305" spans="3:8">
      <c r="C305" s="69"/>
      <c r="D305" s="69"/>
      <c r="E305" s="69"/>
      <c r="F305" s="69"/>
      <c r="G305" s="69"/>
      <c r="H305" s="69"/>
    </row>
    <row r="306" spans="3:8">
      <c r="C306" s="69"/>
      <c r="D306" s="69"/>
      <c r="E306" s="69"/>
      <c r="F306" s="69"/>
      <c r="G306" s="69"/>
      <c r="H306" s="69"/>
    </row>
    <row r="307" spans="3:8">
      <c r="C307" s="69"/>
      <c r="D307" s="69"/>
      <c r="E307" s="69"/>
      <c r="F307" s="69"/>
      <c r="G307" s="69"/>
      <c r="H307" s="69"/>
    </row>
    <row r="308" spans="3:8">
      <c r="C308" s="69"/>
      <c r="D308" s="69"/>
      <c r="E308" s="69"/>
      <c r="F308" s="69"/>
      <c r="G308" s="69"/>
      <c r="H308" s="69"/>
    </row>
    <row r="309" spans="3:8">
      <c r="C309" s="69"/>
      <c r="D309" s="69"/>
      <c r="E309" s="69"/>
      <c r="F309" s="69"/>
      <c r="G309" s="69"/>
      <c r="H309" s="69"/>
    </row>
    <row r="310" spans="3:8">
      <c r="C310" s="69"/>
      <c r="D310" s="69"/>
      <c r="E310" s="69"/>
      <c r="F310" s="69"/>
      <c r="G310" s="69"/>
      <c r="H310" s="69"/>
    </row>
    <row r="311" spans="3:8">
      <c r="C311" s="69"/>
      <c r="D311" s="69"/>
      <c r="E311" s="69"/>
      <c r="F311" s="69"/>
      <c r="G311" s="69"/>
      <c r="H311" s="69"/>
    </row>
    <row r="312" spans="3:8">
      <c r="C312" s="69"/>
      <c r="D312" s="69"/>
      <c r="E312" s="69"/>
      <c r="F312" s="69"/>
      <c r="G312" s="69"/>
      <c r="H312" s="69"/>
    </row>
    <row r="313" spans="3:8">
      <c r="C313" s="69"/>
      <c r="D313" s="69"/>
      <c r="E313" s="69"/>
      <c r="F313" s="69"/>
      <c r="G313" s="69"/>
      <c r="H313" s="69"/>
    </row>
    <row r="314" spans="3:8">
      <c r="C314" s="69"/>
      <c r="D314" s="69"/>
      <c r="E314" s="69"/>
      <c r="F314" s="69"/>
      <c r="G314" s="69"/>
      <c r="H314" s="69"/>
    </row>
    <row r="315" spans="3:8">
      <c r="C315" s="69"/>
      <c r="D315" s="69"/>
      <c r="E315" s="69"/>
      <c r="F315" s="69"/>
      <c r="G315" s="69"/>
      <c r="H315" s="69"/>
    </row>
    <row r="316" spans="3:8">
      <c r="C316" s="69"/>
      <c r="D316" s="69"/>
      <c r="E316" s="69"/>
      <c r="F316" s="69"/>
      <c r="G316" s="69"/>
      <c r="H316" s="69"/>
    </row>
    <row r="317" spans="3:8">
      <c r="C317" s="69"/>
      <c r="D317" s="69"/>
      <c r="E317" s="69"/>
      <c r="F317" s="69"/>
      <c r="G317" s="69"/>
      <c r="H317" s="69"/>
    </row>
    <row r="318" spans="3:8">
      <c r="C318" s="69"/>
      <c r="D318" s="69"/>
      <c r="E318" s="69"/>
      <c r="F318" s="69"/>
      <c r="G318" s="69"/>
      <c r="H318" s="69"/>
    </row>
    <row r="319" spans="3:8">
      <c r="C319" s="69"/>
      <c r="D319" s="69"/>
      <c r="E319" s="69"/>
      <c r="F319" s="69"/>
      <c r="G319" s="69"/>
      <c r="H319" s="69"/>
    </row>
    <row r="320" spans="3:8">
      <c r="C320" s="69"/>
      <c r="D320" s="69"/>
      <c r="E320" s="69"/>
      <c r="F320" s="69"/>
      <c r="G320" s="69"/>
      <c r="H320" s="69"/>
    </row>
    <row r="321" spans="3:8">
      <c r="C321" s="69"/>
      <c r="D321" s="69"/>
      <c r="E321" s="69"/>
      <c r="F321" s="69"/>
      <c r="G321" s="69"/>
      <c r="H321" s="69"/>
    </row>
    <row r="322" spans="3:8">
      <c r="C322" s="69"/>
      <c r="D322" s="69"/>
      <c r="E322" s="69"/>
      <c r="F322" s="69"/>
      <c r="G322" s="69"/>
      <c r="H322" s="69"/>
    </row>
    <row r="323" spans="3:8">
      <c r="C323" s="69"/>
      <c r="D323" s="69"/>
      <c r="E323" s="69"/>
      <c r="F323" s="69"/>
      <c r="G323" s="69"/>
      <c r="H323" s="69"/>
    </row>
    <row r="324" spans="3:8">
      <c r="C324" s="69"/>
      <c r="D324" s="69"/>
      <c r="E324" s="69"/>
      <c r="F324" s="69"/>
      <c r="G324" s="69"/>
      <c r="H324" s="69"/>
    </row>
    <row r="325" spans="3:8">
      <c r="C325" s="69"/>
      <c r="D325" s="69"/>
      <c r="E325" s="69"/>
      <c r="F325" s="69"/>
      <c r="G325" s="69"/>
      <c r="H325" s="69"/>
    </row>
    <row r="326" spans="3:8">
      <c r="C326" s="69"/>
      <c r="D326" s="69"/>
      <c r="E326" s="69"/>
      <c r="F326" s="69"/>
      <c r="G326" s="69"/>
      <c r="H326" s="69"/>
    </row>
    <row r="327" spans="3:8">
      <c r="C327" s="69"/>
      <c r="D327" s="69"/>
      <c r="E327" s="69"/>
      <c r="F327" s="69"/>
      <c r="G327" s="69"/>
      <c r="H327" s="69"/>
    </row>
    <row r="328" spans="3:8">
      <c r="C328" s="69"/>
      <c r="D328" s="69"/>
      <c r="E328" s="69"/>
      <c r="F328" s="69"/>
      <c r="G328" s="69"/>
      <c r="H328" s="69"/>
    </row>
    <row r="329" spans="3:8">
      <c r="C329" s="69"/>
      <c r="D329" s="69"/>
      <c r="E329" s="69"/>
      <c r="F329" s="69"/>
      <c r="G329" s="69"/>
      <c r="H329" s="69"/>
    </row>
    <row r="330" spans="3:8">
      <c r="C330" s="69"/>
      <c r="D330" s="69"/>
      <c r="E330" s="69"/>
      <c r="F330" s="69"/>
      <c r="G330" s="69"/>
      <c r="H330" s="69"/>
    </row>
    <row r="331" spans="3:8">
      <c r="C331" s="69"/>
      <c r="D331" s="69"/>
      <c r="E331" s="69"/>
      <c r="F331" s="69"/>
      <c r="G331" s="69"/>
      <c r="H331" s="69"/>
    </row>
    <row r="332" spans="3:8">
      <c r="C332" s="69"/>
      <c r="D332" s="69"/>
      <c r="E332" s="69"/>
      <c r="F332" s="69"/>
      <c r="G332" s="69"/>
      <c r="H332" s="69"/>
    </row>
    <row r="333" spans="3:8">
      <c r="C333" s="69"/>
      <c r="D333" s="69"/>
      <c r="E333" s="69"/>
      <c r="F333" s="69"/>
      <c r="G333" s="69"/>
      <c r="H333" s="69"/>
    </row>
    <row r="334" spans="3:8">
      <c r="C334" s="69"/>
      <c r="D334" s="69"/>
      <c r="E334" s="69"/>
      <c r="F334" s="69"/>
      <c r="G334" s="69"/>
      <c r="H334" s="69"/>
    </row>
    <row r="335" spans="3:8">
      <c r="C335" s="69"/>
      <c r="D335" s="69"/>
      <c r="E335" s="69"/>
      <c r="F335" s="69"/>
      <c r="G335" s="69"/>
      <c r="H335" s="69"/>
    </row>
    <row r="336" spans="3:8">
      <c r="C336" s="69"/>
      <c r="D336" s="69"/>
      <c r="E336" s="69"/>
      <c r="F336" s="69"/>
      <c r="G336" s="69"/>
      <c r="H336" s="69"/>
    </row>
    <row r="337" spans="3:8">
      <c r="C337" s="69"/>
      <c r="D337" s="69"/>
      <c r="E337" s="69"/>
      <c r="F337" s="69"/>
      <c r="G337" s="69"/>
      <c r="H337" s="69"/>
    </row>
    <row r="338" spans="3:8">
      <c r="C338" s="69"/>
      <c r="D338" s="69"/>
      <c r="E338" s="69"/>
      <c r="F338" s="69"/>
      <c r="G338" s="69"/>
      <c r="H338" s="69"/>
    </row>
    <row r="339" spans="3:8">
      <c r="C339" s="69"/>
      <c r="D339" s="69"/>
      <c r="E339" s="69"/>
      <c r="F339" s="69"/>
      <c r="G339" s="69"/>
      <c r="H339" s="69"/>
    </row>
    <row r="340" spans="3:8">
      <c r="C340" s="69"/>
      <c r="D340" s="69"/>
      <c r="E340" s="69"/>
      <c r="F340" s="69"/>
      <c r="G340" s="69"/>
      <c r="H340" s="69"/>
    </row>
    <row r="341" spans="3:8">
      <c r="C341" s="69"/>
      <c r="D341" s="69"/>
      <c r="E341" s="69"/>
      <c r="F341" s="69"/>
      <c r="G341" s="69"/>
      <c r="H341" s="69"/>
    </row>
    <row r="342" spans="3:8">
      <c r="C342" s="69"/>
      <c r="D342" s="69"/>
      <c r="E342" s="69"/>
      <c r="F342" s="69"/>
      <c r="G342" s="69"/>
      <c r="H342" s="69"/>
    </row>
    <row r="343" spans="3:8">
      <c r="C343" s="69"/>
      <c r="D343" s="69"/>
      <c r="E343" s="69"/>
      <c r="F343" s="69"/>
      <c r="G343" s="69"/>
      <c r="H343" s="69"/>
    </row>
    <row r="344" spans="3:8">
      <c r="C344" s="69"/>
      <c r="D344" s="69"/>
      <c r="E344" s="69"/>
      <c r="F344" s="69"/>
      <c r="G344" s="69"/>
      <c r="H344" s="69"/>
    </row>
    <row r="345" spans="3:8">
      <c r="C345" s="69"/>
      <c r="D345" s="69"/>
      <c r="E345" s="69"/>
      <c r="F345" s="69"/>
      <c r="G345" s="69"/>
      <c r="H345" s="69"/>
    </row>
    <row r="346" spans="3:8">
      <c r="C346" s="69"/>
      <c r="D346" s="69"/>
      <c r="E346" s="69"/>
      <c r="F346" s="69"/>
      <c r="G346" s="69"/>
      <c r="H346" s="69"/>
    </row>
    <row r="347" spans="3:8">
      <c r="C347" s="69"/>
      <c r="D347" s="69"/>
      <c r="E347" s="69"/>
      <c r="F347" s="69"/>
      <c r="G347" s="69"/>
      <c r="H347" s="69"/>
    </row>
    <row r="348" spans="3:8">
      <c r="C348" s="69"/>
      <c r="D348" s="69"/>
      <c r="E348" s="69"/>
      <c r="F348" s="69"/>
      <c r="G348" s="69"/>
      <c r="H348" s="69"/>
    </row>
    <row r="349" spans="3:8">
      <c r="C349" s="69"/>
      <c r="D349" s="69"/>
      <c r="E349" s="69"/>
      <c r="F349" s="69"/>
      <c r="G349" s="69"/>
      <c r="H349" s="69"/>
    </row>
    <row r="350" spans="3:8">
      <c r="C350" s="69"/>
      <c r="D350" s="69"/>
      <c r="E350" s="69"/>
      <c r="F350" s="69"/>
      <c r="G350" s="69"/>
      <c r="H350" s="69"/>
    </row>
    <row r="351" spans="3:8">
      <c r="C351" s="69"/>
      <c r="D351" s="69"/>
      <c r="E351" s="69"/>
      <c r="F351" s="69"/>
      <c r="G351" s="69"/>
      <c r="H351" s="69"/>
    </row>
    <row r="352" spans="3:8">
      <c r="C352" s="69"/>
      <c r="D352" s="69"/>
      <c r="E352" s="69"/>
      <c r="F352" s="69"/>
      <c r="G352" s="69"/>
      <c r="H352" s="69"/>
    </row>
    <row r="353" spans="3:8">
      <c r="C353" s="69"/>
      <c r="D353" s="69"/>
      <c r="E353" s="69"/>
      <c r="F353" s="69"/>
      <c r="G353" s="69"/>
      <c r="H353" s="69"/>
    </row>
    <row r="354" spans="3:8">
      <c r="C354" s="69"/>
      <c r="D354" s="69"/>
      <c r="E354" s="69"/>
      <c r="F354" s="69"/>
      <c r="G354" s="69"/>
      <c r="H354" s="69"/>
    </row>
    <row r="355" spans="3:8">
      <c r="C355" s="69"/>
      <c r="D355" s="69"/>
      <c r="E355" s="69"/>
      <c r="F355" s="69"/>
      <c r="G355" s="69"/>
      <c r="H355" s="69"/>
    </row>
    <row r="356" spans="3:8">
      <c r="C356" s="69"/>
      <c r="D356" s="69"/>
      <c r="E356" s="69"/>
      <c r="F356" s="69"/>
      <c r="G356" s="69"/>
      <c r="H356" s="69"/>
    </row>
    <row r="357" spans="3:8">
      <c r="C357" s="69"/>
      <c r="D357" s="69"/>
      <c r="E357" s="69"/>
      <c r="F357" s="69"/>
      <c r="G357" s="69"/>
      <c r="H357" s="69"/>
    </row>
    <row r="358" spans="3:8">
      <c r="C358" s="69"/>
      <c r="D358" s="69"/>
      <c r="E358" s="69"/>
      <c r="F358" s="69"/>
      <c r="G358" s="69"/>
      <c r="H358" s="69"/>
    </row>
    <row r="359" spans="3:8">
      <c r="C359" s="69"/>
      <c r="D359" s="69"/>
      <c r="E359" s="69"/>
      <c r="F359" s="69"/>
      <c r="G359" s="69"/>
      <c r="H359" s="69"/>
    </row>
    <row r="360" spans="3:8">
      <c r="C360" s="69"/>
      <c r="D360" s="69"/>
      <c r="E360" s="69"/>
      <c r="F360" s="69"/>
      <c r="G360" s="69"/>
      <c r="H360" s="69"/>
    </row>
    <row r="361" spans="3:8">
      <c r="C361" s="69"/>
      <c r="D361" s="69"/>
      <c r="E361" s="69"/>
      <c r="F361" s="69"/>
      <c r="G361" s="69"/>
      <c r="H361" s="69"/>
    </row>
    <row r="362" spans="3:8">
      <c r="C362" s="69"/>
      <c r="D362" s="69"/>
      <c r="E362" s="69"/>
      <c r="F362" s="69"/>
      <c r="G362" s="69"/>
      <c r="H362" s="69"/>
    </row>
    <row r="363" spans="3:8">
      <c r="C363" s="69"/>
      <c r="D363" s="69"/>
      <c r="E363" s="69"/>
      <c r="F363" s="69"/>
      <c r="G363" s="69"/>
      <c r="H363" s="69"/>
    </row>
    <row r="364" spans="3:8">
      <c r="C364" s="69"/>
      <c r="D364" s="69"/>
      <c r="E364" s="69"/>
      <c r="F364" s="69"/>
      <c r="G364" s="69"/>
      <c r="H364" s="69"/>
    </row>
    <row r="365" spans="3:8">
      <c r="C365" s="69"/>
      <c r="D365" s="69"/>
      <c r="E365" s="69"/>
      <c r="F365" s="69"/>
      <c r="G365" s="69"/>
      <c r="H365" s="69"/>
    </row>
    <row r="366" spans="3:8">
      <c r="C366" s="69"/>
      <c r="D366" s="69"/>
      <c r="E366" s="69"/>
      <c r="F366" s="69"/>
      <c r="G366" s="69"/>
      <c r="H366" s="69"/>
    </row>
    <row r="367" spans="3:8">
      <c r="C367" s="69"/>
      <c r="D367" s="69"/>
      <c r="E367" s="69"/>
      <c r="F367" s="69"/>
      <c r="G367" s="69"/>
      <c r="H367" s="69"/>
    </row>
    <row r="368" spans="3:8">
      <c r="C368" s="69"/>
      <c r="D368" s="69"/>
      <c r="E368" s="69"/>
      <c r="F368" s="69"/>
      <c r="G368" s="69"/>
      <c r="H368" s="69"/>
    </row>
    <row r="369" spans="3:8">
      <c r="C369" s="69"/>
      <c r="D369" s="69"/>
      <c r="E369" s="69"/>
      <c r="F369" s="69"/>
      <c r="G369" s="69"/>
      <c r="H369" s="69"/>
    </row>
    <row r="370" spans="3:8">
      <c r="C370" s="69"/>
      <c r="D370" s="69"/>
      <c r="E370" s="69"/>
      <c r="F370" s="69"/>
      <c r="G370" s="69"/>
      <c r="H370" s="69"/>
    </row>
    <row r="371" spans="3:8">
      <c r="C371" s="69"/>
      <c r="D371" s="69"/>
      <c r="E371" s="69"/>
      <c r="F371" s="69"/>
      <c r="G371" s="69"/>
      <c r="H371" s="69"/>
    </row>
    <row r="372" spans="3:8">
      <c r="C372" s="69"/>
      <c r="D372" s="69"/>
      <c r="E372" s="69"/>
      <c r="F372" s="69"/>
      <c r="G372" s="69"/>
      <c r="H372" s="69"/>
    </row>
    <row r="373" spans="3:8">
      <c r="C373" s="69"/>
      <c r="D373" s="69"/>
      <c r="E373" s="69"/>
      <c r="F373" s="69"/>
      <c r="G373" s="69"/>
      <c r="H373" s="69"/>
    </row>
    <row r="374" spans="3:8">
      <c r="C374" s="69"/>
      <c r="D374" s="69"/>
      <c r="E374" s="69"/>
      <c r="F374" s="69"/>
      <c r="G374" s="69"/>
      <c r="H374" s="69"/>
    </row>
    <row r="375" spans="3:8">
      <c r="C375" s="69"/>
      <c r="D375" s="69"/>
      <c r="E375" s="69"/>
      <c r="F375" s="69"/>
      <c r="G375" s="69"/>
      <c r="H375" s="69"/>
    </row>
    <row r="376" spans="3:8">
      <c r="C376" s="69"/>
      <c r="D376" s="69"/>
      <c r="E376" s="69"/>
      <c r="F376" s="69"/>
      <c r="G376" s="69"/>
      <c r="H376" s="69"/>
    </row>
    <row r="377" spans="3:8">
      <c r="C377" s="69"/>
      <c r="D377" s="69"/>
      <c r="E377" s="69"/>
      <c r="F377" s="69"/>
      <c r="G377" s="69"/>
      <c r="H377" s="69"/>
    </row>
    <row r="378" spans="3:8">
      <c r="C378" s="69"/>
      <c r="D378" s="69"/>
      <c r="E378" s="69"/>
      <c r="F378" s="69"/>
      <c r="G378" s="69"/>
      <c r="H378" s="69"/>
    </row>
    <row r="379" spans="3:8">
      <c r="C379" s="69"/>
      <c r="D379" s="69"/>
      <c r="E379" s="69"/>
      <c r="F379" s="69"/>
      <c r="G379" s="69"/>
      <c r="H379" s="69"/>
    </row>
    <row r="380" spans="3:8">
      <c r="C380" s="69"/>
      <c r="D380" s="69"/>
      <c r="E380" s="69"/>
      <c r="F380" s="69"/>
      <c r="G380" s="69"/>
      <c r="H380" s="69"/>
    </row>
    <row r="381" spans="3:8">
      <c r="C381" s="69"/>
      <c r="D381" s="69"/>
      <c r="E381" s="69"/>
      <c r="F381" s="69"/>
      <c r="G381" s="69"/>
      <c r="H381" s="69"/>
    </row>
    <row r="382" spans="3:8">
      <c r="C382" s="69"/>
      <c r="D382" s="69"/>
      <c r="E382" s="69"/>
      <c r="F382" s="69"/>
      <c r="G382" s="69"/>
      <c r="H382" s="69"/>
    </row>
    <row r="383" spans="3:8">
      <c r="C383" s="69"/>
      <c r="D383" s="69"/>
      <c r="E383" s="69"/>
      <c r="F383" s="69"/>
      <c r="G383" s="69"/>
      <c r="H383" s="69"/>
    </row>
    <row r="384" spans="3:8">
      <c r="C384" s="69"/>
      <c r="D384" s="69"/>
      <c r="E384" s="69"/>
      <c r="F384" s="69"/>
      <c r="G384" s="69"/>
      <c r="H384" s="69"/>
    </row>
    <row r="385" spans="3:8">
      <c r="C385" s="69"/>
      <c r="D385" s="69"/>
      <c r="E385" s="69"/>
      <c r="F385" s="69"/>
      <c r="G385" s="69"/>
      <c r="H385" s="69"/>
    </row>
    <row r="386" spans="3:8">
      <c r="C386" s="69"/>
      <c r="D386" s="69"/>
      <c r="E386" s="69"/>
      <c r="F386" s="69"/>
      <c r="G386" s="69"/>
      <c r="H386" s="69"/>
    </row>
    <row r="387" spans="3:8">
      <c r="C387" s="69"/>
      <c r="D387" s="69"/>
      <c r="E387" s="69"/>
      <c r="F387" s="69"/>
      <c r="G387" s="69"/>
      <c r="H387" s="69"/>
    </row>
    <row r="388" spans="3:8">
      <c r="C388" s="69"/>
      <c r="D388" s="69"/>
      <c r="E388" s="69"/>
      <c r="F388" s="69"/>
      <c r="G388" s="69"/>
      <c r="H388" s="69"/>
    </row>
    <row r="389" spans="3:8">
      <c r="C389" s="69"/>
      <c r="D389" s="69"/>
      <c r="E389" s="69"/>
      <c r="F389" s="69"/>
      <c r="G389" s="69"/>
      <c r="H389" s="69"/>
    </row>
    <row r="390" spans="3:8">
      <c r="C390" s="69"/>
      <c r="D390" s="69"/>
      <c r="E390" s="69"/>
      <c r="F390" s="69"/>
      <c r="G390" s="69"/>
      <c r="H390" s="69"/>
    </row>
    <row r="391" spans="3:8">
      <c r="C391" s="69"/>
      <c r="D391" s="69"/>
      <c r="E391" s="69"/>
      <c r="F391" s="69"/>
      <c r="G391" s="69"/>
      <c r="H391" s="69"/>
    </row>
    <row r="392" spans="3:8">
      <c r="C392" s="69"/>
      <c r="D392" s="69"/>
      <c r="E392" s="69"/>
      <c r="F392" s="69"/>
      <c r="G392" s="69"/>
      <c r="H392" s="69"/>
    </row>
    <row r="393" spans="3:8">
      <c r="C393" s="69"/>
      <c r="D393" s="69"/>
      <c r="E393" s="69"/>
      <c r="F393" s="69"/>
      <c r="G393" s="69"/>
      <c r="H393" s="69"/>
    </row>
    <row r="394" spans="3:8">
      <c r="C394" s="69"/>
      <c r="D394" s="69"/>
      <c r="E394" s="69"/>
      <c r="F394" s="69"/>
      <c r="G394" s="69"/>
      <c r="H394" s="69"/>
    </row>
    <row r="395" spans="3:8">
      <c r="C395" s="69"/>
      <c r="D395" s="69"/>
      <c r="E395" s="69"/>
      <c r="F395" s="69"/>
      <c r="G395" s="69"/>
      <c r="H395" s="69"/>
    </row>
    <row r="396" spans="3:8">
      <c r="C396" s="69"/>
      <c r="D396" s="69"/>
      <c r="E396" s="69"/>
      <c r="F396" s="69"/>
      <c r="G396" s="69"/>
      <c r="H396" s="69"/>
    </row>
    <row r="397" spans="3:8">
      <c r="C397" s="69"/>
      <c r="D397" s="69"/>
      <c r="E397" s="69"/>
      <c r="F397" s="69"/>
      <c r="G397" s="69"/>
      <c r="H397" s="69"/>
    </row>
    <row r="398" spans="3:8">
      <c r="C398" s="69"/>
      <c r="D398" s="69"/>
      <c r="E398" s="69"/>
      <c r="F398" s="69"/>
      <c r="G398" s="69"/>
      <c r="H398" s="69"/>
    </row>
    <row r="399" spans="3:8">
      <c r="C399" s="69"/>
      <c r="D399" s="69"/>
      <c r="E399" s="69"/>
      <c r="F399" s="69"/>
      <c r="G399" s="69"/>
      <c r="H399" s="69"/>
    </row>
    <row r="400" spans="3:8">
      <c r="C400" s="69"/>
      <c r="D400" s="69"/>
      <c r="E400" s="69"/>
      <c r="F400" s="69"/>
      <c r="G400" s="69"/>
      <c r="H400" s="69"/>
    </row>
    <row r="401" spans="3:8">
      <c r="C401" s="69"/>
      <c r="D401" s="69"/>
      <c r="E401" s="69"/>
      <c r="F401" s="69"/>
      <c r="G401" s="69"/>
      <c r="H401" s="69"/>
    </row>
    <row r="402" spans="3:8">
      <c r="C402" s="69"/>
      <c r="D402" s="69"/>
      <c r="E402" s="69"/>
      <c r="F402" s="69"/>
      <c r="G402" s="69"/>
      <c r="H402" s="69"/>
    </row>
    <row r="403" spans="3:8">
      <c r="C403" s="69"/>
      <c r="D403" s="69"/>
      <c r="E403" s="69"/>
      <c r="F403" s="69"/>
      <c r="G403" s="69"/>
      <c r="H403" s="69"/>
    </row>
    <row r="404" spans="3:8">
      <c r="C404" s="69"/>
      <c r="D404" s="69"/>
      <c r="E404" s="69"/>
      <c r="F404" s="69"/>
      <c r="G404" s="69"/>
      <c r="H404" s="69"/>
    </row>
    <row r="405" spans="3:8">
      <c r="C405" s="69"/>
      <c r="D405" s="69"/>
      <c r="E405" s="69"/>
      <c r="F405" s="69"/>
      <c r="G405" s="69"/>
      <c r="H405" s="69"/>
    </row>
    <row r="406" spans="3:8">
      <c r="C406" s="69"/>
      <c r="D406" s="69"/>
      <c r="E406" s="69"/>
      <c r="F406" s="69"/>
      <c r="G406" s="69"/>
      <c r="H406" s="69"/>
    </row>
    <row r="407" spans="3:8">
      <c r="C407" s="69"/>
      <c r="D407" s="69"/>
      <c r="E407" s="69"/>
      <c r="F407" s="69"/>
      <c r="G407" s="69"/>
      <c r="H407" s="69"/>
    </row>
    <row r="408" spans="3:8">
      <c r="C408" s="69"/>
      <c r="D408" s="69"/>
      <c r="E408" s="69"/>
      <c r="F408" s="69"/>
      <c r="G408" s="69"/>
      <c r="H408" s="69"/>
    </row>
    <row r="409" spans="3:8">
      <c r="C409" s="69"/>
      <c r="D409" s="69"/>
      <c r="E409" s="69"/>
      <c r="F409" s="69"/>
      <c r="G409" s="69"/>
      <c r="H409" s="69"/>
    </row>
    <row r="410" spans="3:8">
      <c r="C410" s="69"/>
      <c r="D410" s="69"/>
      <c r="E410" s="69"/>
      <c r="F410" s="69"/>
      <c r="G410" s="69"/>
      <c r="H410" s="69"/>
    </row>
    <row r="411" spans="3:8">
      <c r="C411" s="69"/>
      <c r="D411" s="69"/>
      <c r="E411" s="69"/>
      <c r="F411" s="69"/>
      <c r="G411" s="69"/>
      <c r="H411" s="69"/>
    </row>
    <row r="412" spans="3:8">
      <c r="C412" s="69"/>
      <c r="D412" s="69"/>
      <c r="E412" s="69"/>
      <c r="F412" s="69"/>
      <c r="G412" s="69"/>
      <c r="H412" s="69"/>
    </row>
    <row r="413" spans="3:8">
      <c r="C413" s="69"/>
      <c r="D413" s="69"/>
      <c r="E413" s="69"/>
      <c r="F413" s="69"/>
      <c r="G413" s="69"/>
      <c r="H413" s="69"/>
    </row>
    <row r="414" spans="3:8">
      <c r="C414" s="69"/>
      <c r="D414" s="69"/>
      <c r="E414" s="69"/>
      <c r="F414" s="69"/>
      <c r="G414" s="69"/>
      <c r="H414" s="69"/>
    </row>
    <row r="415" spans="3:8">
      <c r="C415" s="69"/>
      <c r="D415" s="69"/>
      <c r="E415" s="69"/>
      <c r="F415" s="69"/>
      <c r="G415" s="69"/>
      <c r="H415" s="69"/>
    </row>
    <row r="416" spans="3:8">
      <c r="C416" s="69"/>
      <c r="D416" s="69"/>
      <c r="E416" s="69"/>
      <c r="F416" s="69"/>
      <c r="G416" s="69"/>
      <c r="H416" s="69"/>
    </row>
    <row r="417" spans="3:8">
      <c r="C417" s="69"/>
      <c r="D417" s="69"/>
      <c r="E417" s="69"/>
      <c r="F417" s="69"/>
      <c r="G417" s="69"/>
      <c r="H417" s="69"/>
    </row>
    <row r="418" spans="3:8">
      <c r="C418" s="69"/>
      <c r="D418" s="69"/>
      <c r="E418" s="69"/>
      <c r="F418" s="69"/>
      <c r="G418" s="69"/>
      <c r="H418" s="69"/>
    </row>
    <row r="419" spans="3:8">
      <c r="C419" s="69"/>
      <c r="D419" s="69"/>
      <c r="E419" s="69"/>
      <c r="F419" s="69"/>
      <c r="G419" s="69"/>
      <c r="H419" s="69"/>
    </row>
    <row r="420" spans="3:8">
      <c r="C420" s="69"/>
      <c r="D420" s="69"/>
      <c r="E420" s="69"/>
      <c r="F420" s="69"/>
      <c r="G420" s="69"/>
      <c r="H420" s="69"/>
    </row>
    <row r="421" spans="3:8">
      <c r="C421" s="69"/>
      <c r="D421" s="69"/>
      <c r="E421" s="69"/>
      <c r="F421" s="69"/>
      <c r="G421" s="69"/>
      <c r="H421" s="69"/>
    </row>
    <row r="422" spans="3:8">
      <c r="C422" s="69"/>
      <c r="D422" s="69"/>
      <c r="E422" s="69"/>
      <c r="F422" s="69"/>
      <c r="G422" s="69"/>
      <c r="H422" s="69"/>
    </row>
    <row r="423" spans="3:8">
      <c r="C423" s="69"/>
      <c r="D423" s="69"/>
      <c r="E423" s="69"/>
      <c r="F423" s="69"/>
      <c r="G423" s="69"/>
      <c r="H423" s="69"/>
    </row>
    <row r="424" spans="3:8">
      <c r="C424" s="69"/>
      <c r="D424" s="69"/>
      <c r="E424" s="69"/>
      <c r="F424" s="69"/>
      <c r="G424" s="69"/>
      <c r="H424" s="69"/>
    </row>
    <row r="425" spans="3:8">
      <c r="C425" s="69"/>
      <c r="D425" s="69"/>
      <c r="E425" s="69"/>
      <c r="F425" s="69"/>
      <c r="G425" s="69"/>
      <c r="H425" s="69"/>
    </row>
    <row r="426" spans="3:8">
      <c r="C426" s="69"/>
      <c r="D426" s="69"/>
      <c r="E426" s="69"/>
      <c r="F426" s="69"/>
      <c r="G426" s="69"/>
      <c r="H426" s="69"/>
    </row>
    <row r="427" spans="3:8">
      <c r="C427" s="69"/>
      <c r="D427" s="69"/>
      <c r="E427" s="69"/>
      <c r="F427" s="69"/>
      <c r="G427" s="69"/>
      <c r="H427" s="69"/>
    </row>
    <row r="428" spans="3:8">
      <c r="C428" s="69"/>
      <c r="D428" s="69"/>
      <c r="E428" s="69"/>
      <c r="F428" s="69"/>
      <c r="G428" s="69"/>
      <c r="H428" s="69"/>
    </row>
    <row r="429" spans="3:8">
      <c r="C429" s="69"/>
      <c r="D429" s="69"/>
      <c r="E429" s="69"/>
      <c r="F429" s="69"/>
      <c r="G429" s="69"/>
      <c r="H429" s="69"/>
    </row>
    <row r="430" spans="3:8">
      <c r="C430" s="69"/>
      <c r="D430" s="69"/>
      <c r="E430" s="69"/>
      <c r="F430" s="69"/>
      <c r="G430" s="69"/>
      <c r="H430" s="69"/>
    </row>
    <row r="431" spans="3:8">
      <c r="C431" s="69"/>
      <c r="D431" s="69"/>
      <c r="E431" s="69"/>
      <c r="F431" s="69"/>
      <c r="G431" s="69"/>
      <c r="H431" s="69"/>
    </row>
    <row r="432" spans="3:8">
      <c r="C432" s="69"/>
      <c r="D432" s="69"/>
      <c r="E432" s="69"/>
      <c r="F432" s="69"/>
      <c r="G432" s="69"/>
      <c r="H432" s="69"/>
    </row>
    <row r="433" spans="3:8">
      <c r="C433" s="69"/>
      <c r="D433" s="69"/>
      <c r="E433" s="69"/>
      <c r="F433" s="69"/>
      <c r="G433" s="69"/>
      <c r="H433" s="69"/>
    </row>
    <row r="434" spans="3:8">
      <c r="C434" s="69"/>
      <c r="D434" s="69"/>
      <c r="E434" s="69"/>
      <c r="F434" s="69"/>
      <c r="G434" s="69"/>
      <c r="H434" s="69"/>
    </row>
    <row r="435" spans="3:8">
      <c r="C435" s="69"/>
      <c r="D435" s="69"/>
      <c r="E435" s="69"/>
      <c r="F435" s="69"/>
      <c r="G435" s="69"/>
      <c r="H435" s="69"/>
    </row>
    <row r="436" spans="3:8">
      <c r="C436" s="69"/>
      <c r="D436" s="69"/>
      <c r="E436" s="69"/>
      <c r="F436" s="69"/>
      <c r="G436" s="69"/>
      <c r="H436" s="69"/>
    </row>
    <row r="437" spans="3:8">
      <c r="C437" s="69"/>
      <c r="D437" s="69"/>
      <c r="E437" s="69"/>
      <c r="F437" s="69"/>
      <c r="G437" s="69"/>
      <c r="H437" s="69"/>
    </row>
    <row r="438" spans="3:8">
      <c r="C438" s="69"/>
      <c r="D438" s="69"/>
      <c r="E438" s="69"/>
      <c r="F438" s="69"/>
      <c r="G438" s="69"/>
      <c r="H438" s="69"/>
    </row>
    <row r="439" spans="3:8">
      <c r="C439" s="69"/>
      <c r="D439" s="69"/>
      <c r="E439" s="69"/>
      <c r="F439" s="69"/>
      <c r="G439" s="69"/>
      <c r="H439" s="69"/>
    </row>
    <row r="440" spans="3:8">
      <c r="C440" s="69"/>
      <c r="D440" s="69"/>
      <c r="E440" s="69"/>
      <c r="F440" s="69"/>
      <c r="G440" s="69"/>
      <c r="H440" s="69"/>
    </row>
    <row r="441" spans="3:8">
      <c r="C441" s="69"/>
      <c r="D441" s="69"/>
      <c r="E441" s="69"/>
      <c r="F441" s="69"/>
      <c r="G441" s="69"/>
      <c r="H441" s="69"/>
    </row>
    <row r="442" spans="3:8">
      <c r="C442" s="69"/>
      <c r="D442" s="69"/>
      <c r="E442" s="69"/>
      <c r="F442" s="69"/>
      <c r="G442" s="69"/>
      <c r="H442" s="69"/>
    </row>
    <row r="443" spans="3:8">
      <c r="C443" s="69"/>
      <c r="D443" s="69"/>
      <c r="E443" s="69"/>
      <c r="F443" s="69"/>
      <c r="G443" s="69"/>
      <c r="H443" s="69"/>
    </row>
    <row r="444" spans="3:8">
      <c r="C444" s="69"/>
      <c r="D444" s="69"/>
      <c r="E444" s="69"/>
      <c r="F444" s="69"/>
      <c r="G444" s="69"/>
      <c r="H444" s="69"/>
    </row>
    <row r="445" spans="3:8">
      <c r="C445" s="69"/>
      <c r="D445" s="69"/>
      <c r="E445" s="69"/>
      <c r="F445" s="69"/>
      <c r="G445" s="69"/>
      <c r="H445" s="69"/>
    </row>
    <row r="446" spans="3:8">
      <c r="C446" s="69"/>
      <c r="D446" s="69"/>
      <c r="E446" s="69"/>
      <c r="F446" s="69"/>
      <c r="G446" s="69"/>
      <c r="H446" s="69"/>
    </row>
    <row r="447" spans="3:8">
      <c r="C447" s="69"/>
      <c r="D447" s="69"/>
      <c r="E447" s="69"/>
      <c r="F447" s="69"/>
      <c r="G447" s="69"/>
      <c r="H447" s="69"/>
    </row>
    <row r="448" spans="3:8">
      <c r="C448" s="69"/>
      <c r="D448" s="69"/>
      <c r="E448" s="69"/>
      <c r="F448" s="69"/>
      <c r="G448" s="69"/>
      <c r="H448" s="69"/>
    </row>
    <row r="449" spans="3:8">
      <c r="C449" s="69"/>
      <c r="D449" s="69"/>
      <c r="E449" s="69"/>
      <c r="F449" s="69"/>
      <c r="G449" s="69"/>
      <c r="H449" s="69"/>
    </row>
    <row r="450" spans="3:8">
      <c r="C450" s="69"/>
      <c r="D450" s="69"/>
      <c r="E450" s="69"/>
      <c r="F450" s="69"/>
      <c r="G450" s="69"/>
      <c r="H450" s="69"/>
    </row>
    <row r="451" spans="3:8">
      <c r="C451" s="69"/>
      <c r="D451" s="69"/>
      <c r="E451" s="69"/>
      <c r="F451" s="69"/>
      <c r="G451" s="69"/>
      <c r="H451" s="69"/>
    </row>
    <row r="452" spans="3:8">
      <c r="C452" s="69"/>
      <c r="D452" s="69"/>
      <c r="E452" s="69"/>
      <c r="F452" s="69"/>
      <c r="G452" s="69"/>
      <c r="H452" s="69"/>
    </row>
    <row r="453" spans="3:8">
      <c r="C453" s="69"/>
      <c r="D453" s="69"/>
      <c r="E453" s="69"/>
      <c r="F453" s="69"/>
      <c r="G453" s="69"/>
      <c r="H453" s="69"/>
    </row>
    <row r="454" spans="3:8">
      <c r="C454" s="69"/>
      <c r="D454" s="69"/>
      <c r="E454" s="69"/>
      <c r="F454" s="69"/>
      <c r="G454" s="69"/>
      <c r="H454" s="69"/>
    </row>
    <row r="455" spans="3:8">
      <c r="C455" s="69"/>
      <c r="D455" s="69"/>
      <c r="E455" s="69"/>
      <c r="F455" s="69"/>
      <c r="G455" s="69"/>
      <c r="H455" s="69"/>
    </row>
    <row r="456" spans="3:8">
      <c r="C456" s="69"/>
      <c r="D456" s="69"/>
      <c r="E456" s="69"/>
      <c r="F456" s="69"/>
      <c r="G456" s="69"/>
      <c r="H456" s="69"/>
    </row>
    <row r="457" spans="3:8">
      <c r="C457" s="69"/>
      <c r="D457" s="69"/>
      <c r="E457" s="69"/>
      <c r="F457" s="69"/>
      <c r="G457" s="69"/>
      <c r="H457" s="69"/>
    </row>
    <row r="458" spans="3:8">
      <c r="C458" s="69"/>
      <c r="D458" s="69"/>
      <c r="E458" s="69"/>
      <c r="F458" s="69"/>
      <c r="G458" s="69"/>
      <c r="H458" s="69"/>
    </row>
    <row r="459" spans="3:8">
      <c r="C459" s="69"/>
      <c r="D459" s="69"/>
      <c r="E459" s="69"/>
      <c r="F459" s="69"/>
      <c r="G459" s="69"/>
      <c r="H459" s="69"/>
    </row>
    <row r="460" spans="3:8">
      <c r="C460" s="69"/>
      <c r="D460" s="69"/>
      <c r="E460" s="69"/>
      <c r="F460" s="69"/>
      <c r="G460" s="69"/>
      <c r="H460" s="69"/>
    </row>
    <row r="461" spans="3:8">
      <c r="C461" s="69"/>
      <c r="D461" s="69"/>
      <c r="E461" s="69"/>
      <c r="F461" s="69"/>
      <c r="G461" s="69"/>
      <c r="H461" s="69"/>
    </row>
    <row r="462" spans="3:8">
      <c r="C462" s="69"/>
      <c r="D462" s="69"/>
      <c r="E462" s="69"/>
      <c r="F462" s="69"/>
      <c r="G462" s="69"/>
      <c r="H462" s="69"/>
    </row>
    <row r="463" spans="3:8">
      <c r="C463" s="69"/>
      <c r="D463" s="69"/>
      <c r="E463" s="69"/>
      <c r="F463" s="69"/>
      <c r="G463" s="69"/>
      <c r="H463" s="69"/>
    </row>
    <row r="464" spans="3:8">
      <c r="C464" s="69"/>
      <c r="D464" s="69"/>
      <c r="E464" s="69"/>
      <c r="F464" s="69"/>
      <c r="G464" s="69"/>
      <c r="H464" s="69"/>
    </row>
    <row r="465" spans="3:8">
      <c r="C465" s="69"/>
      <c r="D465" s="69"/>
      <c r="E465" s="69"/>
      <c r="F465" s="69"/>
      <c r="G465" s="69"/>
      <c r="H465" s="69"/>
    </row>
    <row r="466" spans="3:8">
      <c r="C466" s="69"/>
      <c r="D466" s="69"/>
      <c r="E466" s="69"/>
      <c r="F466" s="69"/>
      <c r="G466" s="69"/>
      <c r="H466" s="69"/>
    </row>
    <row r="467" spans="3:8">
      <c r="C467" s="69"/>
      <c r="D467" s="69"/>
      <c r="E467" s="69"/>
      <c r="F467" s="69"/>
      <c r="G467" s="69"/>
      <c r="H467" s="69"/>
    </row>
    <row r="468" spans="3:8">
      <c r="C468" s="69"/>
      <c r="D468" s="69"/>
      <c r="E468" s="69"/>
      <c r="F468" s="69"/>
      <c r="G468" s="69"/>
      <c r="H468" s="69"/>
    </row>
    <row r="469" spans="3:8">
      <c r="C469" s="69"/>
      <c r="D469" s="69"/>
      <c r="E469" s="69"/>
      <c r="F469" s="69"/>
      <c r="G469" s="69"/>
      <c r="H469" s="69"/>
    </row>
    <row r="470" spans="3:8">
      <c r="C470" s="69"/>
      <c r="D470" s="69"/>
      <c r="E470" s="69"/>
      <c r="F470" s="69"/>
      <c r="G470" s="69"/>
      <c r="H470" s="69"/>
    </row>
    <row r="471" spans="3:8">
      <c r="C471" s="69"/>
      <c r="D471" s="69"/>
      <c r="E471" s="69"/>
      <c r="F471" s="69"/>
      <c r="G471" s="69"/>
      <c r="H471" s="69"/>
    </row>
    <row r="472" spans="3:8">
      <c r="C472" s="69"/>
      <c r="D472" s="69"/>
      <c r="E472" s="69"/>
      <c r="F472" s="69"/>
      <c r="G472" s="69"/>
      <c r="H472" s="69"/>
    </row>
    <row r="473" spans="3:8">
      <c r="C473" s="69"/>
      <c r="D473" s="69"/>
      <c r="E473" s="69"/>
      <c r="F473" s="69"/>
      <c r="G473" s="69"/>
      <c r="H473" s="69"/>
    </row>
    <row r="474" spans="3:8">
      <c r="C474" s="69"/>
      <c r="D474" s="69"/>
      <c r="E474" s="69"/>
      <c r="F474" s="69"/>
      <c r="G474" s="69"/>
      <c r="H474" s="69"/>
    </row>
    <row r="475" spans="3:8">
      <c r="C475" s="69"/>
      <c r="D475" s="69"/>
      <c r="E475" s="69"/>
      <c r="F475" s="69"/>
      <c r="G475" s="69"/>
      <c r="H475" s="69"/>
    </row>
    <row r="476" spans="3:8">
      <c r="C476" s="69"/>
      <c r="D476" s="69"/>
      <c r="E476" s="69"/>
      <c r="F476" s="69"/>
      <c r="G476" s="69"/>
      <c r="H476" s="69"/>
    </row>
    <row r="477" spans="3:8">
      <c r="C477" s="69"/>
      <c r="D477" s="69"/>
      <c r="E477" s="69"/>
      <c r="F477" s="69"/>
      <c r="G477" s="69"/>
      <c r="H477" s="69"/>
    </row>
    <row r="478" spans="3:8">
      <c r="C478" s="69"/>
      <c r="D478" s="69"/>
      <c r="E478" s="69"/>
      <c r="F478" s="69"/>
      <c r="G478" s="69"/>
      <c r="H478" s="69"/>
    </row>
    <row r="479" spans="3:8">
      <c r="C479" s="69"/>
      <c r="D479" s="69"/>
      <c r="E479" s="69"/>
      <c r="F479" s="69"/>
      <c r="G479" s="69"/>
      <c r="H479" s="69"/>
    </row>
    <row r="480" spans="3:8">
      <c r="C480" s="69"/>
      <c r="D480" s="69"/>
      <c r="E480" s="69"/>
      <c r="F480" s="69"/>
      <c r="G480" s="69"/>
      <c r="H480" s="69"/>
    </row>
    <row r="481" spans="3:8">
      <c r="C481" s="69"/>
      <c r="D481" s="69"/>
      <c r="E481" s="69"/>
      <c r="F481" s="69"/>
      <c r="G481" s="69"/>
      <c r="H481" s="69"/>
    </row>
    <row r="482" spans="3:8">
      <c r="C482" s="69"/>
      <c r="D482" s="69"/>
      <c r="E482" s="69"/>
      <c r="F482" s="69"/>
      <c r="G482" s="69"/>
      <c r="H482" s="69"/>
    </row>
    <row r="483" spans="3:8">
      <c r="C483" s="69"/>
      <c r="D483" s="69"/>
      <c r="E483" s="69"/>
      <c r="F483" s="69"/>
      <c r="G483" s="69"/>
      <c r="H483" s="69"/>
    </row>
    <row r="484" spans="3:8">
      <c r="C484" s="69"/>
      <c r="D484" s="69"/>
      <c r="E484" s="69"/>
      <c r="F484" s="69"/>
      <c r="G484" s="69"/>
      <c r="H484" s="69"/>
    </row>
    <row r="485" spans="3:8">
      <c r="C485" s="69"/>
      <c r="D485" s="69"/>
      <c r="E485" s="69"/>
      <c r="F485" s="69"/>
      <c r="G485" s="69"/>
      <c r="H485" s="69"/>
    </row>
    <row r="486" spans="3:8">
      <c r="C486" s="69"/>
      <c r="D486" s="69"/>
      <c r="E486" s="69"/>
      <c r="F486" s="69"/>
      <c r="G486" s="69"/>
      <c r="H486" s="69"/>
    </row>
    <row r="487" spans="3:8">
      <c r="C487" s="69"/>
      <c r="D487" s="69"/>
      <c r="E487" s="69"/>
      <c r="F487" s="69"/>
      <c r="G487" s="69"/>
      <c r="H487" s="69"/>
    </row>
    <row r="488" spans="3:8">
      <c r="C488" s="69"/>
      <c r="D488" s="69"/>
      <c r="E488" s="69"/>
      <c r="F488" s="69"/>
      <c r="G488" s="69"/>
      <c r="H488" s="69"/>
    </row>
    <row r="489" spans="3:8">
      <c r="C489" s="69"/>
      <c r="D489" s="69"/>
      <c r="E489" s="69"/>
      <c r="F489" s="69"/>
      <c r="G489" s="69"/>
      <c r="H489" s="69"/>
    </row>
    <row r="490" spans="3:8">
      <c r="C490" s="69"/>
      <c r="D490" s="69"/>
      <c r="E490" s="69"/>
      <c r="F490" s="69"/>
      <c r="G490" s="69"/>
      <c r="H490" s="69"/>
    </row>
    <row r="491" spans="3:8">
      <c r="C491" s="69"/>
      <c r="D491" s="69"/>
      <c r="E491" s="69"/>
      <c r="F491" s="69"/>
      <c r="G491" s="69"/>
      <c r="H491" s="69"/>
    </row>
    <row r="492" spans="3:8">
      <c r="C492" s="69"/>
      <c r="D492" s="69"/>
      <c r="E492" s="69"/>
      <c r="F492" s="69"/>
      <c r="G492" s="69"/>
      <c r="H492" s="69"/>
    </row>
    <row r="493" spans="3:8">
      <c r="C493" s="69"/>
      <c r="D493" s="69"/>
      <c r="E493" s="69"/>
      <c r="F493" s="69"/>
      <c r="G493" s="69"/>
      <c r="H493" s="69"/>
    </row>
    <row r="494" spans="3:8">
      <c r="C494" s="69"/>
      <c r="D494" s="69"/>
      <c r="E494" s="69"/>
      <c r="F494" s="69"/>
      <c r="G494" s="69"/>
      <c r="H494" s="69"/>
    </row>
    <row r="495" spans="3:8">
      <c r="C495" s="69"/>
      <c r="D495" s="69"/>
      <c r="E495" s="69"/>
      <c r="F495" s="69"/>
      <c r="G495" s="69"/>
      <c r="H495" s="69"/>
    </row>
    <row r="496" spans="3:8">
      <c r="C496" s="69"/>
      <c r="D496" s="69"/>
      <c r="E496" s="69"/>
      <c r="F496" s="69"/>
      <c r="G496" s="69"/>
      <c r="H496" s="69"/>
    </row>
    <row r="497" spans="3:8">
      <c r="C497" s="69"/>
      <c r="D497" s="69"/>
      <c r="E497" s="69"/>
      <c r="F497" s="69"/>
      <c r="G497" s="69"/>
      <c r="H497" s="69"/>
    </row>
    <row r="498" spans="3:8">
      <c r="C498" s="69"/>
      <c r="D498" s="69"/>
      <c r="E498" s="69"/>
      <c r="F498" s="69"/>
      <c r="G498" s="69"/>
      <c r="H498" s="69"/>
    </row>
    <row r="499" spans="3:8">
      <c r="C499" s="69"/>
      <c r="D499" s="69"/>
      <c r="E499" s="69"/>
      <c r="F499" s="69"/>
      <c r="G499" s="69"/>
      <c r="H499" s="69"/>
    </row>
    <row r="500" spans="3:8">
      <c r="C500" s="69"/>
      <c r="D500" s="69"/>
      <c r="E500" s="69"/>
      <c r="F500" s="69"/>
      <c r="G500" s="69"/>
      <c r="H500" s="69"/>
    </row>
    <row r="501" spans="3:8">
      <c r="C501" s="69"/>
      <c r="D501" s="69"/>
      <c r="E501" s="69"/>
      <c r="F501" s="69"/>
      <c r="G501" s="69"/>
      <c r="H501" s="69"/>
    </row>
    <row r="502" spans="3:8">
      <c r="C502" s="69"/>
      <c r="D502" s="69"/>
      <c r="E502" s="69"/>
      <c r="F502" s="69"/>
      <c r="G502" s="69"/>
      <c r="H502" s="69"/>
    </row>
    <row r="503" spans="3:8">
      <c r="C503" s="69"/>
      <c r="D503" s="69"/>
      <c r="E503" s="69"/>
      <c r="F503" s="69"/>
      <c r="G503" s="69"/>
      <c r="H503" s="69"/>
    </row>
    <row r="504" spans="3:8">
      <c r="C504" s="69"/>
      <c r="D504" s="69"/>
      <c r="E504" s="69"/>
      <c r="F504" s="69"/>
      <c r="G504" s="69"/>
      <c r="H504" s="69"/>
    </row>
    <row r="505" spans="3:8">
      <c r="C505" s="69"/>
      <c r="D505" s="69"/>
      <c r="E505" s="69"/>
      <c r="F505" s="69"/>
      <c r="G505" s="69"/>
      <c r="H505" s="69"/>
    </row>
    <row r="506" spans="3:8">
      <c r="C506" s="69"/>
      <c r="D506" s="69"/>
      <c r="E506" s="69"/>
      <c r="F506" s="69"/>
      <c r="G506" s="69"/>
      <c r="H506" s="69"/>
    </row>
    <row r="507" spans="3:8">
      <c r="C507" s="69"/>
      <c r="D507" s="69"/>
      <c r="E507" s="69"/>
      <c r="F507" s="69"/>
      <c r="G507" s="69"/>
      <c r="H507" s="69"/>
    </row>
    <row r="508" spans="3:8">
      <c r="C508" s="69"/>
      <c r="D508" s="69"/>
      <c r="E508" s="69"/>
      <c r="F508" s="69"/>
      <c r="G508" s="69"/>
      <c r="H508" s="69"/>
    </row>
    <row r="509" spans="3:8">
      <c r="C509" s="69"/>
      <c r="D509" s="69"/>
      <c r="E509" s="69"/>
      <c r="F509" s="69"/>
      <c r="G509" s="69"/>
      <c r="H509" s="69"/>
    </row>
    <row r="510" spans="3:8">
      <c r="C510" s="69"/>
      <c r="D510" s="69"/>
      <c r="E510" s="69"/>
      <c r="F510" s="69"/>
      <c r="G510" s="69"/>
      <c r="H510" s="69"/>
    </row>
    <row r="511" spans="3:8">
      <c r="C511" s="69"/>
      <c r="D511" s="69"/>
      <c r="E511" s="69"/>
      <c r="F511" s="69"/>
      <c r="G511" s="69"/>
      <c r="H511" s="69"/>
    </row>
    <row r="512" spans="3:8">
      <c r="C512" s="69"/>
      <c r="D512" s="69"/>
      <c r="E512" s="69"/>
      <c r="F512" s="69"/>
      <c r="G512" s="69"/>
      <c r="H512" s="69"/>
    </row>
    <row r="513" spans="3:8">
      <c r="C513" s="69"/>
      <c r="D513" s="69"/>
      <c r="E513" s="69"/>
      <c r="F513" s="69"/>
      <c r="G513" s="69"/>
      <c r="H513" s="69"/>
    </row>
    <row r="514" spans="3:8">
      <c r="C514" s="69"/>
      <c r="D514" s="69"/>
      <c r="E514" s="69"/>
      <c r="F514" s="69"/>
      <c r="G514" s="69"/>
      <c r="H514" s="69"/>
    </row>
    <row r="515" spans="3:8">
      <c r="C515" s="69"/>
      <c r="D515" s="69"/>
      <c r="E515" s="69"/>
      <c r="F515" s="69"/>
      <c r="G515" s="69"/>
      <c r="H515" s="69"/>
    </row>
    <row r="516" spans="3:8">
      <c r="C516" s="69"/>
      <c r="D516" s="69"/>
      <c r="E516" s="69"/>
      <c r="F516" s="69"/>
      <c r="G516" s="69"/>
      <c r="H516" s="69"/>
    </row>
    <row r="517" spans="3:8">
      <c r="C517" s="69"/>
      <c r="D517" s="69"/>
      <c r="E517" s="69"/>
      <c r="F517" s="69"/>
      <c r="G517" s="69"/>
      <c r="H517" s="69"/>
    </row>
    <row r="518" spans="3:8">
      <c r="C518" s="69"/>
      <c r="D518" s="69"/>
      <c r="E518" s="69"/>
      <c r="F518" s="69"/>
      <c r="G518" s="69"/>
      <c r="H518" s="69"/>
    </row>
    <row r="519" spans="3:8">
      <c r="C519" s="69"/>
      <c r="D519" s="69"/>
      <c r="E519" s="69"/>
      <c r="F519" s="69"/>
      <c r="G519" s="69"/>
      <c r="H519" s="69"/>
    </row>
    <row r="520" spans="3:8">
      <c r="C520" s="69"/>
      <c r="D520" s="69"/>
      <c r="E520" s="69"/>
      <c r="F520" s="69"/>
      <c r="G520" s="69"/>
      <c r="H520" s="69"/>
    </row>
    <row r="521" spans="3:8">
      <c r="C521" s="69"/>
      <c r="D521" s="69"/>
      <c r="E521" s="69"/>
      <c r="F521" s="69"/>
      <c r="G521" s="69"/>
      <c r="H521" s="69"/>
    </row>
    <row r="522" spans="3:8">
      <c r="C522" s="69"/>
      <c r="D522" s="69"/>
      <c r="E522" s="69"/>
      <c r="F522" s="69"/>
      <c r="G522" s="69"/>
      <c r="H522" s="69"/>
    </row>
    <row r="523" spans="3:8">
      <c r="C523" s="69"/>
      <c r="D523" s="69"/>
      <c r="E523" s="69"/>
      <c r="F523" s="69"/>
      <c r="G523" s="69"/>
      <c r="H523" s="69"/>
    </row>
    <row r="524" spans="3:8">
      <c r="C524" s="69"/>
      <c r="D524" s="69"/>
      <c r="E524" s="69"/>
      <c r="F524" s="69"/>
      <c r="G524" s="69"/>
      <c r="H524" s="69"/>
    </row>
    <row r="525" spans="3:8">
      <c r="C525" s="69"/>
      <c r="D525" s="69"/>
      <c r="E525" s="69"/>
      <c r="F525" s="69"/>
      <c r="G525" s="69"/>
      <c r="H525" s="69"/>
    </row>
    <row r="526" spans="3:8">
      <c r="C526" s="69"/>
      <c r="D526" s="69"/>
      <c r="E526" s="69"/>
      <c r="F526" s="69"/>
      <c r="G526" s="69"/>
      <c r="H526" s="69"/>
    </row>
    <row r="527" spans="3:8">
      <c r="C527" s="69"/>
      <c r="D527" s="69"/>
      <c r="E527" s="69"/>
      <c r="F527" s="69"/>
      <c r="G527" s="69"/>
      <c r="H527" s="69"/>
    </row>
    <row r="528" spans="3:8">
      <c r="C528" s="69"/>
      <c r="D528" s="69"/>
      <c r="E528" s="69"/>
      <c r="F528" s="69"/>
      <c r="G528" s="69"/>
      <c r="H528" s="69"/>
    </row>
    <row r="529" spans="3:8">
      <c r="C529" s="69"/>
      <c r="D529" s="69"/>
      <c r="E529" s="69"/>
      <c r="F529" s="69"/>
      <c r="G529" s="69"/>
      <c r="H529" s="69"/>
    </row>
    <row r="530" spans="3:8">
      <c r="C530" s="69"/>
      <c r="D530" s="69"/>
      <c r="E530" s="69"/>
      <c r="F530" s="69"/>
      <c r="G530" s="69"/>
      <c r="H530" s="69"/>
    </row>
    <row r="531" spans="3:8">
      <c r="C531" s="69"/>
      <c r="D531" s="69"/>
      <c r="E531" s="69"/>
      <c r="F531" s="69"/>
      <c r="G531" s="69"/>
      <c r="H531" s="69"/>
    </row>
    <row r="532" spans="3:8">
      <c r="C532" s="69"/>
      <c r="D532" s="69"/>
      <c r="E532" s="69"/>
      <c r="F532" s="69"/>
      <c r="G532" s="69"/>
      <c r="H532" s="69"/>
    </row>
    <row r="533" spans="3:8">
      <c r="C533" s="69"/>
      <c r="D533" s="69"/>
      <c r="E533" s="69"/>
      <c r="F533" s="69"/>
      <c r="G533" s="69"/>
      <c r="H533" s="69"/>
    </row>
    <row r="534" spans="3:8">
      <c r="C534" s="69"/>
      <c r="D534" s="69"/>
      <c r="E534" s="69"/>
      <c r="F534" s="69"/>
      <c r="G534" s="69"/>
      <c r="H534" s="69"/>
    </row>
    <row r="535" spans="3:8">
      <c r="C535" s="69"/>
      <c r="D535" s="69"/>
      <c r="E535" s="69"/>
      <c r="F535" s="69"/>
      <c r="G535" s="69"/>
      <c r="H535" s="69"/>
    </row>
    <row r="536" spans="3:8">
      <c r="C536" s="69"/>
      <c r="D536" s="69"/>
      <c r="E536" s="69"/>
      <c r="F536" s="69"/>
      <c r="G536" s="69"/>
      <c r="H536" s="69"/>
    </row>
    <row r="537" spans="3:8">
      <c r="C537" s="69"/>
      <c r="D537" s="69"/>
      <c r="E537" s="69"/>
      <c r="F537" s="69"/>
      <c r="G537" s="69"/>
      <c r="H537" s="69"/>
    </row>
    <row r="538" spans="3:8">
      <c r="C538" s="69"/>
      <c r="D538" s="69"/>
      <c r="E538" s="69"/>
      <c r="F538" s="69"/>
      <c r="G538" s="69"/>
      <c r="H538" s="69"/>
    </row>
    <row r="539" spans="3:8">
      <c r="C539" s="69"/>
      <c r="D539" s="69"/>
      <c r="E539" s="69"/>
      <c r="F539" s="69"/>
      <c r="G539" s="69"/>
      <c r="H539" s="69"/>
    </row>
    <row r="540" spans="3:8">
      <c r="C540" s="69"/>
      <c r="D540" s="69"/>
      <c r="E540" s="69"/>
      <c r="F540" s="69"/>
      <c r="G540" s="69"/>
      <c r="H540" s="69"/>
    </row>
    <row r="541" spans="3:8">
      <c r="C541" s="69"/>
      <c r="D541" s="69"/>
      <c r="E541" s="69"/>
      <c r="F541" s="69"/>
      <c r="G541" s="69"/>
      <c r="H541" s="69"/>
    </row>
    <row r="542" spans="3:8">
      <c r="C542" s="69"/>
      <c r="D542" s="69"/>
      <c r="E542" s="69"/>
      <c r="F542" s="69"/>
      <c r="G542" s="69"/>
      <c r="H542" s="69"/>
    </row>
    <row r="543" spans="3:8">
      <c r="C543" s="69"/>
      <c r="D543" s="69"/>
      <c r="E543" s="69"/>
      <c r="F543" s="69"/>
      <c r="G543" s="69"/>
      <c r="H543" s="69"/>
    </row>
    <row r="544" spans="3:8">
      <c r="C544" s="69"/>
      <c r="D544" s="69"/>
      <c r="E544" s="69"/>
      <c r="F544" s="69"/>
      <c r="G544" s="69"/>
      <c r="H544" s="69"/>
    </row>
    <row r="545" spans="3:8">
      <c r="C545" s="69"/>
      <c r="D545" s="69"/>
      <c r="E545" s="69"/>
      <c r="F545" s="69"/>
      <c r="G545" s="69"/>
      <c r="H545" s="69"/>
    </row>
    <row r="546" spans="3:8">
      <c r="C546" s="69"/>
      <c r="D546" s="69"/>
      <c r="E546" s="69"/>
      <c r="F546" s="69"/>
      <c r="G546" s="69"/>
      <c r="H546" s="69"/>
    </row>
    <row r="547" spans="3:8">
      <c r="C547" s="69"/>
      <c r="D547" s="69"/>
      <c r="E547" s="69"/>
      <c r="F547" s="69"/>
      <c r="G547" s="69"/>
      <c r="H547" s="69"/>
    </row>
    <row r="548" spans="3:8">
      <c r="C548" s="69"/>
      <c r="D548" s="69"/>
      <c r="E548" s="69"/>
      <c r="F548" s="69"/>
      <c r="G548" s="69"/>
      <c r="H548" s="69"/>
    </row>
    <row r="549" spans="3:8">
      <c r="C549" s="69"/>
      <c r="D549" s="69"/>
      <c r="E549" s="69"/>
      <c r="F549" s="69"/>
      <c r="G549" s="69"/>
      <c r="H549" s="69"/>
    </row>
    <row r="550" spans="3:8">
      <c r="C550" s="69"/>
      <c r="D550" s="69"/>
      <c r="E550" s="69"/>
      <c r="F550" s="69"/>
      <c r="G550" s="69"/>
      <c r="H550" s="69"/>
    </row>
    <row r="551" spans="3:8">
      <c r="C551" s="69"/>
      <c r="D551" s="69"/>
      <c r="E551" s="69"/>
      <c r="F551" s="69"/>
      <c r="G551" s="69"/>
      <c r="H551" s="69"/>
    </row>
    <row r="552" spans="3:8">
      <c r="C552" s="69"/>
      <c r="D552" s="69"/>
      <c r="E552" s="69"/>
      <c r="F552" s="69"/>
      <c r="G552" s="69"/>
      <c r="H552" s="69"/>
    </row>
    <row r="553" spans="3:8">
      <c r="C553" s="69"/>
      <c r="D553" s="69"/>
      <c r="E553" s="69"/>
      <c r="F553" s="69"/>
      <c r="G553" s="69"/>
      <c r="H553" s="69"/>
    </row>
    <row r="554" spans="3:8">
      <c r="C554" s="69"/>
      <c r="D554" s="69"/>
      <c r="E554" s="69"/>
      <c r="F554" s="69"/>
      <c r="G554" s="69"/>
      <c r="H554" s="69"/>
    </row>
    <row r="555" spans="3:8">
      <c r="C555" s="69"/>
      <c r="D555" s="69"/>
      <c r="E555" s="69"/>
      <c r="F555" s="69"/>
      <c r="G555" s="69"/>
      <c r="H555" s="69"/>
    </row>
    <row r="556" spans="3:8">
      <c r="C556" s="69"/>
      <c r="D556" s="69"/>
      <c r="E556" s="69"/>
      <c r="F556" s="69"/>
      <c r="G556" s="69"/>
      <c r="H556" s="69"/>
    </row>
    <row r="557" spans="3:8">
      <c r="C557" s="69"/>
      <c r="D557" s="69"/>
      <c r="E557" s="69"/>
      <c r="F557" s="69"/>
      <c r="G557" s="69"/>
      <c r="H557" s="69"/>
    </row>
    <row r="558" spans="3:8">
      <c r="C558" s="69"/>
      <c r="D558" s="69"/>
      <c r="E558" s="69"/>
      <c r="F558" s="69"/>
      <c r="G558" s="69"/>
      <c r="H558" s="69"/>
    </row>
    <row r="559" spans="3:8">
      <c r="C559" s="69"/>
      <c r="D559" s="69"/>
      <c r="E559" s="69"/>
      <c r="F559" s="69"/>
      <c r="G559" s="69"/>
      <c r="H559" s="69"/>
    </row>
    <row r="560" spans="3:8">
      <c r="C560" s="69"/>
      <c r="D560" s="69"/>
      <c r="E560" s="69"/>
      <c r="F560" s="69"/>
      <c r="G560" s="69"/>
      <c r="H560" s="69"/>
    </row>
    <row r="561" spans="3:8">
      <c r="C561" s="69"/>
      <c r="D561" s="69"/>
      <c r="E561" s="69"/>
      <c r="F561" s="69"/>
      <c r="G561" s="69"/>
      <c r="H561" s="69"/>
    </row>
    <row r="562" spans="3:8">
      <c r="C562" s="69"/>
      <c r="D562" s="69"/>
      <c r="E562" s="69"/>
      <c r="F562" s="69"/>
      <c r="G562" s="69"/>
      <c r="H562" s="69"/>
    </row>
    <row r="563" spans="3:8">
      <c r="C563" s="69"/>
      <c r="D563" s="69"/>
      <c r="E563" s="69"/>
      <c r="F563" s="69"/>
      <c r="G563" s="69"/>
      <c r="H563" s="69"/>
    </row>
    <row r="564" spans="3:8">
      <c r="C564" s="69"/>
      <c r="D564" s="69"/>
      <c r="E564" s="69"/>
      <c r="F564" s="69"/>
      <c r="G564" s="69"/>
      <c r="H564" s="69"/>
    </row>
    <row r="565" spans="3:8">
      <c r="C565" s="69"/>
      <c r="D565" s="69"/>
      <c r="E565" s="69"/>
      <c r="F565" s="69"/>
      <c r="G565" s="69"/>
      <c r="H565" s="69"/>
    </row>
    <row r="566" spans="3:8">
      <c r="C566" s="69"/>
      <c r="D566" s="69"/>
      <c r="E566" s="69"/>
      <c r="F566" s="69"/>
      <c r="G566" s="69"/>
      <c r="H566" s="69"/>
    </row>
    <row r="567" spans="3:8">
      <c r="C567" s="69"/>
      <c r="D567" s="69"/>
      <c r="E567" s="69"/>
      <c r="F567" s="69"/>
      <c r="G567" s="69"/>
      <c r="H567" s="69"/>
    </row>
    <row r="568" spans="3:8">
      <c r="C568" s="69"/>
      <c r="D568" s="69"/>
      <c r="E568" s="69"/>
      <c r="F568" s="69"/>
      <c r="G568" s="69"/>
      <c r="H568" s="69"/>
    </row>
    <row r="569" spans="3:8">
      <c r="C569" s="69"/>
      <c r="D569" s="69"/>
      <c r="E569" s="69"/>
      <c r="F569" s="69"/>
      <c r="G569" s="69"/>
      <c r="H569" s="69"/>
    </row>
    <row r="570" spans="3:8">
      <c r="C570" s="69"/>
      <c r="D570" s="69"/>
      <c r="E570" s="69"/>
      <c r="F570" s="69"/>
      <c r="G570" s="69"/>
      <c r="H570" s="69"/>
    </row>
    <row r="571" spans="3:8">
      <c r="C571" s="69"/>
      <c r="D571" s="69"/>
      <c r="E571" s="69"/>
      <c r="F571" s="69"/>
      <c r="G571" s="69"/>
      <c r="H571" s="69"/>
    </row>
    <row r="572" spans="3:8">
      <c r="C572" s="69"/>
      <c r="D572" s="69"/>
      <c r="E572" s="69"/>
      <c r="F572" s="69"/>
      <c r="G572" s="69"/>
      <c r="H572" s="69"/>
    </row>
    <row r="573" spans="3:8">
      <c r="C573" s="69"/>
      <c r="D573" s="69"/>
      <c r="E573" s="69"/>
      <c r="F573" s="69"/>
      <c r="G573" s="69"/>
      <c r="H573" s="69"/>
    </row>
    <row r="574" spans="3:8">
      <c r="C574" s="69"/>
      <c r="D574" s="69"/>
      <c r="E574" s="69"/>
      <c r="F574" s="69"/>
      <c r="G574" s="69"/>
      <c r="H574" s="69"/>
    </row>
    <row r="575" spans="3:8">
      <c r="C575" s="69"/>
      <c r="D575" s="69"/>
      <c r="E575" s="69"/>
      <c r="F575" s="69"/>
      <c r="G575" s="69"/>
      <c r="H575" s="69"/>
    </row>
    <row r="576" spans="3:8">
      <c r="C576" s="69"/>
      <c r="D576" s="69"/>
      <c r="E576" s="69"/>
      <c r="F576" s="69"/>
      <c r="G576" s="69"/>
      <c r="H576" s="69"/>
    </row>
    <row r="577" spans="3:8">
      <c r="C577" s="69"/>
      <c r="D577" s="69"/>
      <c r="E577" s="69"/>
      <c r="F577" s="69"/>
      <c r="G577" s="69"/>
      <c r="H577" s="69"/>
    </row>
    <row r="578" spans="3:8">
      <c r="C578" s="69"/>
      <c r="D578" s="69"/>
      <c r="E578" s="69"/>
      <c r="F578" s="69"/>
      <c r="G578" s="69"/>
      <c r="H578" s="69"/>
    </row>
    <row r="579" spans="3:8">
      <c r="C579" s="69"/>
      <c r="D579" s="69"/>
      <c r="E579" s="69"/>
      <c r="F579" s="69"/>
      <c r="G579" s="69"/>
      <c r="H579" s="69"/>
    </row>
    <row r="580" spans="3:8">
      <c r="C580" s="69"/>
      <c r="D580" s="69"/>
      <c r="E580" s="69"/>
      <c r="F580" s="69"/>
      <c r="G580" s="69"/>
      <c r="H580" s="69"/>
    </row>
    <row r="581" spans="3:8">
      <c r="C581" s="69"/>
      <c r="D581" s="69"/>
      <c r="E581" s="69"/>
      <c r="F581" s="69"/>
      <c r="G581" s="69"/>
      <c r="H581" s="69"/>
    </row>
    <row r="582" spans="3:8">
      <c r="C582" s="69"/>
      <c r="D582" s="69"/>
      <c r="E582" s="69"/>
      <c r="F582" s="69"/>
      <c r="G582" s="69"/>
      <c r="H582" s="69"/>
    </row>
    <row r="583" spans="3:8">
      <c r="C583" s="69"/>
      <c r="D583" s="69"/>
      <c r="E583" s="69"/>
      <c r="F583" s="69"/>
      <c r="G583" s="69"/>
      <c r="H583" s="69"/>
    </row>
    <row r="584" spans="3:8">
      <c r="C584" s="69"/>
      <c r="D584" s="69"/>
      <c r="E584" s="69"/>
      <c r="F584" s="69"/>
      <c r="G584" s="69"/>
      <c r="H584" s="69"/>
    </row>
    <row r="585" spans="3:8">
      <c r="C585" s="69"/>
      <c r="D585" s="69"/>
      <c r="E585" s="69"/>
      <c r="F585" s="69"/>
      <c r="G585" s="69"/>
      <c r="H585" s="69"/>
    </row>
    <row r="586" spans="3:8">
      <c r="C586" s="69"/>
      <c r="D586" s="69"/>
      <c r="E586" s="69"/>
      <c r="F586" s="69"/>
      <c r="G586" s="69"/>
      <c r="H586" s="69"/>
    </row>
    <row r="587" spans="3:8">
      <c r="C587" s="69"/>
      <c r="D587" s="69"/>
      <c r="E587" s="69"/>
      <c r="F587" s="69"/>
      <c r="G587" s="69"/>
      <c r="H587" s="69"/>
    </row>
    <row r="588" spans="3:8">
      <c r="C588" s="69"/>
      <c r="D588" s="69"/>
      <c r="E588" s="69"/>
      <c r="F588" s="69"/>
      <c r="G588" s="69"/>
      <c r="H588" s="69"/>
    </row>
    <row r="589" spans="3:8">
      <c r="C589" s="69"/>
      <c r="D589" s="69"/>
      <c r="E589" s="69"/>
      <c r="F589" s="69"/>
      <c r="G589" s="69"/>
      <c r="H589" s="69"/>
    </row>
    <row r="590" spans="3:8">
      <c r="C590" s="69"/>
      <c r="D590" s="69"/>
      <c r="E590" s="69"/>
      <c r="F590" s="69"/>
      <c r="G590" s="69"/>
      <c r="H590" s="69"/>
    </row>
    <row r="591" spans="3:8">
      <c r="C591" s="69"/>
      <c r="D591" s="69"/>
      <c r="E591" s="69"/>
      <c r="F591" s="69"/>
      <c r="G591" s="69"/>
      <c r="H591" s="69"/>
    </row>
    <row r="592" spans="3:8">
      <c r="C592" s="69"/>
      <c r="D592" s="69"/>
      <c r="E592" s="69"/>
      <c r="F592" s="69"/>
      <c r="G592" s="69"/>
      <c r="H592" s="69"/>
    </row>
    <row r="593" spans="3:8">
      <c r="C593" s="69"/>
      <c r="D593" s="69"/>
      <c r="E593" s="69"/>
      <c r="F593" s="69"/>
      <c r="G593" s="69"/>
      <c r="H593" s="69"/>
    </row>
    <row r="594" spans="3:8">
      <c r="C594" s="69"/>
      <c r="D594" s="69"/>
      <c r="E594" s="69"/>
      <c r="F594" s="69"/>
      <c r="G594" s="69"/>
      <c r="H594" s="69"/>
    </row>
    <row r="595" spans="3:8">
      <c r="C595" s="69"/>
      <c r="D595" s="69"/>
      <c r="E595" s="69"/>
      <c r="F595" s="69"/>
      <c r="G595" s="69"/>
      <c r="H595" s="69"/>
    </row>
    <row r="596" spans="3:8">
      <c r="C596" s="69"/>
      <c r="D596" s="69"/>
      <c r="E596" s="69"/>
      <c r="F596" s="69"/>
      <c r="G596" s="69"/>
      <c r="H596" s="69"/>
    </row>
    <row r="597" spans="3:8">
      <c r="C597" s="69"/>
      <c r="D597" s="69"/>
      <c r="E597" s="69"/>
      <c r="F597" s="69"/>
      <c r="G597" s="69"/>
      <c r="H597" s="69"/>
    </row>
    <row r="598" spans="3:8">
      <c r="C598" s="69"/>
      <c r="D598" s="69"/>
      <c r="E598" s="69"/>
      <c r="F598" s="69"/>
      <c r="G598" s="69"/>
      <c r="H598" s="69"/>
    </row>
    <row r="599" spans="3:8">
      <c r="C599" s="69"/>
      <c r="D599" s="69"/>
      <c r="E599" s="69"/>
      <c r="F599" s="69"/>
      <c r="G599" s="69"/>
      <c r="H599" s="69"/>
    </row>
    <row r="600" spans="3:8">
      <c r="C600" s="69"/>
      <c r="D600" s="69"/>
      <c r="E600" s="69"/>
      <c r="F600" s="69"/>
      <c r="G600" s="69"/>
      <c r="H600" s="69"/>
    </row>
    <row r="601" spans="3:8">
      <c r="C601" s="69"/>
      <c r="D601" s="69"/>
      <c r="E601" s="69"/>
      <c r="F601" s="69"/>
      <c r="G601" s="69"/>
      <c r="H601" s="69"/>
    </row>
    <row r="602" spans="3:8">
      <c r="C602" s="69"/>
      <c r="D602" s="69"/>
      <c r="E602" s="69"/>
      <c r="F602" s="69"/>
      <c r="G602" s="69"/>
      <c r="H602" s="69"/>
    </row>
    <row r="603" spans="3:8">
      <c r="C603" s="69"/>
      <c r="D603" s="69"/>
      <c r="E603" s="69"/>
      <c r="F603" s="69"/>
      <c r="G603" s="69"/>
      <c r="H603" s="69"/>
    </row>
    <row r="604" spans="3:8">
      <c r="C604" s="69"/>
      <c r="D604" s="69"/>
      <c r="E604" s="69"/>
      <c r="F604" s="69"/>
      <c r="G604" s="69"/>
      <c r="H604" s="69"/>
    </row>
    <row r="605" spans="3:8">
      <c r="C605" s="69"/>
      <c r="D605" s="69"/>
      <c r="E605" s="69"/>
      <c r="F605" s="69"/>
      <c r="G605" s="69"/>
      <c r="H605" s="69"/>
    </row>
    <row r="606" spans="3:8">
      <c r="C606" s="69"/>
      <c r="D606" s="69"/>
      <c r="E606" s="69"/>
      <c r="F606" s="69"/>
      <c r="G606" s="69"/>
      <c r="H606" s="69"/>
    </row>
    <row r="607" spans="3:8">
      <c r="C607" s="69"/>
      <c r="D607" s="69"/>
      <c r="E607" s="69"/>
      <c r="F607" s="69"/>
      <c r="G607" s="69"/>
      <c r="H607" s="69"/>
    </row>
    <row r="608" spans="3:8">
      <c r="C608" s="69"/>
      <c r="D608" s="69"/>
      <c r="E608" s="69"/>
      <c r="F608" s="69"/>
      <c r="G608" s="69"/>
      <c r="H608" s="69"/>
    </row>
    <row r="609" spans="3:8">
      <c r="C609" s="69"/>
      <c r="D609" s="69"/>
      <c r="E609" s="69"/>
      <c r="F609" s="69"/>
      <c r="G609" s="69"/>
      <c r="H609" s="69"/>
    </row>
    <row r="610" spans="3:8">
      <c r="C610" s="69"/>
      <c r="D610" s="69"/>
      <c r="E610" s="69"/>
      <c r="F610" s="69"/>
      <c r="G610" s="69"/>
      <c r="H610" s="69"/>
    </row>
    <row r="611" spans="3:8">
      <c r="C611" s="69"/>
      <c r="D611" s="69"/>
      <c r="E611" s="69"/>
      <c r="F611" s="69"/>
      <c r="G611" s="69"/>
      <c r="H611" s="69"/>
    </row>
    <row r="612" spans="3:8">
      <c r="C612" s="69"/>
      <c r="D612" s="69"/>
      <c r="E612" s="69"/>
      <c r="F612" s="69"/>
      <c r="G612" s="69"/>
      <c r="H612" s="69"/>
    </row>
    <row r="613" spans="3:8">
      <c r="C613" s="69"/>
      <c r="D613" s="69"/>
      <c r="E613" s="69"/>
      <c r="F613" s="69"/>
      <c r="G613" s="69"/>
      <c r="H613" s="69"/>
    </row>
    <row r="614" spans="3:8">
      <c r="C614" s="69"/>
      <c r="D614" s="69"/>
      <c r="E614" s="69"/>
      <c r="F614" s="69"/>
      <c r="G614" s="69"/>
      <c r="H614" s="69"/>
    </row>
    <row r="615" spans="3:8">
      <c r="C615" s="69"/>
      <c r="D615" s="69"/>
      <c r="E615" s="69"/>
      <c r="F615" s="69"/>
      <c r="G615" s="69"/>
      <c r="H615" s="69"/>
    </row>
    <row r="616" spans="3:8">
      <c r="C616" s="69"/>
      <c r="D616" s="69"/>
      <c r="E616" s="69"/>
      <c r="F616" s="69"/>
      <c r="G616" s="69"/>
      <c r="H616" s="69"/>
    </row>
    <row r="617" spans="3:8">
      <c r="C617" s="69"/>
      <c r="D617" s="69"/>
      <c r="E617" s="69"/>
      <c r="F617" s="69"/>
      <c r="G617" s="69"/>
      <c r="H617" s="69"/>
    </row>
    <row r="618" spans="3:8">
      <c r="C618" s="69"/>
      <c r="D618" s="69"/>
      <c r="E618" s="69"/>
      <c r="F618" s="69"/>
      <c r="G618" s="69"/>
      <c r="H618" s="69"/>
    </row>
    <row r="619" spans="3:8">
      <c r="C619" s="69"/>
      <c r="D619" s="69"/>
      <c r="E619" s="69"/>
      <c r="F619" s="69"/>
      <c r="G619" s="69"/>
      <c r="H619" s="69"/>
    </row>
    <row r="620" spans="3:8">
      <c r="C620" s="69"/>
      <c r="D620" s="69"/>
      <c r="E620" s="69"/>
      <c r="F620" s="69"/>
      <c r="G620" s="69"/>
      <c r="H620" s="69"/>
    </row>
    <row r="621" spans="3:8">
      <c r="C621" s="69"/>
      <c r="D621" s="69"/>
      <c r="E621" s="69"/>
      <c r="F621" s="69"/>
      <c r="G621" s="69"/>
      <c r="H621" s="69"/>
    </row>
    <row r="622" spans="3:8">
      <c r="C622" s="69"/>
      <c r="D622" s="69"/>
      <c r="E622" s="69"/>
      <c r="F622" s="69"/>
      <c r="G622" s="69"/>
      <c r="H622" s="69"/>
    </row>
    <row r="623" spans="3:8">
      <c r="C623" s="69"/>
      <c r="D623" s="69"/>
      <c r="E623" s="69"/>
      <c r="F623" s="69"/>
      <c r="G623" s="69"/>
      <c r="H623" s="69"/>
    </row>
    <row r="624" spans="3:8">
      <c r="C624" s="69"/>
      <c r="D624" s="69"/>
      <c r="E624" s="69"/>
      <c r="F624" s="69"/>
      <c r="G624" s="69"/>
      <c r="H624" s="69"/>
    </row>
    <row r="625" spans="3:8">
      <c r="C625" s="69"/>
      <c r="D625" s="69"/>
      <c r="E625" s="69"/>
      <c r="F625" s="69"/>
      <c r="G625" s="69"/>
      <c r="H625" s="69"/>
    </row>
    <row r="626" spans="3:8">
      <c r="C626" s="69"/>
      <c r="D626" s="69"/>
      <c r="E626" s="69"/>
      <c r="F626" s="69"/>
      <c r="G626" s="69"/>
      <c r="H626" s="69"/>
    </row>
    <row r="627" spans="3:8">
      <c r="C627" s="69"/>
      <c r="D627" s="69"/>
      <c r="E627" s="69"/>
      <c r="F627" s="69"/>
      <c r="G627" s="69"/>
      <c r="H627" s="69"/>
    </row>
    <row r="628" spans="3:8">
      <c r="C628" s="69"/>
      <c r="D628" s="69"/>
      <c r="E628" s="69"/>
      <c r="F628" s="69"/>
      <c r="G628" s="69"/>
      <c r="H628" s="69"/>
    </row>
    <row r="629" spans="3:8">
      <c r="C629" s="69"/>
      <c r="D629" s="69"/>
      <c r="E629" s="69"/>
      <c r="F629" s="69"/>
      <c r="G629" s="69"/>
      <c r="H629" s="69"/>
    </row>
    <row r="630" spans="3:8">
      <c r="C630" s="69"/>
      <c r="D630" s="69"/>
      <c r="E630" s="69"/>
      <c r="F630" s="69"/>
      <c r="G630" s="69"/>
      <c r="H630" s="69"/>
    </row>
    <row r="631" spans="3:8">
      <c r="C631" s="69"/>
      <c r="D631" s="69"/>
      <c r="E631" s="69"/>
      <c r="F631" s="69"/>
      <c r="G631" s="69"/>
      <c r="H631" s="69"/>
    </row>
    <row r="632" spans="3:8">
      <c r="C632" s="69"/>
      <c r="D632" s="69"/>
      <c r="E632" s="69"/>
      <c r="F632" s="69"/>
      <c r="G632" s="69"/>
      <c r="H632" s="69"/>
    </row>
    <row r="633" spans="3:8">
      <c r="C633" s="69"/>
      <c r="D633" s="69"/>
      <c r="E633" s="69"/>
      <c r="F633" s="69"/>
      <c r="G633" s="69"/>
      <c r="H633" s="69"/>
    </row>
    <row r="634" spans="3:8">
      <c r="C634" s="69"/>
      <c r="D634" s="69"/>
      <c r="E634" s="69"/>
      <c r="F634" s="69"/>
      <c r="G634" s="69"/>
      <c r="H634" s="69"/>
    </row>
    <row r="635" spans="3:8">
      <c r="C635" s="69"/>
      <c r="D635" s="69"/>
      <c r="E635" s="69"/>
      <c r="F635" s="69"/>
      <c r="G635" s="69"/>
      <c r="H635" s="69"/>
    </row>
    <row r="636" spans="3:8">
      <c r="C636" s="69"/>
      <c r="D636" s="69"/>
      <c r="E636" s="69"/>
      <c r="F636" s="69"/>
      <c r="G636" s="69"/>
      <c r="H636" s="69"/>
    </row>
    <row r="637" spans="3:8">
      <c r="C637" s="69"/>
      <c r="D637" s="69"/>
      <c r="E637" s="69"/>
      <c r="F637" s="69"/>
      <c r="G637" s="69"/>
      <c r="H637" s="69"/>
    </row>
    <row r="638" spans="3:8">
      <c r="C638" s="69"/>
      <c r="D638" s="69"/>
      <c r="E638" s="69"/>
      <c r="F638" s="69"/>
      <c r="G638" s="69"/>
      <c r="H638" s="69"/>
    </row>
    <row r="639" spans="3:8">
      <c r="C639" s="69"/>
      <c r="D639" s="69"/>
      <c r="E639" s="69"/>
      <c r="F639" s="69"/>
      <c r="G639" s="69"/>
      <c r="H639" s="69"/>
    </row>
    <row r="640" spans="3:8">
      <c r="C640" s="69"/>
      <c r="D640" s="69"/>
      <c r="E640" s="69"/>
      <c r="F640" s="69"/>
      <c r="G640" s="69"/>
      <c r="H640" s="69"/>
    </row>
    <row r="641" spans="3:8">
      <c r="C641" s="69"/>
      <c r="D641" s="69"/>
      <c r="E641" s="69"/>
      <c r="F641" s="69"/>
      <c r="G641" s="69"/>
      <c r="H641" s="69"/>
    </row>
    <row r="642" spans="3:8">
      <c r="C642" s="69"/>
      <c r="D642" s="69"/>
      <c r="E642" s="69"/>
      <c r="F642" s="69"/>
      <c r="G642" s="69"/>
      <c r="H642" s="69"/>
    </row>
    <row r="643" spans="3:8">
      <c r="C643" s="69"/>
      <c r="D643" s="69"/>
      <c r="E643" s="69"/>
      <c r="F643" s="69"/>
      <c r="G643" s="69"/>
      <c r="H643" s="69"/>
    </row>
    <row r="644" spans="3:8">
      <c r="C644" s="69"/>
      <c r="D644" s="69"/>
      <c r="E644" s="69"/>
      <c r="F644" s="69"/>
      <c r="G644" s="69"/>
      <c r="H644" s="69"/>
    </row>
    <row r="645" spans="3:8">
      <c r="C645" s="69"/>
      <c r="D645" s="69"/>
      <c r="E645" s="69"/>
      <c r="F645" s="69"/>
      <c r="G645" s="69"/>
      <c r="H645" s="69"/>
    </row>
    <row r="646" spans="3:8">
      <c r="C646" s="69"/>
      <c r="D646" s="69"/>
      <c r="E646" s="69"/>
      <c r="F646" s="69"/>
      <c r="G646" s="69"/>
      <c r="H646" s="69"/>
    </row>
    <row r="647" spans="3:8">
      <c r="C647" s="69"/>
      <c r="D647" s="69"/>
      <c r="E647" s="69"/>
      <c r="F647" s="69"/>
      <c r="G647" s="69"/>
      <c r="H647" s="69"/>
    </row>
    <row r="648" spans="3:8">
      <c r="C648" s="69"/>
      <c r="D648" s="69"/>
      <c r="E648" s="69"/>
      <c r="F648" s="69"/>
      <c r="G648" s="69"/>
      <c r="H648" s="69"/>
    </row>
    <row r="649" spans="3:8">
      <c r="C649" s="69"/>
      <c r="D649" s="69"/>
      <c r="E649" s="69"/>
      <c r="F649" s="69"/>
      <c r="G649" s="69"/>
      <c r="H649" s="69"/>
    </row>
    <row r="650" spans="3:8">
      <c r="C650" s="69"/>
      <c r="D650" s="69"/>
      <c r="E650" s="69"/>
      <c r="F650" s="69"/>
      <c r="G650" s="69"/>
      <c r="H650" s="69"/>
    </row>
    <row r="651" spans="3:8">
      <c r="C651" s="69"/>
      <c r="D651" s="69"/>
      <c r="E651" s="69"/>
      <c r="F651" s="69"/>
      <c r="G651" s="69"/>
      <c r="H651" s="69"/>
    </row>
    <row r="652" spans="3:8">
      <c r="C652" s="69"/>
      <c r="D652" s="69"/>
      <c r="E652" s="69"/>
      <c r="F652" s="69"/>
      <c r="G652" s="69"/>
      <c r="H652" s="69"/>
    </row>
    <row r="653" spans="3:8">
      <c r="C653" s="69"/>
      <c r="D653" s="69"/>
      <c r="E653" s="69"/>
      <c r="F653" s="69"/>
      <c r="G653" s="69"/>
      <c r="H653" s="69"/>
    </row>
    <row r="654" spans="3:8">
      <c r="C654" s="69"/>
      <c r="D654" s="69"/>
      <c r="E654" s="69"/>
      <c r="F654" s="69"/>
      <c r="G654" s="69"/>
      <c r="H654" s="69"/>
    </row>
    <row r="655" spans="3:8">
      <c r="C655" s="69"/>
      <c r="D655" s="69"/>
      <c r="E655" s="69"/>
      <c r="F655" s="69"/>
      <c r="G655" s="69"/>
      <c r="H655" s="69"/>
    </row>
    <row r="656" spans="3:8">
      <c r="C656" s="69"/>
      <c r="D656" s="69"/>
      <c r="E656" s="69"/>
      <c r="F656" s="69"/>
      <c r="G656" s="69"/>
      <c r="H656" s="69"/>
    </row>
    <row r="657" spans="3:8">
      <c r="C657" s="69"/>
      <c r="D657" s="69"/>
      <c r="E657" s="69"/>
      <c r="F657" s="69"/>
      <c r="G657" s="69"/>
      <c r="H657" s="69"/>
    </row>
    <row r="658" spans="3:8">
      <c r="C658" s="69"/>
      <c r="D658" s="69"/>
      <c r="E658" s="69"/>
      <c r="F658" s="69"/>
      <c r="G658" s="69"/>
      <c r="H658" s="69"/>
    </row>
    <row r="659" spans="3:8">
      <c r="C659" s="69"/>
      <c r="D659" s="69"/>
      <c r="E659" s="69"/>
      <c r="F659" s="69"/>
      <c r="G659" s="69"/>
      <c r="H659" s="69"/>
    </row>
    <row r="660" spans="3:8">
      <c r="C660" s="69"/>
      <c r="D660" s="69"/>
      <c r="E660" s="69"/>
      <c r="F660" s="69"/>
      <c r="G660" s="69"/>
      <c r="H660" s="69"/>
    </row>
    <row r="661" spans="3:8">
      <c r="C661" s="69"/>
      <c r="D661" s="69"/>
      <c r="E661" s="69"/>
      <c r="F661" s="69"/>
      <c r="G661" s="69"/>
      <c r="H661" s="69"/>
    </row>
    <row r="662" spans="3:8">
      <c r="C662" s="69"/>
      <c r="D662" s="69"/>
      <c r="E662" s="69"/>
      <c r="F662" s="69"/>
      <c r="G662" s="69"/>
      <c r="H662" s="69"/>
    </row>
    <row r="663" spans="3:8">
      <c r="C663" s="69"/>
      <c r="D663" s="69"/>
      <c r="E663" s="69"/>
      <c r="F663" s="69"/>
      <c r="G663" s="69"/>
      <c r="H663" s="69"/>
    </row>
    <row r="664" spans="3:8">
      <c r="C664" s="69"/>
      <c r="D664" s="69"/>
      <c r="E664" s="69"/>
      <c r="F664" s="69"/>
      <c r="G664" s="69"/>
      <c r="H664" s="69"/>
    </row>
    <row r="665" spans="3:8">
      <c r="C665" s="69"/>
      <c r="D665" s="69"/>
      <c r="E665" s="69"/>
      <c r="F665" s="69"/>
      <c r="G665" s="69"/>
      <c r="H665" s="69"/>
    </row>
    <row r="666" spans="3:8">
      <c r="C666" s="69"/>
      <c r="D666" s="69"/>
      <c r="E666" s="69"/>
      <c r="F666" s="69"/>
      <c r="G666" s="69"/>
      <c r="H666" s="69"/>
    </row>
    <row r="667" spans="3:8">
      <c r="C667" s="69"/>
      <c r="D667" s="69"/>
      <c r="E667" s="69"/>
      <c r="F667" s="69"/>
      <c r="G667" s="69"/>
      <c r="H667" s="69"/>
    </row>
    <row r="668" spans="3:8">
      <c r="C668" s="69"/>
      <c r="D668" s="69"/>
      <c r="E668" s="69"/>
      <c r="F668" s="69"/>
      <c r="G668" s="69"/>
      <c r="H668" s="69"/>
    </row>
    <row r="669" spans="3:8">
      <c r="C669" s="69"/>
      <c r="D669" s="69"/>
      <c r="E669" s="69"/>
      <c r="F669" s="69"/>
      <c r="G669" s="69"/>
      <c r="H669" s="69"/>
    </row>
    <row r="670" spans="3:8">
      <c r="C670" s="69"/>
      <c r="D670" s="69"/>
      <c r="E670" s="69"/>
      <c r="F670" s="69"/>
      <c r="G670" s="69"/>
      <c r="H670" s="69"/>
    </row>
    <row r="671" spans="3:8">
      <c r="C671" s="69"/>
      <c r="D671" s="69"/>
      <c r="E671" s="69"/>
      <c r="F671" s="69"/>
      <c r="G671" s="69"/>
      <c r="H671" s="69"/>
    </row>
    <row r="672" spans="3:8">
      <c r="C672" s="69"/>
      <c r="D672" s="69"/>
      <c r="E672" s="69"/>
      <c r="F672" s="69"/>
      <c r="G672" s="69"/>
      <c r="H672" s="69"/>
    </row>
    <row r="673" spans="3:8">
      <c r="C673" s="69"/>
      <c r="D673" s="69"/>
      <c r="E673" s="69"/>
      <c r="F673" s="69"/>
      <c r="G673" s="69"/>
      <c r="H673" s="69"/>
    </row>
    <row r="674" spans="3:8">
      <c r="C674" s="69"/>
      <c r="D674" s="69"/>
      <c r="E674" s="69"/>
      <c r="F674" s="69"/>
      <c r="G674" s="69"/>
      <c r="H674" s="69"/>
    </row>
    <row r="675" spans="3:8">
      <c r="C675" s="69"/>
      <c r="D675" s="69"/>
      <c r="E675" s="69"/>
      <c r="F675" s="69"/>
      <c r="G675" s="69"/>
      <c r="H675" s="69"/>
    </row>
    <row r="676" spans="3:8">
      <c r="C676" s="69"/>
      <c r="D676" s="69"/>
      <c r="E676" s="69"/>
      <c r="F676" s="69"/>
      <c r="G676" s="69"/>
      <c r="H676" s="69"/>
    </row>
    <row r="677" spans="3:8">
      <c r="C677" s="69"/>
      <c r="D677" s="69"/>
      <c r="E677" s="69"/>
      <c r="F677" s="69"/>
      <c r="G677" s="69"/>
      <c r="H677" s="69"/>
    </row>
    <row r="678" spans="3:8">
      <c r="C678" s="69"/>
      <c r="D678" s="69"/>
      <c r="E678" s="69"/>
      <c r="F678" s="69"/>
      <c r="G678" s="69"/>
      <c r="H678" s="69"/>
    </row>
    <row r="679" spans="3:8">
      <c r="C679" s="69"/>
      <c r="D679" s="69"/>
      <c r="E679" s="69"/>
      <c r="F679" s="69"/>
      <c r="G679" s="69"/>
      <c r="H679" s="69"/>
    </row>
  </sheetData>
  <mergeCells count="4">
    <mergeCell ref="A1:H1"/>
    <mergeCell ref="A6:H6"/>
    <mergeCell ref="A7:H7"/>
    <mergeCell ref="A8:H8"/>
  </mergeCells>
  <phoneticPr fontId="0" type="noConversion"/>
  <conditionalFormatting sqref="C21:H59">
    <cfRule type="cellIs" dxfId="0" priority="1" stopIfTrue="1" operator="equal">
      <formula>0</formula>
    </cfRule>
  </conditionalFormatting>
  <pageMargins left="1" right="1" top="1.25" bottom="1" header="0.5" footer="0.5"/>
  <pageSetup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Sheet22">
    <pageSetUpPr fitToPage="1"/>
  </sheetPr>
  <dimension ref="A1:BN677"/>
  <sheetViews>
    <sheetView topLeftCell="A39" workbookViewId="0">
      <selection activeCell="A6" sqref="A6:H6"/>
    </sheetView>
  </sheetViews>
  <sheetFormatPr defaultRowHeight="15"/>
  <cols>
    <col min="1" max="1" width="45.140625" style="125" customWidth="1"/>
    <col min="2" max="2" width="5.7109375" style="179" customWidth="1"/>
    <col min="3" max="3" width="13.7109375" style="125" bestFit="1" customWidth="1"/>
    <col min="4" max="4" width="11.42578125" style="125" bestFit="1" customWidth="1"/>
    <col min="5" max="5" width="10" style="125" bestFit="1" customWidth="1"/>
    <col min="6" max="6" width="14.28515625" style="125" bestFit="1" customWidth="1"/>
    <col min="7" max="16384" width="9.140625" style="125"/>
  </cols>
  <sheetData>
    <row r="1" spans="1:8">
      <c r="A1" s="880" t="s">
        <v>196</v>
      </c>
      <c r="B1" s="880"/>
      <c r="C1" s="880"/>
      <c r="D1" s="880"/>
      <c r="E1" s="880"/>
      <c r="F1" s="880"/>
    </row>
    <row r="2" spans="1:8">
      <c r="A2" s="123" t="e">
        <f>#REF!</f>
        <v>#REF!</v>
      </c>
      <c r="B2" s="124"/>
      <c r="C2" s="124"/>
      <c r="D2" s="124"/>
      <c r="F2" s="268" t="s">
        <v>374</v>
      </c>
    </row>
    <row r="3" spans="1:8">
      <c r="A3" s="14" t="s">
        <v>481</v>
      </c>
      <c r="B3" s="124"/>
      <c r="C3" s="124"/>
      <c r="D3" s="124"/>
      <c r="E3" s="12" t="s">
        <v>482</v>
      </c>
      <c r="F3" s="13" t="s">
        <v>204</v>
      </c>
    </row>
    <row r="4" spans="1:8">
      <c r="A4" s="123" t="e">
        <f>#REF!</f>
        <v>#REF!</v>
      </c>
      <c r="B4" s="124"/>
      <c r="C4" s="124"/>
      <c r="D4" s="124"/>
      <c r="E4" s="129" t="e">
        <f>#REF!</f>
        <v>#REF!</v>
      </c>
      <c r="F4" s="129"/>
    </row>
    <row r="5" spans="1:8" ht="15.75" customHeight="1">
      <c r="A5" s="14" t="s">
        <v>203</v>
      </c>
      <c r="B5" s="126"/>
      <c r="C5" s="124"/>
      <c r="D5" s="124"/>
      <c r="E5" s="124"/>
      <c r="F5" s="124"/>
    </row>
    <row r="6" spans="1:8">
      <c r="A6" s="130" t="s">
        <v>375</v>
      </c>
      <c r="B6" s="130"/>
      <c r="C6" s="130"/>
      <c r="D6" s="130"/>
      <c r="E6" s="130"/>
      <c r="F6" s="130"/>
    </row>
    <row r="7" spans="1:8">
      <c r="A7" s="131" t="e">
        <f>CONCATENATE("of ",A2)</f>
        <v>#REF!</v>
      </c>
      <c r="B7" s="131"/>
      <c r="C7" s="131"/>
      <c r="D7" s="131"/>
      <c r="E7" s="131"/>
      <c r="F7" s="131"/>
    </row>
    <row r="8" spans="1:8">
      <c r="A8" s="842" t="e">
        <f>CONCATENATE("as of ",#REF!)</f>
        <v>#REF!</v>
      </c>
      <c r="B8" s="842"/>
      <c r="C8" s="842"/>
      <c r="D8" s="842"/>
      <c r="E8" s="842"/>
      <c r="F8" s="842"/>
      <c r="G8" s="131"/>
      <c r="H8" s="131"/>
    </row>
    <row r="9" spans="1:8">
      <c r="A9" s="132"/>
      <c r="B9" s="133"/>
      <c r="C9" s="134"/>
      <c r="D9" s="134"/>
      <c r="E9" s="134"/>
      <c r="F9" s="243" t="s">
        <v>818</v>
      </c>
    </row>
    <row r="10" spans="1:8" s="139" customFormat="1" ht="12">
      <c r="A10" s="135"/>
      <c r="B10" s="136"/>
      <c r="C10" s="183"/>
      <c r="D10" s="212" t="s">
        <v>376</v>
      </c>
      <c r="E10" s="212" t="s">
        <v>377</v>
      </c>
      <c r="F10" s="215" t="s">
        <v>377</v>
      </c>
    </row>
    <row r="11" spans="1:8" s="139" customFormat="1" ht="12">
      <c r="A11" s="140" t="s">
        <v>378</v>
      </c>
      <c r="B11" s="141"/>
      <c r="C11" s="143" t="s">
        <v>913</v>
      </c>
      <c r="D11" s="216" t="s">
        <v>379</v>
      </c>
      <c r="E11" s="143" t="s">
        <v>380</v>
      </c>
      <c r="F11" s="217" t="s">
        <v>380</v>
      </c>
    </row>
    <row r="12" spans="1:8" s="139" customFormat="1" ht="12">
      <c r="A12" s="140" t="s">
        <v>381</v>
      </c>
      <c r="B12" s="141" t="s">
        <v>485</v>
      </c>
      <c r="C12" s="216" t="s">
        <v>382</v>
      </c>
      <c r="D12" s="143" t="s">
        <v>383</v>
      </c>
      <c r="E12" s="143" t="s">
        <v>384</v>
      </c>
      <c r="F12" s="217" t="s">
        <v>385</v>
      </c>
    </row>
    <row r="13" spans="1:8" s="139" customFormat="1" ht="12">
      <c r="A13" s="140"/>
      <c r="B13" s="141"/>
      <c r="C13" s="216" t="s">
        <v>386</v>
      </c>
      <c r="D13" s="143" t="s">
        <v>387</v>
      </c>
      <c r="E13" s="143" t="s">
        <v>388</v>
      </c>
      <c r="F13" s="217" t="s">
        <v>388</v>
      </c>
    </row>
    <row r="14" spans="1:8" s="139" customFormat="1" ht="12">
      <c r="A14" s="140"/>
      <c r="B14" s="141"/>
      <c r="C14" s="216" t="s">
        <v>389</v>
      </c>
      <c r="D14" s="143"/>
      <c r="E14" s="143" t="s">
        <v>390</v>
      </c>
      <c r="F14" s="217" t="s">
        <v>390</v>
      </c>
    </row>
    <row r="15" spans="1:8" s="139" customFormat="1" ht="12">
      <c r="A15" s="145"/>
      <c r="B15" s="146"/>
      <c r="C15" s="218"/>
      <c r="D15" s="147"/>
      <c r="E15" s="147"/>
      <c r="F15" s="148"/>
    </row>
    <row r="16" spans="1:8" s="139" customFormat="1" ht="12">
      <c r="A16" s="149" t="s">
        <v>212</v>
      </c>
      <c r="B16" s="150" t="s">
        <v>213</v>
      </c>
      <c r="C16" s="151">
        <v>1</v>
      </c>
      <c r="D16" s="151">
        <v>2</v>
      </c>
      <c r="E16" s="151">
        <v>3</v>
      </c>
      <c r="F16" s="152">
        <v>4</v>
      </c>
    </row>
    <row r="17" spans="1:66" s="157" customFormat="1" ht="12" customHeight="1">
      <c r="A17" s="153" t="s">
        <v>391</v>
      </c>
      <c r="B17" s="154"/>
      <c r="C17" s="155"/>
      <c r="D17" s="155"/>
      <c r="E17" s="155"/>
      <c r="F17" s="156"/>
    </row>
    <row r="18" spans="1:66" s="157" customFormat="1" ht="12" customHeight="1">
      <c r="A18" s="158" t="s">
        <v>392</v>
      </c>
      <c r="B18" s="159"/>
      <c r="C18" s="160"/>
      <c r="D18" s="160"/>
      <c r="E18" s="160"/>
      <c r="F18" s="161"/>
    </row>
    <row r="19" spans="1:66" s="157" customFormat="1" ht="12" customHeight="1">
      <c r="A19" s="162" t="s">
        <v>931</v>
      </c>
      <c r="B19" s="163"/>
      <c r="C19" s="164">
        <v>8751</v>
      </c>
      <c r="D19" s="219">
        <v>0.51</v>
      </c>
      <c r="E19" s="164"/>
      <c r="F19" s="197"/>
    </row>
    <row r="20" spans="1:66" s="157" customFormat="1" ht="12" customHeight="1">
      <c r="A20" s="165"/>
      <c r="B20" s="163"/>
      <c r="C20" s="164"/>
      <c r="D20" s="219"/>
      <c r="E20" s="164"/>
      <c r="F20" s="197"/>
    </row>
    <row r="21" spans="1:66" s="157" customFormat="1" ht="10.5" customHeight="1">
      <c r="A21" s="165"/>
      <c r="B21" s="163"/>
      <c r="C21" s="164"/>
      <c r="D21" s="219"/>
      <c r="E21" s="164"/>
      <c r="F21" s="197"/>
    </row>
    <row r="22" spans="1:66" s="157" customFormat="1" ht="12" customHeight="1">
      <c r="A22" s="165"/>
      <c r="B22" s="163"/>
      <c r="C22" s="164"/>
      <c r="D22" s="219"/>
      <c r="E22" s="164"/>
      <c r="F22" s="197"/>
    </row>
    <row r="23" spans="1:66" s="157" customFormat="1" ht="12" customHeight="1">
      <c r="A23" s="165"/>
      <c r="B23" s="163"/>
      <c r="C23" s="164"/>
      <c r="D23" s="219"/>
      <c r="E23" s="164"/>
      <c r="F23" s="197"/>
    </row>
    <row r="24" spans="1:66" s="157" customFormat="1" ht="12" customHeight="1">
      <c r="A24" s="167" t="s">
        <v>499</v>
      </c>
      <c r="B24" s="168">
        <v>4001</v>
      </c>
      <c r="C24" s="169">
        <f>SUM(C19:C23)</f>
        <v>8751</v>
      </c>
      <c r="D24" s="169"/>
      <c r="E24" s="169">
        <f>SUM(E19:E23)</f>
        <v>0</v>
      </c>
      <c r="F24" s="170">
        <f>SUM(F19:F23)</f>
        <v>0</v>
      </c>
      <c r="G24" s="166"/>
      <c r="H24" s="166"/>
      <c r="I24" s="166"/>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166"/>
      <c r="AN24" s="166"/>
      <c r="AO24" s="166"/>
      <c r="AP24" s="166"/>
      <c r="AQ24" s="166"/>
      <c r="AR24" s="166"/>
      <c r="AS24" s="166"/>
      <c r="AT24" s="166"/>
      <c r="AU24" s="166"/>
      <c r="AV24" s="166"/>
      <c r="AW24" s="166"/>
      <c r="AX24" s="166"/>
      <c r="AY24" s="166"/>
      <c r="AZ24" s="166"/>
      <c r="BA24" s="166"/>
      <c r="BB24" s="166"/>
      <c r="BC24" s="166"/>
      <c r="BD24" s="166"/>
      <c r="BE24" s="166"/>
      <c r="BF24" s="166"/>
      <c r="BG24" s="166"/>
      <c r="BH24" s="166"/>
      <c r="BI24" s="166"/>
      <c r="BJ24" s="166"/>
      <c r="BK24" s="166"/>
      <c r="BL24" s="166"/>
      <c r="BM24" s="166"/>
      <c r="BN24" s="166"/>
    </row>
    <row r="25" spans="1:66" s="157" customFormat="1" ht="12" customHeight="1">
      <c r="A25" s="158" t="s">
        <v>393</v>
      </c>
      <c r="B25" s="159"/>
      <c r="C25" s="160"/>
      <c r="D25" s="160"/>
      <c r="E25" s="160"/>
      <c r="F25" s="161"/>
    </row>
    <row r="26" spans="1:66" s="157" customFormat="1" ht="12" customHeight="1">
      <c r="A26" s="162"/>
      <c r="B26" s="163"/>
      <c r="C26" s="164"/>
      <c r="D26" s="219"/>
      <c r="E26" s="164"/>
      <c r="F26" s="197"/>
    </row>
    <row r="27" spans="1:66" s="157" customFormat="1" ht="12" customHeight="1">
      <c r="A27" s="165"/>
      <c r="B27" s="163"/>
      <c r="C27" s="164"/>
      <c r="D27" s="219"/>
      <c r="E27" s="164"/>
      <c r="F27" s="197"/>
    </row>
    <row r="28" spans="1:66" s="157" customFormat="1" ht="12" customHeight="1">
      <c r="A28" s="165"/>
      <c r="B28" s="163"/>
      <c r="C28" s="164"/>
      <c r="D28" s="219"/>
      <c r="E28" s="164"/>
      <c r="F28" s="197"/>
    </row>
    <row r="29" spans="1:66" s="157" customFormat="1" ht="12" customHeight="1">
      <c r="A29" s="165" t="s">
        <v>434</v>
      </c>
      <c r="B29" s="163"/>
      <c r="C29" s="164"/>
      <c r="D29" s="219"/>
      <c r="E29" s="164"/>
      <c r="F29" s="197"/>
    </row>
    <row r="30" spans="1:66" s="157" customFormat="1" ht="12" customHeight="1">
      <c r="A30" s="54" t="s">
        <v>511</v>
      </c>
      <c r="B30" s="55">
        <v>4005</v>
      </c>
      <c r="C30" s="169">
        <f>SUM(C26:C29)</f>
        <v>0</v>
      </c>
      <c r="D30" s="169"/>
      <c r="E30" s="169">
        <f>SUM(E26:E29)</f>
        <v>0</v>
      </c>
      <c r="F30" s="170">
        <f>SUM(F26:F29)</f>
        <v>0</v>
      </c>
      <c r="G30" s="166"/>
      <c r="H30" s="166"/>
      <c r="I30" s="166"/>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166"/>
      <c r="BJ30" s="166"/>
      <c r="BK30" s="166"/>
      <c r="BL30" s="166"/>
      <c r="BM30" s="166"/>
      <c r="BN30" s="166"/>
    </row>
    <row r="31" spans="1:66" s="157" customFormat="1" ht="12" customHeight="1">
      <c r="A31" s="44" t="s">
        <v>394</v>
      </c>
      <c r="B31" s="45"/>
      <c r="C31" s="160"/>
      <c r="D31" s="160"/>
      <c r="E31" s="160"/>
      <c r="F31" s="161"/>
    </row>
    <row r="32" spans="1:66" s="157" customFormat="1" ht="12" customHeight="1">
      <c r="A32" s="46" t="s">
        <v>431</v>
      </c>
      <c r="B32" s="47"/>
      <c r="C32" s="164"/>
      <c r="D32" s="219"/>
      <c r="E32" s="164"/>
      <c r="F32" s="197"/>
    </row>
    <row r="33" spans="1:66" s="157" customFormat="1" ht="12" customHeight="1">
      <c r="A33" s="165" t="s">
        <v>432</v>
      </c>
      <c r="B33" s="163"/>
      <c r="C33" s="164"/>
      <c r="D33" s="219"/>
      <c r="E33" s="164"/>
      <c r="F33" s="197"/>
    </row>
    <row r="34" spans="1:66" s="157" customFormat="1" ht="12" customHeight="1">
      <c r="A34" s="165" t="s">
        <v>433</v>
      </c>
      <c r="B34" s="163"/>
      <c r="C34" s="164"/>
      <c r="D34" s="219"/>
      <c r="E34" s="164"/>
      <c r="F34" s="197"/>
    </row>
    <row r="35" spans="1:66" s="157" customFormat="1" ht="12" customHeight="1">
      <c r="A35" s="165" t="s">
        <v>434</v>
      </c>
      <c r="B35" s="163"/>
      <c r="C35" s="164"/>
      <c r="D35" s="219"/>
      <c r="E35" s="164"/>
      <c r="F35" s="197"/>
    </row>
    <row r="36" spans="1:66" s="157" customFormat="1" ht="12" customHeight="1">
      <c r="A36" s="167" t="s">
        <v>518</v>
      </c>
      <c r="B36" s="168">
        <v>4010</v>
      </c>
      <c r="C36" s="169">
        <f>SUM(C32:C35)</f>
        <v>0</v>
      </c>
      <c r="D36" s="169"/>
      <c r="E36" s="169">
        <f>SUM(E32:E35)</f>
        <v>0</v>
      </c>
      <c r="F36" s="170">
        <f>SUM(F32:F35)</f>
        <v>0</v>
      </c>
      <c r="G36" s="166"/>
      <c r="H36" s="166"/>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c r="AW36" s="166"/>
      <c r="AX36" s="166"/>
      <c r="AY36" s="166"/>
      <c r="AZ36" s="166"/>
      <c r="BA36" s="166"/>
      <c r="BB36" s="166"/>
      <c r="BC36" s="166"/>
      <c r="BD36" s="166"/>
      <c r="BE36" s="166"/>
      <c r="BF36" s="166"/>
      <c r="BG36" s="166"/>
      <c r="BH36" s="166"/>
      <c r="BI36" s="166"/>
      <c r="BJ36" s="166"/>
      <c r="BK36" s="166"/>
      <c r="BL36" s="166"/>
      <c r="BM36" s="166"/>
      <c r="BN36" s="166"/>
    </row>
    <row r="37" spans="1:66" s="157" customFormat="1" ht="12" customHeight="1">
      <c r="A37" s="167" t="s">
        <v>395</v>
      </c>
      <c r="B37" s="168">
        <v>4015</v>
      </c>
      <c r="C37" s="169">
        <f>+C24+C30+C36</f>
        <v>8751</v>
      </c>
      <c r="D37" s="169"/>
      <c r="E37" s="169">
        <f>+E24+E30+E36</f>
        <v>0</v>
      </c>
      <c r="F37" s="170">
        <f>+F24+F30+F36</f>
        <v>0</v>
      </c>
      <c r="G37" s="166"/>
      <c r="H37" s="166"/>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166"/>
      <c r="BJ37" s="166"/>
      <c r="BK37" s="166"/>
      <c r="BL37" s="166"/>
      <c r="BM37" s="166"/>
      <c r="BN37" s="166"/>
    </row>
    <row r="38" spans="1:66" s="157" customFormat="1" ht="12" customHeight="1">
      <c r="A38" s="153" t="s">
        <v>396</v>
      </c>
      <c r="B38" s="154"/>
      <c r="C38" s="155"/>
      <c r="D38" s="155"/>
      <c r="E38" s="155"/>
      <c r="F38" s="156"/>
    </row>
    <row r="39" spans="1:66" s="157" customFormat="1" ht="12" customHeight="1">
      <c r="A39" s="158" t="s">
        <v>392</v>
      </c>
      <c r="B39" s="159"/>
      <c r="C39" s="160"/>
      <c r="D39" s="160"/>
      <c r="E39" s="160"/>
      <c r="F39" s="161"/>
    </row>
    <row r="40" spans="1:66" s="157" customFormat="1" ht="12" customHeight="1">
      <c r="A40" s="165" t="s">
        <v>431</v>
      </c>
      <c r="B40" s="163"/>
      <c r="C40" s="164"/>
      <c r="D40" s="219"/>
      <c r="E40" s="164"/>
      <c r="F40" s="197"/>
    </row>
    <row r="41" spans="1:66" s="157" customFormat="1" ht="12" customHeight="1">
      <c r="A41" s="165" t="s">
        <v>432</v>
      </c>
      <c r="B41" s="163"/>
      <c r="C41" s="164"/>
      <c r="D41" s="219"/>
      <c r="E41" s="164"/>
      <c r="F41" s="197"/>
    </row>
    <row r="42" spans="1:66" s="157" customFormat="1" ht="12" customHeight="1">
      <c r="A42" s="165" t="s">
        <v>433</v>
      </c>
      <c r="B42" s="163"/>
      <c r="C42" s="164"/>
      <c r="D42" s="219"/>
      <c r="E42" s="164"/>
      <c r="F42" s="197"/>
    </row>
    <row r="43" spans="1:66" s="157" customFormat="1" ht="12" customHeight="1">
      <c r="A43" s="165" t="s">
        <v>434</v>
      </c>
      <c r="B43" s="163"/>
      <c r="C43" s="164"/>
      <c r="D43" s="219"/>
      <c r="E43" s="164"/>
      <c r="F43" s="197"/>
    </row>
    <row r="44" spans="1:66" s="157" customFormat="1" ht="12" customHeight="1">
      <c r="A44" s="167" t="s">
        <v>499</v>
      </c>
      <c r="B44" s="168">
        <v>4020</v>
      </c>
      <c r="C44" s="169">
        <f>SUM(C40:C43)</f>
        <v>0</v>
      </c>
      <c r="D44" s="169"/>
      <c r="E44" s="169">
        <f>SUM(E40:E43)</f>
        <v>0</v>
      </c>
      <c r="F44" s="170">
        <f>SUM(F40:F43)</f>
        <v>0</v>
      </c>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166"/>
      <c r="AN44" s="166"/>
      <c r="AO44" s="166"/>
      <c r="AP44" s="166"/>
      <c r="AQ44" s="166"/>
      <c r="AR44" s="166"/>
      <c r="AS44" s="166"/>
      <c r="AT44" s="166"/>
      <c r="AU44" s="166"/>
      <c r="AV44" s="166"/>
      <c r="AW44" s="166"/>
      <c r="AX44" s="166"/>
      <c r="AY44" s="166"/>
      <c r="AZ44" s="166"/>
      <c r="BA44" s="166"/>
      <c r="BB44" s="166"/>
      <c r="BC44" s="166"/>
      <c r="BD44" s="166"/>
      <c r="BE44" s="166"/>
      <c r="BF44" s="166"/>
      <c r="BG44" s="166"/>
      <c r="BH44" s="166"/>
      <c r="BI44" s="166"/>
      <c r="BJ44" s="166"/>
      <c r="BK44" s="166"/>
      <c r="BL44" s="166"/>
      <c r="BM44" s="166"/>
      <c r="BN44" s="166"/>
    </row>
    <row r="45" spans="1:66" s="157" customFormat="1" ht="12" customHeight="1">
      <c r="A45" s="158" t="s">
        <v>393</v>
      </c>
      <c r="B45" s="159"/>
      <c r="C45" s="160"/>
      <c r="D45" s="160"/>
      <c r="E45" s="160"/>
      <c r="F45" s="161"/>
    </row>
    <row r="46" spans="1:66" s="157" customFormat="1" ht="12" customHeight="1">
      <c r="A46" s="162" t="s">
        <v>431</v>
      </c>
      <c r="B46" s="163"/>
      <c r="C46" s="164"/>
      <c r="D46" s="219"/>
      <c r="E46" s="164"/>
      <c r="F46" s="197"/>
    </row>
    <row r="47" spans="1:66" s="157" customFormat="1" ht="12" customHeight="1">
      <c r="A47" s="165" t="s">
        <v>432</v>
      </c>
      <c r="B47" s="163"/>
      <c r="C47" s="164"/>
      <c r="D47" s="219"/>
      <c r="E47" s="164"/>
      <c r="F47" s="197"/>
    </row>
    <row r="48" spans="1:66" s="157" customFormat="1" ht="12" customHeight="1">
      <c r="A48" s="165" t="s">
        <v>433</v>
      </c>
      <c r="B48" s="163"/>
      <c r="C48" s="164"/>
      <c r="D48" s="219"/>
      <c r="E48" s="164"/>
      <c r="F48" s="197"/>
    </row>
    <row r="49" spans="1:66" s="157" customFormat="1" ht="12" customHeight="1">
      <c r="A49" s="165" t="s">
        <v>434</v>
      </c>
      <c r="B49" s="163"/>
      <c r="C49" s="164"/>
      <c r="D49" s="219"/>
      <c r="E49" s="164"/>
      <c r="F49" s="197"/>
    </row>
    <row r="50" spans="1:66" s="157" customFormat="1" ht="12" customHeight="1">
      <c r="A50" s="167" t="s">
        <v>511</v>
      </c>
      <c r="B50" s="168">
        <v>4025</v>
      </c>
      <c r="C50" s="169">
        <f>SUM(C46:C49)</f>
        <v>0</v>
      </c>
      <c r="D50" s="169"/>
      <c r="E50" s="169">
        <f>SUM(E46:E49)</f>
        <v>0</v>
      </c>
      <c r="F50" s="170">
        <f>SUM(F46:F49)</f>
        <v>0</v>
      </c>
      <c r="G50" s="166"/>
      <c r="H50" s="166"/>
      <c r="I50" s="166"/>
      <c r="J50" s="166"/>
      <c r="K50" s="166"/>
      <c r="L50" s="166"/>
      <c r="M50" s="166"/>
      <c r="N50" s="166"/>
      <c r="O50" s="166"/>
      <c r="P50" s="166"/>
      <c r="Q50" s="166"/>
      <c r="R50" s="166"/>
      <c r="S50" s="166"/>
      <c r="T50" s="166"/>
      <c r="U50" s="166"/>
      <c r="V50" s="166"/>
      <c r="W50" s="166"/>
      <c r="X50" s="166"/>
      <c r="Y50" s="166"/>
      <c r="Z50" s="166"/>
      <c r="AA50" s="166"/>
      <c r="AB50" s="166"/>
      <c r="AC50" s="166"/>
      <c r="AD50" s="166"/>
      <c r="AE50" s="166"/>
      <c r="AF50" s="166"/>
      <c r="AG50" s="166"/>
      <c r="AH50" s="166"/>
      <c r="AI50" s="166"/>
      <c r="AJ50" s="166"/>
      <c r="AK50" s="166"/>
      <c r="AL50" s="166"/>
      <c r="AM50" s="166"/>
      <c r="AN50" s="166"/>
      <c r="AO50" s="166"/>
      <c r="AP50" s="166"/>
      <c r="AQ50" s="166"/>
      <c r="AR50" s="166"/>
      <c r="AS50" s="166"/>
      <c r="AT50" s="166"/>
      <c r="AU50" s="166"/>
      <c r="AV50" s="166"/>
      <c r="AW50" s="166"/>
      <c r="AX50" s="166"/>
      <c r="AY50" s="166"/>
      <c r="AZ50" s="166"/>
      <c r="BA50" s="166"/>
      <c r="BB50" s="166"/>
      <c r="BC50" s="166"/>
      <c r="BD50" s="166"/>
      <c r="BE50" s="166"/>
      <c r="BF50" s="166"/>
      <c r="BG50" s="166"/>
      <c r="BH50" s="166"/>
      <c r="BI50" s="166"/>
      <c r="BJ50" s="166"/>
      <c r="BK50" s="166"/>
      <c r="BL50" s="166"/>
      <c r="BM50" s="166"/>
      <c r="BN50" s="166"/>
    </row>
    <row r="51" spans="1:66" s="157" customFormat="1" ht="12" customHeight="1">
      <c r="A51" s="158" t="s">
        <v>394</v>
      </c>
      <c r="B51" s="159"/>
      <c r="C51" s="160"/>
      <c r="D51" s="160"/>
      <c r="E51" s="160"/>
      <c r="F51" s="161"/>
    </row>
    <row r="52" spans="1:66" s="157" customFormat="1" ht="12" customHeight="1">
      <c r="A52" s="165" t="s">
        <v>431</v>
      </c>
      <c r="B52" s="163"/>
      <c r="C52" s="164"/>
      <c r="D52" s="219"/>
      <c r="E52" s="164"/>
      <c r="F52" s="197"/>
    </row>
    <row r="53" spans="1:66" s="157" customFormat="1" ht="12" customHeight="1">
      <c r="A53" s="165" t="s">
        <v>432</v>
      </c>
      <c r="B53" s="163"/>
      <c r="C53" s="164"/>
      <c r="D53" s="219"/>
      <c r="E53" s="164"/>
      <c r="F53" s="197"/>
    </row>
    <row r="54" spans="1:66" s="157" customFormat="1" ht="12" customHeight="1">
      <c r="A54" s="165" t="s">
        <v>433</v>
      </c>
      <c r="B54" s="163"/>
      <c r="C54" s="164"/>
      <c r="D54" s="219"/>
      <c r="E54" s="164"/>
      <c r="F54" s="197"/>
    </row>
    <row r="55" spans="1:66" s="157" customFormat="1" ht="12" customHeight="1">
      <c r="A55" s="165" t="s">
        <v>434</v>
      </c>
      <c r="B55" s="163"/>
      <c r="C55" s="164"/>
      <c r="D55" s="219"/>
      <c r="E55" s="164"/>
      <c r="F55" s="197"/>
    </row>
    <row r="56" spans="1:66" s="157" customFormat="1" ht="12" customHeight="1">
      <c r="A56" s="167" t="s">
        <v>518</v>
      </c>
      <c r="B56" s="168">
        <v>4030</v>
      </c>
      <c r="C56" s="169">
        <f>SUM(C52:C55)</f>
        <v>0</v>
      </c>
      <c r="D56" s="169"/>
      <c r="E56" s="169">
        <f>SUM(E52:E55)</f>
        <v>0</v>
      </c>
      <c r="F56" s="170">
        <f>SUM(F52:F55)</f>
        <v>0</v>
      </c>
      <c r="G56" s="166"/>
      <c r="H56" s="166"/>
      <c r="I56" s="166"/>
      <c r="J56" s="166"/>
      <c r="K56" s="166"/>
      <c r="L56" s="166"/>
      <c r="M56" s="166"/>
      <c r="N56" s="166"/>
      <c r="O56" s="166"/>
      <c r="P56" s="166"/>
      <c r="Q56" s="166"/>
      <c r="R56" s="166"/>
      <c r="S56" s="166"/>
      <c r="T56" s="166"/>
      <c r="U56" s="166"/>
      <c r="V56" s="166"/>
      <c r="W56" s="166"/>
      <c r="X56" s="166"/>
      <c r="Y56" s="166"/>
      <c r="Z56" s="166"/>
      <c r="AA56" s="166"/>
      <c r="AB56" s="166"/>
      <c r="AC56" s="166"/>
      <c r="AD56" s="166"/>
      <c r="AE56" s="166"/>
      <c r="AF56" s="166"/>
      <c r="AG56" s="166"/>
      <c r="AH56" s="166"/>
      <c r="AI56" s="166"/>
      <c r="AJ56" s="166"/>
      <c r="AK56" s="166"/>
      <c r="AL56" s="166"/>
      <c r="AM56" s="166"/>
      <c r="AN56" s="166"/>
      <c r="AO56" s="166"/>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6"/>
      <c r="BM56" s="166"/>
      <c r="BN56" s="166"/>
    </row>
    <row r="57" spans="1:66" s="157" customFormat="1" ht="12" customHeight="1">
      <c r="A57" s="171" t="s">
        <v>397</v>
      </c>
      <c r="B57" s="172">
        <v>4040</v>
      </c>
      <c r="C57" s="173">
        <f>+C44+C50+C56</f>
        <v>0</v>
      </c>
      <c r="D57" s="173"/>
      <c r="E57" s="173">
        <f>+E44+E50+E56</f>
        <v>0</v>
      </c>
      <c r="F57" s="174">
        <f>+F44+F50+F56</f>
        <v>0</v>
      </c>
      <c r="G57" s="166"/>
      <c r="H57" s="166"/>
      <c r="I57" s="166"/>
      <c r="J57" s="166"/>
      <c r="K57" s="166"/>
      <c r="L57" s="166"/>
      <c r="M57" s="166"/>
      <c r="N57" s="166"/>
      <c r="O57" s="166"/>
      <c r="P57" s="166"/>
      <c r="Q57" s="166"/>
      <c r="R57" s="166"/>
      <c r="S57" s="166"/>
      <c r="T57" s="166"/>
      <c r="U57" s="166"/>
      <c r="V57" s="166"/>
      <c r="W57" s="166"/>
      <c r="X57" s="166"/>
      <c r="Y57" s="166"/>
      <c r="Z57" s="166"/>
      <c r="AA57" s="166"/>
      <c r="AB57" s="166"/>
      <c r="AC57" s="166"/>
      <c r="AD57" s="166"/>
      <c r="AE57" s="166"/>
      <c r="AF57" s="166"/>
      <c r="AG57" s="166"/>
      <c r="AH57" s="166"/>
      <c r="AI57" s="166"/>
      <c r="AJ57" s="166"/>
      <c r="AK57" s="166"/>
      <c r="AL57" s="166"/>
      <c r="AM57" s="166"/>
      <c r="AN57" s="166"/>
      <c r="AO57" s="166"/>
      <c r="AP57" s="166"/>
      <c r="AQ57" s="166"/>
      <c r="AR57" s="166"/>
      <c r="AS57" s="166"/>
      <c r="AT57" s="166"/>
      <c r="AU57" s="166"/>
      <c r="AV57" s="166"/>
      <c r="AW57" s="166"/>
      <c r="AX57" s="166"/>
      <c r="AY57" s="166"/>
      <c r="AZ57" s="166"/>
      <c r="BA57" s="166"/>
      <c r="BB57" s="166"/>
      <c r="BC57" s="166"/>
      <c r="BD57" s="166"/>
      <c r="BE57" s="166"/>
      <c r="BF57" s="166"/>
      <c r="BG57" s="166"/>
      <c r="BH57" s="166"/>
      <c r="BI57" s="166"/>
      <c r="BJ57" s="166"/>
      <c r="BK57" s="166"/>
      <c r="BL57" s="166"/>
      <c r="BM57" s="166"/>
      <c r="BN57" s="166"/>
    </row>
    <row r="58" spans="1:66" s="157" customFormat="1" ht="12" customHeight="1">
      <c r="A58" s="213"/>
      <c r="B58" s="214"/>
      <c r="C58" s="214"/>
      <c r="D58" s="214"/>
      <c r="E58" s="214"/>
      <c r="F58" s="214"/>
      <c r="G58" s="214"/>
      <c r="H58" s="214"/>
      <c r="I58" s="214"/>
    </row>
    <row r="59" spans="1:66" s="157" customFormat="1" ht="12" customHeight="1">
      <c r="A59" s="213"/>
      <c r="B59" s="214"/>
      <c r="C59" s="214"/>
      <c r="D59" s="214"/>
      <c r="E59" s="214"/>
      <c r="F59" s="214"/>
      <c r="G59" s="214"/>
      <c r="H59" s="214"/>
      <c r="I59" s="214"/>
    </row>
    <row r="60" spans="1:66" s="157" customFormat="1" ht="12" customHeight="1">
      <c r="A60" s="213"/>
      <c r="B60" s="214"/>
      <c r="C60" s="214"/>
      <c r="D60" s="214"/>
      <c r="E60" s="214"/>
      <c r="F60" s="214"/>
      <c r="G60" s="214"/>
      <c r="H60" s="214"/>
      <c r="I60" s="214"/>
    </row>
    <row r="61" spans="1:66" s="157" customFormat="1" ht="12" customHeight="1">
      <c r="A61" s="213"/>
      <c r="B61" s="214"/>
      <c r="C61" s="214"/>
      <c r="D61" s="214"/>
      <c r="E61" s="214"/>
      <c r="F61" s="214"/>
      <c r="G61" s="214"/>
      <c r="H61" s="214"/>
      <c r="I61" s="214"/>
    </row>
    <row r="62" spans="1:66" s="157" customFormat="1" ht="12" customHeight="1">
      <c r="A62" s="213"/>
      <c r="B62" s="214"/>
      <c r="C62" s="214"/>
      <c r="D62" s="214"/>
      <c r="E62" s="214"/>
      <c r="F62" s="214"/>
      <c r="G62" s="214"/>
      <c r="H62" s="214"/>
      <c r="I62" s="214"/>
    </row>
    <row r="63" spans="1:66" s="157" customFormat="1" ht="12">
      <c r="A63" s="43" t="e">
        <f>CONCATENATE("Date: ",#REF!)</f>
        <v>#REF!</v>
      </c>
      <c r="B63" s="166"/>
      <c r="C63" s="401" t="s">
        <v>603</v>
      </c>
      <c r="E63" s="166"/>
      <c r="F63" s="238" t="s">
        <v>604</v>
      </c>
      <c r="I63" s="178"/>
    </row>
    <row r="64" spans="1:66">
      <c r="C64" s="180"/>
      <c r="D64" s="180"/>
      <c r="E64" s="180"/>
      <c r="F64" s="180"/>
    </row>
    <row r="65" spans="3:6">
      <c r="C65" s="180"/>
      <c r="D65" s="180"/>
      <c r="E65" s="180"/>
      <c r="F65" s="180"/>
    </row>
    <row r="66" spans="3:6">
      <c r="C66" s="180"/>
      <c r="D66" s="180"/>
      <c r="E66" s="180"/>
      <c r="F66" s="180"/>
    </row>
    <row r="67" spans="3:6">
      <c r="C67" s="180"/>
      <c r="D67" s="180"/>
      <c r="E67" s="180"/>
      <c r="F67" s="180"/>
    </row>
    <row r="68" spans="3:6">
      <c r="C68" s="180"/>
      <c r="D68" s="180"/>
      <c r="E68" s="180"/>
      <c r="F68" s="180"/>
    </row>
    <row r="69" spans="3:6">
      <c r="C69" s="180"/>
      <c r="D69" s="180"/>
      <c r="E69" s="180"/>
      <c r="F69" s="180"/>
    </row>
    <row r="70" spans="3:6">
      <c r="C70" s="180"/>
      <c r="D70" s="180"/>
      <c r="E70" s="180"/>
      <c r="F70" s="180"/>
    </row>
    <row r="71" spans="3:6">
      <c r="C71" s="180"/>
      <c r="D71" s="180"/>
      <c r="E71" s="180"/>
      <c r="F71" s="180"/>
    </row>
    <row r="72" spans="3:6">
      <c r="C72" s="180"/>
      <c r="D72" s="180"/>
      <c r="E72" s="180"/>
      <c r="F72" s="180"/>
    </row>
    <row r="73" spans="3:6">
      <c r="C73" s="180"/>
      <c r="D73" s="180"/>
      <c r="E73" s="180"/>
      <c r="F73" s="180"/>
    </row>
    <row r="74" spans="3:6">
      <c r="C74" s="180"/>
      <c r="D74" s="180"/>
      <c r="E74" s="180"/>
      <c r="F74" s="180"/>
    </row>
    <row r="75" spans="3:6">
      <c r="C75" s="180"/>
      <c r="D75" s="180"/>
      <c r="E75" s="180"/>
      <c r="F75" s="180"/>
    </row>
    <row r="76" spans="3:6">
      <c r="C76" s="180"/>
      <c r="D76" s="180"/>
      <c r="E76" s="180"/>
      <c r="F76" s="180"/>
    </row>
    <row r="77" spans="3:6">
      <c r="C77" s="180"/>
      <c r="D77" s="180"/>
      <c r="E77" s="180"/>
      <c r="F77" s="180"/>
    </row>
    <row r="78" spans="3:6">
      <c r="C78" s="180"/>
      <c r="D78" s="180"/>
      <c r="E78" s="180"/>
      <c r="F78" s="180"/>
    </row>
    <row r="79" spans="3:6">
      <c r="C79" s="180"/>
      <c r="D79" s="180"/>
      <c r="E79" s="180"/>
      <c r="F79" s="180"/>
    </row>
    <row r="80" spans="3:6">
      <c r="C80" s="180"/>
      <c r="D80" s="180"/>
      <c r="E80" s="180"/>
      <c r="F80" s="180"/>
    </row>
    <row r="81" spans="3:6">
      <c r="C81" s="180"/>
      <c r="D81" s="180"/>
      <c r="E81" s="180"/>
      <c r="F81" s="180"/>
    </row>
    <row r="82" spans="3:6">
      <c r="C82" s="180"/>
      <c r="D82" s="180"/>
      <c r="E82" s="180"/>
      <c r="F82" s="180"/>
    </row>
    <row r="83" spans="3:6">
      <c r="C83" s="180"/>
      <c r="D83" s="180"/>
      <c r="E83" s="180"/>
      <c r="F83" s="180"/>
    </row>
    <row r="84" spans="3:6">
      <c r="C84" s="180"/>
      <c r="D84" s="180"/>
      <c r="E84" s="180"/>
      <c r="F84" s="180"/>
    </row>
    <row r="85" spans="3:6">
      <c r="C85" s="180"/>
      <c r="D85" s="180"/>
      <c r="E85" s="180"/>
      <c r="F85" s="180"/>
    </row>
    <row r="86" spans="3:6">
      <c r="C86" s="180"/>
      <c r="D86" s="180"/>
      <c r="E86" s="180"/>
      <c r="F86" s="180"/>
    </row>
    <row r="87" spans="3:6">
      <c r="C87" s="180"/>
      <c r="D87" s="180"/>
      <c r="E87" s="180"/>
      <c r="F87" s="180"/>
    </row>
    <row r="88" spans="3:6">
      <c r="C88" s="180"/>
      <c r="D88" s="180"/>
      <c r="E88" s="180"/>
      <c r="F88" s="180"/>
    </row>
    <row r="89" spans="3:6">
      <c r="C89" s="180"/>
      <c r="D89" s="180"/>
      <c r="E89" s="180"/>
      <c r="F89" s="180"/>
    </row>
    <row r="90" spans="3:6">
      <c r="C90" s="180"/>
      <c r="D90" s="180"/>
      <c r="E90" s="180"/>
      <c r="F90" s="180"/>
    </row>
    <row r="91" spans="3:6">
      <c r="C91" s="180"/>
      <c r="D91" s="180"/>
      <c r="E91" s="180"/>
      <c r="F91" s="180"/>
    </row>
    <row r="92" spans="3:6">
      <c r="C92" s="180"/>
      <c r="D92" s="180"/>
      <c r="E92" s="180"/>
      <c r="F92" s="180"/>
    </row>
    <row r="93" spans="3:6">
      <c r="C93" s="180"/>
      <c r="D93" s="180"/>
      <c r="E93" s="180"/>
      <c r="F93" s="180"/>
    </row>
    <row r="94" spans="3:6">
      <c r="C94" s="180"/>
      <c r="D94" s="180"/>
      <c r="E94" s="180"/>
      <c r="F94" s="180"/>
    </row>
    <row r="95" spans="3:6">
      <c r="C95" s="180"/>
      <c r="D95" s="180"/>
      <c r="E95" s="180"/>
      <c r="F95" s="180"/>
    </row>
    <row r="96" spans="3:6">
      <c r="C96" s="180"/>
      <c r="D96" s="180"/>
      <c r="E96" s="180"/>
      <c r="F96" s="180"/>
    </row>
    <row r="97" spans="3:6">
      <c r="C97" s="180"/>
      <c r="D97" s="180"/>
      <c r="E97" s="180"/>
      <c r="F97" s="180"/>
    </row>
    <row r="98" spans="3:6">
      <c r="C98" s="180"/>
      <c r="D98" s="180"/>
      <c r="E98" s="180"/>
      <c r="F98" s="180"/>
    </row>
    <row r="99" spans="3:6">
      <c r="C99" s="180"/>
      <c r="D99" s="180"/>
      <c r="E99" s="180"/>
      <c r="F99" s="180"/>
    </row>
    <row r="100" spans="3:6">
      <c r="C100" s="180"/>
      <c r="D100" s="180"/>
      <c r="E100" s="180"/>
      <c r="F100" s="180"/>
    </row>
    <row r="101" spans="3:6">
      <c r="C101" s="180"/>
      <c r="D101" s="180"/>
      <c r="E101" s="180"/>
      <c r="F101" s="180"/>
    </row>
    <row r="102" spans="3:6">
      <c r="C102" s="180"/>
      <c r="D102" s="180"/>
      <c r="E102" s="180"/>
      <c r="F102" s="180"/>
    </row>
    <row r="103" spans="3:6">
      <c r="C103" s="180"/>
      <c r="D103" s="180"/>
      <c r="E103" s="180"/>
      <c r="F103" s="180"/>
    </row>
    <row r="104" spans="3:6">
      <c r="C104" s="180"/>
      <c r="D104" s="180"/>
      <c r="E104" s="180"/>
      <c r="F104" s="180"/>
    </row>
    <row r="105" spans="3:6">
      <c r="C105" s="180"/>
      <c r="D105" s="180"/>
      <c r="E105" s="180"/>
      <c r="F105" s="180"/>
    </row>
    <row r="106" spans="3:6">
      <c r="C106" s="180"/>
      <c r="D106" s="180"/>
      <c r="E106" s="180"/>
      <c r="F106" s="180"/>
    </row>
    <row r="107" spans="3:6">
      <c r="C107" s="180"/>
      <c r="D107" s="180"/>
      <c r="E107" s="180"/>
      <c r="F107" s="180"/>
    </row>
    <row r="108" spans="3:6">
      <c r="C108" s="180"/>
      <c r="D108" s="180"/>
      <c r="E108" s="180"/>
      <c r="F108" s="180"/>
    </row>
    <row r="109" spans="3:6">
      <c r="C109" s="180"/>
      <c r="D109" s="180"/>
      <c r="E109" s="180"/>
      <c r="F109" s="180"/>
    </row>
    <row r="110" spans="3:6">
      <c r="C110" s="180"/>
      <c r="D110" s="180"/>
      <c r="E110" s="180"/>
      <c r="F110" s="180"/>
    </row>
    <row r="111" spans="3:6">
      <c r="C111" s="180"/>
      <c r="D111" s="180"/>
      <c r="E111" s="180"/>
      <c r="F111" s="180"/>
    </row>
    <row r="112" spans="3:6">
      <c r="C112" s="180"/>
      <c r="D112" s="180"/>
      <c r="E112" s="180"/>
      <c r="F112" s="180"/>
    </row>
    <row r="113" spans="3:6">
      <c r="C113" s="180"/>
      <c r="D113" s="180"/>
      <c r="E113" s="180"/>
      <c r="F113" s="180"/>
    </row>
    <row r="114" spans="3:6">
      <c r="C114" s="180"/>
      <c r="D114" s="180"/>
      <c r="E114" s="180"/>
      <c r="F114" s="180"/>
    </row>
    <row r="115" spans="3:6">
      <c r="C115" s="180"/>
      <c r="D115" s="180"/>
      <c r="E115" s="180"/>
      <c r="F115" s="180"/>
    </row>
    <row r="116" spans="3:6">
      <c r="C116" s="180"/>
      <c r="D116" s="180"/>
      <c r="E116" s="180"/>
      <c r="F116" s="180"/>
    </row>
    <row r="117" spans="3:6">
      <c r="C117" s="180"/>
      <c r="D117" s="180"/>
      <c r="E117" s="180"/>
      <c r="F117" s="180"/>
    </row>
    <row r="118" spans="3:6">
      <c r="C118" s="180"/>
      <c r="D118" s="180"/>
      <c r="E118" s="180"/>
      <c r="F118" s="180"/>
    </row>
    <row r="119" spans="3:6">
      <c r="C119" s="180"/>
      <c r="D119" s="180"/>
      <c r="E119" s="180"/>
      <c r="F119" s="180"/>
    </row>
    <row r="120" spans="3:6">
      <c r="C120" s="180"/>
      <c r="D120" s="180"/>
      <c r="E120" s="180"/>
      <c r="F120" s="180"/>
    </row>
    <row r="121" spans="3:6">
      <c r="C121" s="180"/>
      <c r="D121" s="180"/>
      <c r="E121" s="180"/>
      <c r="F121" s="180"/>
    </row>
    <row r="122" spans="3:6">
      <c r="C122" s="180"/>
      <c r="D122" s="180"/>
      <c r="E122" s="180"/>
      <c r="F122" s="180"/>
    </row>
    <row r="123" spans="3:6">
      <c r="C123" s="180"/>
      <c r="D123" s="180"/>
      <c r="E123" s="180"/>
      <c r="F123" s="180"/>
    </row>
    <row r="124" spans="3:6">
      <c r="C124" s="180"/>
      <c r="D124" s="180"/>
      <c r="E124" s="180"/>
      <c r="F124" s="180"/>
    </row>
    <row r="125" spans="3:6">
      <c r="C125" s="180"/>
      <c r="D125" s="180"/>
      <c r="E125" s="180"/>
      <c r="F125" s="180"/>
    </row>
    <row r="126" spans="3:6">
      <c r="C126" s="180"/>
      <c r="D126" s="180"/>
      <c r="E126" s="180"/>
      <c r="F126" s="180"/>
    </row>
    <row r="127" spans="3:6">
      <c r="C127" s="180"/>
      <c r="D127" s="180"/>
      <c r="E127" s="180"/>
      <c r="F127" s="180"/>
    </row>
    <row r="128" spans="3:6">
      <c r="C128" s="180"/>
      <c r="D128" s="180"/>
      <c r="E128" s="180"/>
      <c r="F128" s="180"/>
    </row>
    <row r="129" spans="3:6">
      <c r="C129" s="180"/>
      <c r="D129" s="180"/>
      <c r="E129" s="180"/>
      <c r="F129" s="180"/>
    </row>
    <row r="130" spans="3:6">
      <c r="C130" s="180"/>
      <c r="D130" s="180"/>
      <c r="E130" s="180"/>
      <c r="F130" s="180"/>
    </row>
    <row r="131" spans="3:6">
      <c r="C131" s="180"/>
      <c r="D131" s="180"/>
      <c r="E131" s="180"/>
      <c r="F131" s="180"/>
    </row>
    <row r="132" spans="3:6">
      <c r="C132" s="180"/>
      <c r="D132" s="180"/>
      <c r="E132" s="180"/>
      <c r="F132" s="180"/>
    </row>
    <row r="133" spans="3:6">
      <c r="C133" s="180"/>
      <c r="D133" s="180"/>
      <c r="E133" s="180"/>
      <c r="F133" s="180"/>
    </row>
    <row r="134" spans="3:6">
      <c r="C134" s="180"/>
      <c r="D134" s="180"/>
      <c r="E134" s="180"/>
      <c r="F134" s="180"/>
    </row>
    <row r="135" spans="3:6">
      <c r="C135" s="180"/>
      <c r="D135" s="180"/>
      <c r="E135" s="180"/>
      <c r="F135" s="180"/>
    </row>
    <row r="136" spans="3:6">
      <c r="C136" s="180"/>
      <c r="D136" s="180"/>
      <c r="E136" s="180"/>
      <c r="F136" s="180"/>
    </row>
    <row r="137" spans="3:6">
      <c r="C137" s="180"/>
      <c r="D137" s="180"/>
      <c r="E137" s="180"/>
      <c r="F137" s="180"/>
    </row>
    <row r="138" spans="3:6">
      <c r="C138" s="180"/>
      <c r="D138" s="180"/>
      <c r="E138" s="180"/>
      <c r="F138" s="180"/>
    </row>
    <row r="139" spans="3:6">
      <c r="C139" s="180"/>
      <c r="D139" s="180"/>
      <c r="E139" s="180"/>
      <c r="F139" s="180"/>
    </row>
    <row r="140" spans="3:6">
      <c r="C140" s="180"/>
      <c r="D140" s="180"/>
      <c r="E140" s="180"/>
      <c r="F140" s="180"/>
    </row>
    <row r="141" spans="3:6">
      <c r="C141" s="180"/>
      <c r="D141" s="180"/>
      <c r="E141" s="180"/>
      <c r="F141" s="180"/>
    </row>
    <row r="142" spans="3:6">
      <c r="C142" s="180"/>
      <c r="D142" s="180"/>
      <c r="E142" s="180"/>
      <c r="F142" s="180"/>
    </row>
    <row r="143" spans="3:6">
      <c r="C143" s="180"/>
      <c r="D143" s="180"/>
      <c r="E143" s="180"/>
      <c r="F143" s="180"/>
    </row>
    <row r="144" spans="3:6">
      <c r="C144" s="180"/>
      <c r="D144" s="180"/>
      <c r="E144" s="180"/>
      <c r="F144" s="180"/>
    </row>
    <row r="145" spans="3:6">
      <c r="C145" s="180"/>
      <c r="D145" s="180"/>
      <c r="E145" s="180"/>
      <c r="F145" s="180"/>
    </row>
    <row r="146" spans="3:6">
      <c r="C146" s="180"/>
      <c r="D146" s="180"/>
      <c r="E146" s="180"/>
      <c r="F146" s="180"/>
    </row>
    <row r="147" spans="3:6">
      <c r="C147" s="180"/>
      <c r="D147" s="180"/>
      <c r="E147" s="180"/>
      <c r="F147" s="180"/>
    </row>
    <row r="148" spans="3:6">
      <c r="C148" s="180"/>
      <c r="D148" s="180"/>
      <c r="E148" s="180"/>
      <c r="F148" s="180"/>
    </row>
    <row r="149" spans="3:6">
      <c r="C149" s="180"/>
      <c r="D149" s="180"/>
      <c r="E149" s="180"/>
      <c r="F149" s="180"/>
    </row>
    <row r="150" spans="3:6">
      <c r="C150" s="180"/>
      <c r="D150" s="180"/>
      <c r="E150" s="180"/>
      <c r="F150" s="180"/>
    </row>
    <row r="151" spans="3:6">
      <c r="C151" s="180"/>
      <c r="D151" s="180"/>
      <c r="E151" s="180"/>
      <c r="F151" s="180"/>
    </row>
    <row r="152" spans="3:6">
      <c r="C152" s="180"/>
      <c r="D152" s="180"/>
      <c r="E152" s="180"/>
      <c r="F152" s="180"/>
    </row>
    <row r="153" spans="3:6">
      <c r="C153" s="180"/>
      <c r="D153" s="180"/>
      <c r="E153" s="180"/>
      <c r="F153" s="180"/>
    </row>
    <row r="154" spans="3:6">
      <c r="C154" s="180"/>
      <c r="D154" s="180"/>
      <c r="E154" s="180"/>
      <c r="F154" s="180"/>
    </row>
    <row r="155" spans="3:6">
      <c r="C155" s="180"/>
      <c r="D155" s="180"/>
      <c r="E155" s="180"/>
      <c r="F155" s="180"/>
    </row>
    <row r="156" spans="3:6">
      <c r="C156" s="180"/>
      <c r="D156" s="180"/>
      <c r="E156" s="180"/>
      <c r="F156" s="180"/>
    </row>
    <row r="157" spans="3:6">
      <c r="C157" s="180"/>
      <c r="D157" s="180"/>
      <c r="E157" s="180"/>
      <c r="F157" s="180"/>
    </row>
    <row r="158" spans="3:6">
      <c r="C158" s="180"/>
      <c r="D158" s="180"/>
      <c r="E158" s="180"/>
      <c r="F158" s="180"/>
    </row>
    <row r="159" spans="3:6">
      <c r="C159" s="180"/>
      <c r="D159" s="180"/>
      <c r="E159" s="180"/>
      <c r="F159" s="180"/>
    </row>
    <row r="160" spans="3:6">
      <c r="C160" s="180"/>
      <c r="D160" s="180"/>
      <c r="E160" s="180"/>
      <c r="F160" s="180"/>
    </row>
    <row r="161" spans="3:6">
      <c r="C161" s="180"/>
      <c r="D161" s="180"/>
      <c r="E161" s="180"/>
      <c r="F161" s="180"/>
    </row>
    <row r="162" spans="3:6">
      <c r="C162" s="180"/>
      <c r="D162" s="180"/>
      <c r="E162" s="180"/>
      <c r="F162" s="180"/>
    </row>
    <row r="163" spans="3:6">
      <c r="C163" s="180"/>
      <c r="D163" s="180"/>
      <c r="E163" s="180"/>
      <c r="F163" s="180"/>
    </row>
    <row r="164" spans="3:6">
      <c r="C164" s="180"/>
      <c r="D164" s="180"/>
      <c r="E164" s="180"/>
      <c r="F164" s="180"/>
    </row>
    <row r="165" spans="3:6">
      <c r="C165" s="180"/>
      <c r="D165" s="180"/>
      <c r="E165" s="180"/>
      <c r="F165" s="180"/>
    </row>
    <row r="166" spans="3:6">
      <c r="C166" s="180"/>
      <c r="D166" s="180"/>
      <c r="E166" s="180"/>
      <c r="F166" s="180"/>
    </row>
    <row r="167" spans="3:6">
      <c r="C167" s="180"/>
      <c r="D167" s="180"/>
      <c r="E167" s="180"/>
      <c r="F167" s="180"/>
    </row>
    <row r="168" spans="3:6">
      <c r="C168" s="180"/>
      <c r="D168" s="180"/>
      <c r="E168" s="180"/>
      <c r="F168" s="180"/>
    </row>
    <row r="169" spans="3:6">
      <c r="C169" s="180"/>
      <c r="D169" s="180"/>
      <c r="E169" s="180"/>
      <c r="F169" s="180"/>
    </row>
    <row r="170" spans="3:6">
      <c r="C170" s="180"/>
      <c r="D170" s="180"/>
      <c r="E170" s="180"/>
      <c r="F170" s="180"/>
    </row>
    <row r="171" spans="3:6">
      <c r="C171" s="180"/>
      <c r="D171" s="180"/>
      <c r="E171" s="180"/>
      <c r="F171" s="180"/>
    </row>
    <row r="172" spans="3:6">
      <c r="C172" s="180"/>
      <c r="D172" s="180"/>
      <c r="E172" s="180"/>
      <c r="F172" s="180"/>
    </row>
    <row r="173" spans="3:6">
      <c r="C173" s="180"/>
      <c r="D173" s="180"/>
      <c r="E173" s="180"/>
      <c r="F173" s="180"/>
    </row>
    <row r="174" spans="3:6">
      <c r="C174" s="180"/>
      <c r="D174" s="180"/>
      <c r="E174" s="180"/>
      <c r="F174" s="180"/>
    </row>
    <row r="175" spans="3:6">
      <c r="C175" s="180"/>
      <c r="D175" s="180"/>
      <c r="E175" s="180"/>
      <c r="F175" s="180"/>
    </row>
    <row r="176" spans="3:6">
      <c r="C176" s="180"/>
      <c r="D176" s="180"/>
      <c r="E176" s="180"/>
      <c r="F176" s="180"/>
    </row>
    <row r="177" spans="3:6">
      <c r="C177" s="180"/>
      <c r="D177" s="180"/>
      <c r="E177" s="180"/>
      <c r="F177" s="180"/>
    </row>
    <row r="178" spans="3:6">
      <c r="C178" s="180"/>
      <c r="D178" s="180"/>
      <c r="E178" s="180"/>
      <c r="F178" s="180"/>
    </row>
    <row r="179" spans="3:6">
      <c r="C179" s="180"/>
      <c r="D179" s="180"/>
      <c r="E179" s="180"/>
      <c r="F179" s="180"/>
    </row>
    <row r="180" spans="3:6">
      <c r="C180" s="180"/>
      <c r="D180" s="180"/>
      <c r="E180" s="180"/>
      <c r="F180" s="180"/>
    </row>
    <row r="181" spans="3:6">
      <c r="C181" s="180"/>
      <c r="D181" s="180"/>
      <c r="E181" s="180"/>
      <c r="F181" s="180"/>
    </row>
    <row r="182" spans="3:6">
      <c r="C182" s="180"/>
      <c r="D182" s="180"/>
      <c r="E182" s="180"/>
      <c r="F182" s="180"/>
    </row>
    <row r="183" spans="3:6">
      <c r="C183" s="180"/>
      <c r="D183" s="180"/>
      <c r="E183" s="180"/>
      <c r="F183" s="180"/>
    </row>
    <row r="184" spans="3:6">
      <c r="C184" s="180"/>
      <c r="D184" s="180"/>
      <c r="E184" s="180"/>
      <c r="F184" s="180"/>
    </row>
    <row r="185" spans="3:6">
      <c r="C185" s="180"/>
      <c r="D185" s="180"/>
      <c r="E185" s="180"/>
      <c r="F185" s="180"/>
    </row>
    <row r="186" spans="3:6">
      <c r="C186" s="180"/>
      <c r="D186" s="180"/>
      <c r="E186" s="180"/>
      <c r="F186" s="180"/>
    </row>
    <row r="187" spans="3:6">
      <c r="C187" s="180"/>
      <c r="D187" s="180"/>
      <c r="E187" s="180"/>
      <c r="F187" s="180"/>
    </row>
    <row r="188" spans="3:6">
      <c r="C188" s="180"/>
      <c r="D188" s="180"/>
      <c r="E188" s="180"/>
      <c r="F188" s="180"/>
    </row>
    <row r="189" spans="3:6">
      <c r="C189" s="180"/>
      <c r="D189" s="180"/>
      <c r="E189" s="180"/>
      <c r="F189" s="180"/>
    </row>
    <row r="190" spans="3:6">
      <c r="C190" s="180"/>
      <c r="D190" s="180"/>
      <c r="E190" s="180"/>
      <c r="F190" s="180"/>
    </row>
    <row r="191" spans="3:6">
      <c r="C191" s="180"/>
      <c r="D191" s="180"/>
      <c r="E191" s="180"/>
      <c r="F191" s="180"/>
    </row>
    <row r="192" spans="3:6">
      <c r="C192" s="180"/>
      <c r="D192" s="180"/>
      <c r="E192" s="180"/>
      <c r="F192" s="180"/>
    </row>
    <row r="193" spans="3:6">
      <c r="C193" s="180"/>
      <c r="D193" s="180"/>
      <c r="E193" s="180"/>
      <c r="F193" s="180"/>
    </row>
    <row r="194" spans="3:6">
      <c r="C194" s="180"/>
      <c r="D194" s="180"/>
      <c r="E194" s="180"/>
      <c r="F194" s="180"/>
    </row>
    <row r="195" spans="3:6">
      <c r="C195" s="180"/>
      <c r="D195" s="180"/>
      <c r="E195" s="180"/>
      <c r="F195" s="180"/>
    </row>
    <row r="196" spans="3:6">
      <c r="C196" s="180"/>
      <c r="D196" s="180"/>
      <c r="E196" s="180"/>
      <c r="F196" s="180"/>
    </row>
    <row r="197" spans="3:6">
      <c r="C197" s="180"/>
      <c r="D197" s="180"/>
      <c r="E197" s="180"/>
      <c r="F197" s="180"/>
    </row>
    <row r="198" spans="3:6">
      <c r="C198" s="180"/>
      <c r="D198" s="180"/>
      <c r="E198" s="180"/>
      <c r="F198" s="180"/>
    </row>
    <row r="199" spans="3:6">
      <c r="C199" s="180"/>
      <c r="D199" s="180"/>
      <c r="E199" s="180"/>
      <c r="F199" s="180"/>
    </row>
    <row r="200" spans="3:6">
      <c r="C200" s="180"/>
      <c r="D200" s="180"/>
      <c r="E200" s="180"/>
      <c r="F200" s="180"/>
    </row>
    <row r="201" spans="3:6">
      <c r="C201" s="180"/>
      <c r="D201" s="180"/>
      <c r="E201" s="180"/>
      <c r="F201" s="180"/>
    </row>
    <row r="202" spans="3:6">
      <c r="C202" s="180"/>
      <c r="D202" s="180"/>
      <c r="E202" s="180"/>
      <c r="F202" s="180"/>
    </row>
    <row r="203" spans="3:6">
      <c r="C203" s="180"/>
      <c r="D203" s="180"/>
      <c r="E203" s="180"/>
      <c r="F203" s="180"/>
    </row>
    <row r="204" spans="3:6">
      <c r="C204" s="180"/>
      <c r="D204" s="180"/>
      <c r="E204" s="180"/>
      <c r="F204" s="180"/>
    </row>
    <row r="205" spans="3:6">
      <c r="C205" s="180"/>
      <c r="D205" s="180"/>
      <c r="E205" s="180"/>
      <c r="F205" s="180"/>
    </row>
    <row r="206" spans="3:6">
      <c r="C206" s="180"/>
      <c r="D206" s="180"/>
      <c r="E206" s="180"/>
      <c r="F206" s="180"/>
    </row>
    <row r="207" spans="3:6">
      <c r="C207" s="180"/>
      <c r="D207" s="180"/>
      <c r="E207" s="180"/>
      <c r="F207" s="180"/>
    </row>
    <row r="208" spans="3:6">
      <c r="C208" s="180"/>
      <c r="D208" s="180"/>
      <c r="E208" s="180"/>
      <c r="F208" s="180"/>
    </row>
    <row r="209" spans="3:6">
      <c r="C209" s="180"/>
      <c r="D209" s="180"/>
      <c r="E209" s="180"/>
      <c r="F209" s="180"/>
    </row>
    <row r="210" spans="3:6">
      <c r="C210" s="180"/>
      <c r="D210" s="180"/>
      <c r="E210" s="180"/>
      <c r="F210" s="180"/>
    </row>
    <row r="211" spans="3:6">
      <c r="C211" s="180"/>
      <c r="D211" s="180"/>
      <c r="E211" s="180"/>
      <c r="F211" s="180"/>
    </row>
    <row r="212" spans="3:6">
      <c r="C212" s="180"/>
      <c r="D212" s="180"/>
      <c r="E212" s="180"/>
      <c r="F212" s="180"/>
    </row>
    <row r="213" spans="3:6">
      <c r="C213" s="180"/>
      <c r="D213" s="180"/>
      <c r="E213" s="180"/>
      <c r="F213" s="180"/>
    </row>
    <row r="214" spans="3:6">
      <c r="C214" s="180"/>
      <c r="D214" s="180"/>
      <c r="E214" s="180"/>
      <c r="F214" s="180"/>
    </row>
    <row r="215" spans="3:6">
      <c r="C215" s="180"/>
      <c r="D215" s="180"/>
      <c r="E215" s="180"/>
      <c r="F215" s="180"/>
    </row>
    <row r="216" spans="3:6">
      <c r="C216" s="180"/>
      <c r="D216" s="180"/>
      <c r="E216" s="180"/>
      <c r="F216" s="180"/>
    </row>
    <row r="217" spans="3:6">
      <c r="C217" s="180"/>
      <c r="D217" s="180"/>
      <c r="E217" s="180"/>
      <c r="F217" s="180"/>
    </row>
    <row r="218" spans="3:6">
      <c r="C218" s="180"/>
      <c r="D218" s="180"/>
      <c r="E218" s="180"/>
      <c r="F218" s="180"/>
    </row>
    <row r="219" spans="3:6">
      <c r="C219" s="180"/>
      <c r="D219" s="180"/>
      <c r="E219" s="180"/>
      <c r="F219" s="180"/>
    </row>
    <row r="220" spans="3:6">
      <c r="C220" s="180"/>
      <c r="D220" s="180"/>
      <c r="E220" s="180"/>
      <c r="F220" s="180"/>
    </row>
    <row r="221" spans="3:6">
      <c r="C221" s="180"/>
      <c r="D221" s="180"/>
      <c r="E221" s="180"/>
      <c r="F221" s="180"/>
    </row>
    <row r="222" spans="3:6">
      <c r="C222" s="180"/>
      <c r="D222" s="180"/>
      <c r="E222" s="180"/>
      <c r="F222" s="180"/>
    </row>
    <row r="223" spans="3:6">
      <c r="C223" s="180"/>
      <c r="D223" s="180"/>
      <c r="E223" s="180"/>
      <c r="F223" s="180"/>
    </row>
    <row r="224" spans="3:6">
      <c r="C224" s="180"/>
      <c r="D224" s="180"/>
      <c r="E224" s="180"/>
      <c r="F224" s="180"/>
    </row>
    <row r="225" spans="3:6">
      <c r="C225" s="180"/>
      <c r="D225" s="180"/>
      <c r="E225" s="180"/>
      <c r="F225" s="180"/>
    </row>
    <row r="226" spans="3:6">
      <c r="C226" s="180"/>
      <c r="D226" s="180"/>
      <c r="E226" s="180"/>
      <c r="F226" s="180"/>
    </row>
    <row r="227" spans="3:6">
      <c r="C227" s="180"/>
      <c r="D227" s="180"/>
      <c r="E227" s="180"/>
      <c r="F227" s="180"/>
    </row>
    <row r="228" spans="3:6">
      <c r="C228" s="180"/>
      <c r="D228" s="180"/>
      <c r="E228" s="180"/>
      <c r="F228" s="180"/>
    </row>
    <row r="229" spans="3:6">
      <c r="C229" s="180"/>
      <c r="D229" s="180"/>
      <c r="E229" s="180"/>
      <c r="F229" s="180"/>
    </row>
    <row r="230" spans="3:6">
      <c r="C230" s="180"/>
      <c r="D230" s="180"/>
      <c r="E230" s="180"/>
      <c r="F230" s="180"/>
    </row>
    <row r="231" spans="3:6">
      <c r="C231" s="180"/>
      <c r="D231" s="180"/>
      <c r="E231" s="180"/>
      <c r="F231" s="180"/>
    </row>
    <row r="232" spans="3:6">
      <c r="C232" s="180"/>
      <c r="D232" s="180"/>
      <c r="E232" s="180"/>
      <c r="F232" s="180"/>
    </row>
    <row r="233" spans="3:6">
      <c r="C233" s="180"/>
      <c r="D233" s="180"/>
      <c r="E233" s="180"/>
      <c r="F233" s="180"/>
    </row>
    <row r="234" spans="3:6">
      <c r="C234" s="180"/>
      <c r="D234" s="180"/>
      <c r="E234" s="180"/>
      <c r="F234" s="180"/>
    </row>
    <row r="235" spans="3:6">
      <c r="C235" s="180"/>
      <c r="D235" s="180"/>
      <c r="E235" s="180"/>
      <c r="F235" s="180"/>
    </row>
    <row r="236" spans="3:6">
      <c r="C236" s="180"/>
      <c r="D236" s="180"/>
      <c r="E236" s="180"/>
      <c r="F236" s="180"/>
    </row>
    <row r="237" spans="3:6">
      <c r="C237" s="180"/>
      <c r="D237" s="180"/>
      <c r="E237" s="180"/>
      <c r="F237" s="180"/>
    </row>
    <row r="238" spans="3:6">
      <c r="C238" s="180"/>
      <c r="D238" s="180"/>
      <c r="E238" s="180"/>
      <c r="F238" s="180"/>
    </row>
    <row r="239" spans="3:6">
      <c r="C239" s="180"/>
      <c r="D239" s="180"/>
      <c r="E239" s="180"/>
      <c r="F239" s="180"/>
    </row>
    <row r="240" spans="3:6">
      <c r="C240" s="180"/>
      <c r="D240" s="180"/>
      <c r="E240" s="180"/>
      <c r="F240" s="180"/>
    </row>
    <row r="241" spans="3:6">
      <c r="C241" s="180"/>
      <c r="D241" s="180"/>
      <c r="E241" s="180"/>
      <c r="F241" s="180"/>
    </row>
    <row r="242" spans="3:6">
      <c r="C242" s="180"/>
      <c r="D242" s="180"/>
      <c r="E242" s="180"/>
      <c r="F242" s="180"/>
    </row>
    <row r="243" spans="3:6">
      <c r="C243" s="180"/>
      <c r="D243" s="180"/>
      <c r="E243" s="180"/>
      <c r="F243" s="180"/>
    </row>
    <row r="244" spans="3:6">
      <c r="C244" s="180"/>
      <c r="D244" s="180"/>
      <c r="E244" s="180"/>
      <c r="F244" s="180"/>
    </row>
    <row r="245" spans="3:6">
      <c r="C245" s="180"/>
      <c r="D245" s="180"/>
      <c r="E245" s="180"/>
      <c r="F245" s="180"/>
    </row>
    <row r="246" spans="3:6">
      <c r="C246" s="180"/>
      <c r="D246" s="180"/>
      <c r="E246" s="180"/>
      <c r="F246" s="180"/>
    </row>
    <row r="247" spans="3:6">
      <c r="C247" s="180"/>
      <c r="D247" s="180"/>
      <c r="E247" s="180"/>
      <c r="F247" s="180"/>
    </row>
    <row r="248" spans="3:6">
      <c r="C248" s="180"/>
      <c r="D248" s="180"/>
      <c r="E248" s="180"/>
      <c r="F248" s="180"/>
    </row>
    <row r="249" spans="3:6">
      <c r="C249" s="180"/>
      <c r="D249" s="180"/>
      <c r="E249" s="180"/>
      <c r="F249" s="180"/>
    </row>
    <row r="250" spans="3:6">
      <c r="C250" s="180"/>
      <c r="D250" s="180"/>
      <c r="E250" s="180"/>
      <c r="F250" s="180"/>
    </row>
    <row r="251" spans="3:6">
      <c r="C251" s="180"/>
      <c r="D251" s="180"/>
      <c r="E251" s="180"/>
      <c r="F251" s="180"/>
    </row>
    <row r="252" spans="3:6">
      <c r="C252" s="180"/>
      <c r="D252" s="180"/>
      <c r="E252" s="180"/>
      <c r="F252" s="180"/>
    </row>
    <row r="253" spans="3:6">
      <c r="C253" s="180"/>
      <c r="D253" s="180"/>
      <c r="E253" s="180"/>
      <c r="F253" s="180"/>
    </row>
    <row r="254" spans="3:6">
      <c r="C254" s="180"/>
      <c r="D254" s="180"/>
      <c r="E254" s="180"/>
      <c r="F254" s="180"/>
    </row>
    <row r="255" spans="3:6">
      <c r="C255" s="180"/>
      <c r="D255" s="180"/>
      <c r="E255" s="180"/>
      <c r="F255" s="180"/>
    </row>
    <row r="256" spans="3:6">
      <c r="C256" s="180"/>
      <c r="D256" s="180"/>
      <c r="E256" s="180"/>
      <c r="F256" s="180"/>
    </row>
    <row r="257" spans="3:6">
      <c r="C257" s="180"/>
      <c r="D257" s="180"/>
      <c r="E257" s="180"/>
      <c r="F257" s="180"/>
    </row>
    <row r="258" spans="3:6">
      <c r="C258" s="180"/>
      <c r="D258" s="180"/>
      <c r="E258" s="180"/>
      <c r="F258" s="180"/>
    </row>
    <row r="259" spans="3:6">
      <c r="C259" s="180"/>
      <c r="D259" s="180"/>
      <c r="E259" s="180"/>
      <c r="F259" s="180"/>
    </row>
    <row r="260" spans="3:6">
      <c r="C260" s="180"/>
      <c r="D260" s="180"/>
      <c r="E260" s="180"/>
      <c r="F260" s="180"/>
    </row>
    <row r="261" spans="3:6">
      <c r="C261" s="180"/>
      <c r="D261" s="180"/>
      <c r="E261" s="180"/>
      <c r="F261" s="180"/>
    </row>
    <row r="262" spans="3:6">
      <c r="C262" s="180"/>
      <c r="D262" s="180"/>
      <c r="E262" s="180"/>
      <c r="F262" s="180"/>
    </row>
    <row r="263" spans="3:6">
      <c r="C263" s="180"/>
      <c r="D263" s="180"/>
      <c r="E263" s="180"/>
      <c r="F263" s="180"/>
    </row>
    <row r="264" spans="3:6">
      <c r="C264" s="180"/>
      <c r="D264" s="180"/>
      <c r="E264" s="180"/>
      <c r="F264" s="180"/>
    </row>
    <row r="265" spans="3:6">
      <c r="C265" s="180"/>
      <c r="D265" s="180"/>
      <c r="E265" s="180"/>
      <c r="F265" s="180"/>
    </row>
    <row r="266" spans="3:6">
      <c r="C266" s="180"/>
      <c r="D266" s="180"/>
      <c r="E266" s="180"/>
      <c r="F266" s="180"/>
    </row>
    <row r="267" spans="3:6">
      <c r="C267" s="180"/>
      <c r="D267" s="180"/>
      <c r="E267" s="180"/>
      <c r="F267" s="180"/>
    </row>
    <row r="268" spans="3:6">
      <c r="C268" s="180"/>
      <c r="D268" s="180"/>
      <c r="E268" s="180"/>
      <c r="F268" s="180"/>
    </row>
    <row r="269" spans="3:6">
      <c r="C269" s="180"/>
      <c r="D269" s="180"/>
      <c r="E269" s="180"/>
      <c r="F269" s="180"/>
    </row>
    <row r="270" spans="3:6">
      <c r="C270" s="180"/>
      <c r="D270" s="180"/>
      <c r="E270" s="180"/>
      <c r="F270" s="180"/>
    </row>
    <row r="271" spans="3:6">
      <c r="C271" s="180"/>
      <c r="D271" s="180"/>
      <c r="E271" s="180"/>
      <c r="F271" s="180"/>
    </row>
    <row r="272" spans="3:6">
      <c r="C272" s="180"/>
      <c r="D272" s="180"/>
      <c r="E272" s="180"/>
      <c r="F272" s="180"/>
    </row>
    <row r="273" spans="3:6">
      <c r="C273" s="180"/>
      <c r="D273" s="180"/>
      <c r="E273" s="180"/>
      <c r="F273" s="180"/>
    </row>
    <row r="274" spans="3:6">
      <c r="C274" s="180"/>
      <c r="D274" s="180"/>
      <c r="E274" s="180"/>
      <c r="F274" s="180"/>
    </row>
    <row r="275" spans="3:6">
      <c r="C275" s="180"/>
      <c r="D275" s="180"/>
      <c r="E275" s="180"/>
      <c r="F275" s="180"/>
    </row>
    <row r="276" spans="3:6">
      <c r="C276" s="180"/>
      <c r="D276" s="180"/>
      <c r="E276" s="180"/>
      <c r="F276" s="180"/>
    </row>
    <row r="277" spans="3:6">
      <c r="C277" s="180"/>
      <c r="D277" s="180"/>
      <c r="E277" s="180"/>
      <c r="F277" s="180"/>
    </row>
    <row r="278" spans="3:6">
      <c r="C278" s="180"/>
      <c r="D278" s="180"/>
      <c r="E278" s="180"/>
      <c r="F278" s="180"/>
    </row>
    <row r="279" spans="3:6">
      <c r="C279" s="180"/>
      <c r="D279" s="180"/>
      <c r="E279" s="180"/>
      <c r="F279" s="180"/>
    </row>
    <row r="280" spans="3:6">
      <c r="C280" s="180"/>
      <c r="D280" s="180"/>
      <c r="E280" s="180"/>
      <c r="F280" s="180"/>
    </row>
    <row r="281" spans="3:6">
      <c r="C281" s="180"/>
      <c r="D281" s="180"/>
      <c r="E281" s="180"/>
      <c r="F281" s="180"/>
    </row>
    <row r="282" spans="3:6">
      <c r="C282" s="180"/>
      <c r="D282" s="180"/>
      <c r="E282" s="180"/>
      <c r="F282" s="180"/>
    </row>
    <row r="283" spans="3:6">
      <c r="C283" s="180"/>
      <c r="D283" s="180"/>
      <c r="E283" s="180"/>
      <c r="F283" s="180"/>
    </row>
    <row r="284" spans="3:6">
      <c r="C284" s="180"/>
      <c r="D284" s="180"/>
      <c r="E284" s="180"/>
      <c r="F284" s="180"/>
    </row>
    <row r="285" spans="3:6">
      <c r="C285" s="180"/>
      <c r="D285" s="180"/>
      <c r="E285" s="180"/>
      <c r="F285" s="180"/>
    </row>
    <row r="286" spans="3:6">
      <c r="C286" s="180"/>
      <c r="D286" s="180"/>
      <c r="E286" s="180"/>
      <c r="F286" s="180"/>
    </row>
    <row r="287" spans="3:6">
      <c r="C287" s="180"/>
      <c r="D287" s="180"/>
      <c r="E287" s="180"/>
      <c r="F287" s="180"/>
    </row>
    <row r="288" spans="3:6">
      <c r="C288" s="180"/>
      <c r="D288" s="180"/>
      <c r="E288" s="180"/>
      <c r="F288" s="180"/>
    </row>
    <row r="289" spans="3:6">
      <c r="C289" s="180"/>
      <c r="D289" s="180"/>
      <c r="E289" s="180"/>
      <c r="F289" s="180"/>
    </row>
    <row r="290" spans="3:6">
      <c r="C290" s="180"/>
      <c r="D290" s="180"/>
      <c r="E290" s="180"/>
      <c r="F290" s="180"/>
    </row>
    <row r="291" spans="3:6">
      <c r="C291" s="180"/>
      <c r="D291" s="180"/>
      <c r="E291" s="180"/>
      <c r="F291" s="180"/>
    </row>
    <row r="292" spans="3:6">
      <c r="C292" s="180"/>
      <c r="D292" s="180"/>
      <c r="E292" s="180"/>
      <c r="F292" s="180"/>
    </row>
    <row r="293" spans="3:6">
      <c r="C293" s="180"/>
      <c r="D293" s="180"/>
      <c r="E293" s="180"/>
      <c r="F293" s="180"/>
    </row>
    <row r="294" spans="3:6">
      <c r="C294" s="180"/>
      <c r="D294" s="180"/>
      <c r="E294" s="180"/>
      <c r="F294" s="180"/>
    </row>
    <row r="295" spans="3:6">
      <c r="C295" s="180"/>
      <c r="D295" s="180"/>
      <c r="E295" s="180"/>
      <c r="F295" s="180"/>
    </row>
    <row r="296" spans="3:6">
      <c r="C296" s="180"/>
      <c r="D296" s="180"/>
      <c r="E296" s="180"/>
      <c r="F296" s="180"/>
    </row>
    <row r="297" spans="3:6">
      <c r="C297" s="180"/>
      <c r="D297" s="180"/>
      <c r="E297" s="180"/>
      <c r="F297" s="180"/>
    </row>
    <row r="298" spans="3:6">
      <c r="C298" s="180"/>
      <c r="D298" s="180"/>
      <c r="E298" s="180"/>
      <c r="F298" s="180"/>
    </row>
    <row r="299" spans="3:6">
      <c r="C299" s="180"/>
      <c r="D299" s="180"/>
      <c r="E299" s="180"/>
      <c r="F299" s="180"/>
    </row>
    <row r="300" spans="3:6">
      <c r="C300" s="180"/>
      <c r="D300" s="180"/>
      <c r="E300" s="180"/>
      <c r="F300" s="180"/>
    </row>
    <row r="301" spans="3:6">
      <c r="C301" s="180"/>
      <c r="D301" s="180"/>
      <c r="E301" s="180"/>
      <c r="F301" s="180"/>
    </row>
    <row r="302" spans="3:6">
      <c r="C302" s="180"/>
      <c r="D302" s="180"/>
      <c r="E302" s="180"/>
      <c r="F302" s="180"/>
    </row>
    <row r="303" spans="3:6">
      <c r="C303" s="180"/>
      <c r="D303" s="180"/>
      <c r="E303" s="180"/>
      <c r="F303" s="180"/>
    </row>
    <row r="304" spans="3:6">
      <c r="C304" s="180"/>
      <c r="D304" s="180"/>
      <c r="E304" s="180"/>
      <c r="F304" s="180"/>
    </row>
    <row r="305" spans="3:6">
      <c r="C305" s="180"/>
      <c r="D305" s="180"/>
      <c r="E305" s="180"/>
      <c r="F305" s="180"/>
    </row>
    <row r="306" spans="3:6">
      <c r="C306" s="180"/>
      <c r="D306" s="180"/>
      <c r="E306" s="180"/>
      <c r="F306" s="180"/>
    </row>
    <row r="307" spans="3:6">
      <c r="C307" s="180"/>
      <c r="D307" s="180"/>
      <c r="E307" s="180"/>
      <c r="F307" s="180"/>
    </row>
    <row r="308" spans="3:6">
      <c r="C308" s="180"/>
      <c r="D308" s="180"/>
      <c r="E308" s="180"/>
      <c r="F308" s="180"/>
    </row>
    <row r="309" spans="3:6">
      <c r="C309" s="180"/>
      <c r="D309" s="180"/>
      <c r="E309" s="180"/>
      <c r="F309" s="180"/>
    </row>
    <row r="310" spans="3:6">
      <c r="C310" s="180"/>
      <c r="D310" s="180"/>
      <c r="E310" s="180"/>
      <c r="F310" s="180"/>
    </row>
    <row r="311" spans="3:6">
      <c r="C311" s="180"/>
      <c r="D311" s="180"/>
      <c r="E311" s="180"/>
      <c r="F311" s="180"/>
    </row>
    <row r="312" spans="3:6">
      <c r="C312" s="180"/>
      <c r="D312" s="180"/>
      <c r="E312" s="180"/>
      <c r="F312" s="180"/>
    </row>
    <row r="313" spans="3:6">
      <c r="C313" s="180"/>
      <c r="D313" s="180"/>
      <c r="E313" s="180"/>
      <c r="F313" s="180"/>
    </row>
    <row r="314" spans="3:6">
      <c r="C314" s="180"/>
      <c r="D314" s="180"/>
      <c r="E314" s="180"/>
      <c r="F314" s="180"/>
    </row>
    <row r="315" spans="3:6">
      <c r="C315" s="180"/>
      <c r="D315" s="180"/>
      <c r="E315" s="180"/>
      <c r="F315" s="180"/>
    </row>
    <row r="316" spans="3:6">
      <c r="C316" s="180"/>
      <c r="D316" s="180"/>
      <c r="E316" s="180"/>
      <c r="F316" s="180"/>
    </row>
    <row r="317" spans="3:6">
      <c r="C317" s="180"/>
      <c r="D317" s="180"/>
      <c r="E317" s="180"/>
      <c r="F317" s="180"/>
    </row>
    <row r="318" spans="3:6">
      <c r="C318" s="180"/>
      <c r="D318" s="180"/>
      <c r="E318" s="180"/>
      <c r="F318" s="180"/>
    </row>
    <row r="319" spans="3:6">
      <c r="C319" s="180"/>
      <c r="D319" s="180"/>
      <c r="E319" s="180"/>
      <c r="F319" s="180"/>
    </row>
    <row r="320" spans="3:6">
      <c r="C320" s="180"/>
      <c r="D320" s="180"/>
      <c r="E320" s="180"/>
      <c r="F320" s="180"/>
    </row>
    <row r="321" spans="3:6">
      <c r="C321" s="180"/>
      <c r="D321" s="180"/>
      <c r="E321" s="180"/>
      <c r="F321" s="180"/>
    </row>
    <row r="322" spans="3:6">
      <c r="C322" s="180"/>
      <c r="D322" s="180"/>
      <c r="E322" s="180"/>
      <c r="F322" s="180"/>
    </row>
    <row r="323" spans="3:6">
      <c r="C323" s="180"/>
      <c r="D323" s="180"/>
      <c r="E323" s="180"/>
      <c r="F323" s="180"/>
    </row>
    <row r="324" spans="3:6">
      <c r="C324" s="180"/>
      <c r="D324" s="180"/>
      <c r="E324" s="180"/>
      <c r="F324" s="180"/>
    </row>
    <row r="325" spans="3:6">
      <c r="C325" s="180"/>
      <c r="D325" s="180"/>
      <c r="E325" s="180"/>
      <c r="F325" s="180"/>
    </row>
    <row r="326" spans="3:6">
      <c r="C326" s="180"/>
      <c r="D326" s="180"/>
      <c r="E326" s="180"/>
      <c r="F326" s="180"/>
    </row>
    <row r="327" spans="3:6">
      <c r="C327" s="180"/>
      <c r="D327" s="180"/>
      <c r="E327" s="180"/>
      <c r="F327" s="180"/>
    </row>
    <row r="328" spans="3:6">
      <c r="C328" s="180"/>
      <c r="D328" s="180"/>
      <c r="E328" s="180"/>
      <c r="F328" s="180"/>
    </row>
    <row r="329" spans="3:6">
      <c r="C329" s="180"/>
      <c r="D329" s="180"/>
      <c r="E329" s="180"/>
      <c r="F329" s="180"/>
    </row>
    <row r="330" spans="3:6">
      <c r="C330" s="180"/>
      <c r="D330" s="180"/>
      <c r="E330" s="180"/>
      <c r="F330" s="180"/>
    </row>
    <row r="331" spans="3:6">
      <c r="C331" s="180"/>
      <c r="D331" s="180"/>
      <c r="E331" s="180"/>
      <c r="F331" s="180"/>
    </row>
    <row r="332" spans="3:6">
      <c r="C332" s="180"/>
      <c r="D332" s="180"/>
      <c r="E332" s="180"/>
      <c r="F332" s="180"/>
    </row>
    <row r="333" spans="3:6">
      <c r="C333" s="180"/>
      <c r="D333" s="180"/>
      <c r="E333" s="180"/>
      <c r="F333" s="180"/>
    </row>
    <row r="334" spans="3:6">
      <c r="C334" s="180"/>
      <c r="D334" s="180"/>
      <c r="E334" s="180"/>
      <c r="F334" s="180"/>
    </row>
    <row r="335" spans="3:6">
      <c r="C335" s="180"/>
      <c r="D335" s="180"/>
      <c r="E335" s="180"/>
      <c r="F335" s="180"/>
    </row>
    <row r="336" spans="3:6">
      <c r="C336" s="180"/>
      <c r="D336" s="180"/>
      <c r="E336" s="180"/>
      <c r="F336" s="180"/>
    </row>
    <row r="337" spans="3:6">
      <c r="C337" s="180"/>
      <c r="D337" s="180"/>
      <c r="E337" s="180"/>
      <c r="F337" s="180"/>
    </row>
    <row r="338" spans="3:6">
      <c r="C338" s="180"/>
      <c r="D338" s="180"/>
      <c r="E338" s="180"/>
      <c r="F338" s="180"/>
    </row>
    <row r="339" spans="3:6">
      <c r="C339" s="180"/>
      <c r="D339" s="180"/>
      <c r="E339" s="180"/>
      <c r="F339" s="180"/>
    </row>
    <row r="340" spans="3:6">
      <c r="C340" s="180"/>
      <c r="D340" s="180"/>
      <c r="E340" s="180"/>
      <c r="F340" s="180"/>
    </row>
    <row r="341" spans="3:6">
      <c r="C341" s="180"/>
      <c r="D341" s="180"/>
      <c r="E341" s="180"/>
      <c r="F341" s="180"/>
    </row>
    <row r="342" spans="3:6">
      <c r="C342" s="180"/>
      <c r="D342" s="180"/>
      <c r="E342" s="180"/>
      <c r="F342" s="180"/>
    </row>
    <row r="343" spans="3:6">
      <c r="C343" s="180"/>
      <c r="D343" s="180"/>
      <c r="E343" s="180"/>
      <c r="F343" s="180"/>
    </row>
    <row r="344" spans="3:6">
      <c r="C344" s="180"/>
      <c r="D344" s="180"/>
      <c r="E344" s="180"/>
      <c r="F344" s="180"/>
    </row>
    <row r="345" spans="3:6">
      <c r="C345" s="180"/>
      <c r="D345" s="180"/>
      <c r="E345" s="180"/>
      <c r="F345" s="180"/>
    </row>
    <row r="346" spans="3:6">
      <c r="C346" s="180"/>
      <c r="D346" s="180"/>
      <c r="E346" s="180"/>
      <c r="F346" s="180"/>
    </row>
    <row r="347" spans="3:6">
      <c r="C347" s="180"/>
      <c r="D347" s="180"/>
      <c r="E347" s="180"/>
      <c r="F347" s="180"/>
    </row>
    <row r="348" spans="3:6">
      <c r="C348" s="180"/>
      <c r="D348" s="180"/>
      <c r="E348" s="180"/>
      <c r="F348" s="180"/>
    </row>
    <row r="349" spans="3:6">
      <c r="C349" s="180"/>
      <c r="D349" s="180"/>
      <c r="E349" s="180"/>
      <c r="F349" s="180"/>
    </row>
    <row r="350" spans="3:6">
      <c r="C350" s="180"/>
      <c r="D350" s="180"/>
      <c r="E350" s="180"/>
      <c r="F350" s="180"/>
    </row>
    <row r="351" spans="3:6">
      <c r="C351" s="180"/>
      <c r="D351" s="180"/>
      <c r="E351" s="180"/>
      <c r="F351" s="180"/>
    </row>
    <row r="352" spans="3:6">
      <c r="C352" s="180"/>
      <c r="D352" s="180"/>
      <c r="E352" s="180"/>
      <c r="F352" s="180"/>
    </row>
    <row r="353" spans="3:6">
      <c r="C353" s="180"/>
      <c r="D353" s="180"/>
      <c r="E353" s="180"/>
      <c r="F353" s="180"/>
    </row>
    <row r="354" spans="3:6">
      <c r="C354" s="180"/>
      <c r="D354" s="180"/>
      <c r="E354" s="180"/>
      <c r="F354" s="180"/>
    </row>
    <row r="355" spans="3:6">
      <c r="C355" s="180"/>
      <c r="D355" s="180"/>
      <c r="E355" s="180"/>
      <c r="F355" s="180"/>
    </row>
    <row r="356" spans="3:6">
      <c r="C356" s="180"/>
      <c r="D356" s="180"/>
      <c r="E356" s="180"/>
      <c r="F356" s="180"/>
    </row>
    <row r="357" spans="3:6">
      <c r="C357" s="180"/>
      <c r="D357" s="180"/>
      <c r="E357" s="180"/>
      <c r="F357" s="180"/>
    </row>
    <row r="358" spans="3:6">
      <c r="C358" s="180"/>
      <c r="D358" s="180"/>
      <c r="E358" s="180"/>
      <c r="F358" s="180"/>
    </row>
    <row r="359" spans="3:6">
      <c r="C359" s="180"/>
      <c r="D359" s="180"/>
      <c r="E359" s="180"/>
      <c r="F359" s="180"/>
    </row>
    <row r="360" spans="3:6">
      <c r="C360" s="180"/>
      <c r="D360" s="180"/>
      <c r="E360" s="180"/>
      <c r="F360" s="180"/>
    </row>
    <row r="361" spans="3:6">
      <c r="C361" s="180"/>
      <c r="D361" s="180"/>
      <c r="E361" s="180"/>
      <c r="F361" s="180"/>
    </row>
    <row r="362" spans="3:6">
      <c r="C362" s="180"/>
      <c r="D362" s="180"/>
      <c r="E362" s="180"/>
      <c r="F362" s="180"/>
    </row>
    <row r="363" spans="3:6">
      <c r="C363" s="180"/>
      <c r="D363" s="180"/>
      <c r="E363" s="180"/>
      <c r="F363" s="180"/>
    </row>
    <row r="364" spans="3:6">
      <c r="C364" s="180"/>
      <c r="D364" s="180"/>
      <c r="E364" s="180"/>
      <c r="F364" s="180"/>
    </row>
    <row r="365" spans="3:6">
      <c r="C365" s="180"/>
      <c r="D365" s="180"/>
      <c r="E365" s="180"/>
      <c r="F365" s="180"/>
    </row>
    <row r="366" spans="3:6">
      <c r="C366" s="180"/>
      <c r="D366" s="180"/>
      <c r="E366" s="180"/>
      <c r="F366" s="180"/>
    </row>
    <row r="367" spans="3:6">
      <c r="C367" s="180"/>
      <c r="D367" s="180"/>
      <c r="E367" s="180"/>
      <c r="F367" s="180"/>
    </row>
    <row r="368" spans="3:6">
      <c r="C368" s="180"/>
      <c r="D368" s="180"/>
      <c r="E368" s="180"/>
      <c r="F368" s="180"/>
    </row>
    <row r="369" spans="3:6">
      <c r="C369" s="180"/>
      <c r="D369" s="180"/>
      <c r="E369" s="180"/>
      <c r="F369" s="180"/>
    </row>
    <row r="370" spans="3:6">
      <c r="C370" s="180"/>
      <c r="D370" s="180"/>
      <c r="E370" s="180"/>
      <c r="F370" s="180"/>
    </row>
    <row r="371" spans="3:6">
      <c r="C371" s="180"/>
      <c r="D371" s="180"/>
      <c r="E371" s="180"/>
      <c r="F371" s="180"/>
    </row>
    <row r="372" spans="3:6">
      <c r="C372" s="180"/>
      <c r="D372" s="180"/>
      <c r="E372" s="180"/>
      <c r="F372" s="180"/>
    </row>
    <row r="373" spans="3:6">
      <c r="C373" s="180"/>
      <c r="D373" s="180"/>
      <c r="E373" s="180"/>
      <c r="F373" s="180"/>
    </row>
    <row r="374" spans="3:6">
      <c r="C374" s="180"/>
      <c r="D374" s="180"/>
      <c r="E374" s="180"/>
      <c r="F374" s="180"/>
    </row>
    <row r="375" spans="3:6">
      <c r="C375" s="180"/>
      <c r="D375" s="180"/>
      <c r="E375" s="180"/>
      <c r="F375" s="180"/>
    </row>
    <row r="376" spans="3:6">
      <c r="C376" s="180"/>
      <c r="D376" s="180"/>
      <c r="E376" s="180"/>
      <c r="F376" s="180"/>
    </row>
    <row r="377" spans="3:6">
      <c r="C377" s="180"/>
      <c r="D377" s="180"/>
      <c r="E377" s="180"/>
      <c r="F377" s="180"/>
    </row>
    <row r="378" spans="3:6">
      <c r="C378" s="180"/>
      <c r="D378" s="180"/>
      <c r="E378" s="180"/>
      <c r="F378" s="180"/>
    </row>
    <row r="379" spans="3:6">
      <c r="C379" s="180"/>
      <c r="D379" s="180"/>
      <c r="E379" s="180"/>
      <c r="F379" s="180"/>
    </row>
    <row r="380" spans="3:6">
      <c r="C380" s="180"/>
      <c r="D380" s="180"/>
      <c r="E380" s="180"/>
      <c r="F380" s="180"/>
    </row>
    <row r="381" spans="3:6">
      <c r="C381" s="180"/>
      <c r="D381" s="180"/>
      <c r="E381" s="180"/>
      <c r="F381" s="180"/>
    </row>
    <row r="382" spans="3:6">
      <c r="C382" s="180"/>
      <c r="D382" s="180"/>
      <c r="E382" s="180"/>
      <c r="F382" s="180"/>
    </row>
    <row r="383" spans="3:6">
      <c r="C383" s="180"/>
      <c r="D383" s="180"/>
      <c r="E383" s="180"/>
      <c r="F383" s="180"/>
    </row>
    <row r="384" spans="3:6">
      <c r="C384" s="180"/>
      <c r="D384" s="180"/>
      <c r="E384" s="180"/>
      <c r="F384" s="180"/>
    </row>
    <row r="385" spans="3:6">
      <c r="C385" s="180"/>
      <c r="D385" s="180"/>
      <c r="E385" s="180"/>
      <c r="F385" s="180"/>
    </row>
    <row r="386" spans="3:6">
      <c r="C386" s="180"/>
      <c r="D386" s="180"/>
      <c r="E386" s="180"/>
      <c r="F386" s="180"/>
    </row>
    <row r="387" spans="3:6">
      <c r="C387" s="180"/>
      <c r="D387" s="180"/>
      <c r="E387" s="180"/>
      <c r="F387" s="180"/>
    </row>
    <row r="388" spans="3:6">
      <c r="C388" s="180"/>
      <c r="D388" s="180"/>
      <c r="E388" s="180"/>
      <c r="F388" s="180"/>
    </row>
    <row r="389" spans="3:6">
      <c r="C389" s="180"/>
      <c r="D389" s="180"/>
      <c r="E389" s="180"/>
      <c r="F389" s="180"/>
    </row>
    <row r="390" spans="3:6">
      <c r="C390" s="180"/>
      <c r="D390" s="180"/>
      <c r="E390" s="180"/>
      <c r="F390" s="180"/>
    </row>
    <row r="391" spans="3:6">
      <c r="C391" s="180"/>
      <c r="D391" s="180"/>
      <c r="E391" s="180"/>
      <c r="F391" s="180"/>
    </row>
    <row r="392" spans="3:6">
      <c r="C392" s="180"/>
      <c r="D392" s="180"/>
      <c r="E392" s="180"/>
      <c r="F392" s="180"/>
    </row>
    <row r="393" spans="3:6">
      <c r="C393" s="180"/>
      <c r="D393" s="180"/>
      <c r="E393" s="180"/>
      <c r="F393" s="180"/>
    </row>
    <row r="394" spans="3:6">
      <c r="C394" s="180"/>
      <c r="D394" s="180"/>
      <c r="E394" s="180"/>
      <c r="F394" s="180"/>
    </row>
    <row r="395" spans="3:6">
      <c r="C395" s="180"/>
      <c r="D395" s="180"/>
      <c r="E395" s="180"/>
      <c r="F395" s="180"/>
    </row>
    <row r="396" spans="3:6">
      <c r="C396" s="180"/>
      <c r="D396" s="180"/>
      <c r="E396" s="180"/>
      <c r="F396" s="180"/>
    </row>
    <row r="397" spans="3:6">
      <c r="C397" s="180"/>
      <c r="D397" s="180"/>
      <c r="E397" s="180"/>
      <c r="F397" s="180"/>
    </row>
    <row r="398" spans="3:6">
      <c r="C398" s="180"/>
      <c r="D398" s="180"/>
      <c r="E398" s="180"/>
      <c r="F398" s="180"/>
    </row>
    <row r="399" spans="3:6">
      <c r="C399" s="180"/>
      <c r="D399" s="180"/>
      <c r="E399" s="180"/>
      <c r="F399" s="180"/>
    </row>
    <row r="400" spans="3:6">
      <c r="C400" s="180"/>
      <c r="D400" s="180"/>
      <c r="E400" s="180"/>
      <c r="F400" s="180"/>
    </row>
    <row r="401" spans="3:6">
      <c r="C401" s="180"/>
      <c r="D401" s="180"/>
      <c r="E401" s="180"/>
      <c r="F401" s="180"/>
    </row>
    <row r="402" spans="3:6">
      <c r="C402" s="180"/>
      <c r="D402" s="180"/>
      <c r="E402" s="180"/>
      <c r="F402" s="180"/>
    </row>
    <row r="403" spans="3:6">
      <c r="C403" s="180"/>
      <c r="D403" s="180"/>
      <c r="E403" s="180"/>
      <c r="F403" s="180"/>
    </row>
    <row r="404" spans="3:6">
      <c r="C404" s="180"/>
      <c r="D404" s="180"/>
      <c r="E404" s="180"/>
      <c r="F404" s="180"/>
    </row>
    <row r="405" spans="3:6">
      <c r="C405" s="180"/>
      <c r="D405" s="180"/>
      <c r="E405" s="180"/>
      <c r="F405" s="180"/>
    </row>
    <row r="406" spans="3:6">
      <c r="C406" s="180"/>
      <c r="D406" s="180"/>
      <c r="E406" s="180"/>
      <c r="F406" s="180"/>
    </row>
    <row r="407" spans="3:6">
      <c r="C407" s="180"/>
      <c r="D407" s="180"/>
      <c r="E407" s="180"/>
      <c r="F407" s="180"/>
    </row>
    <row r="408" spans="3:6">
      <c r="C408" s="180"/>
      <c r="D408" s="180"/>
      <c r="E408" s="180"/>
      <c r="F408" s="180"/>
    </row>
    <row r="409" spans="3:6">
      <c r="C409" s="180"/>
      <c r="D409" s="180"/>
      <c r="E409" s="180"/>
      <c r="F409" s="180"/>
    </row>
    <row r="410" spans="3:6">
      <c r="C410" s="180"/>
      <c r="D410" s="180"/>
      <c r="E410" s="180"/>
      <c r="F410" s="180"/>
    </row>
    <row r="411" spans="3:6">
      <c r="C411" s="180"/>
      <c r="D411" s="180"/>
      <c r="E411" s="180"/>
      <c r="F411" s="180"/>
    </row>
    <row r="412" spans="3:6">
      <c r="C412" s="180"/>
      <c r="D412" s="180"/>
      <c r="E412" s="180"/>
      <c r="F412" s="180"/>
    </row>
    <row r="413" spans="3:6">
      <c r="C413" s="180"/>
      <c r="D413" s="180"/>
      <c r="E413" s="180"/>
      <c r="F413" s="180"/>
    </row>
    <row r="414" spans="3:6">
      <c r="C414" s="180"/>
      <c r="D414" s="180"/>
      <c r="E414" s="180"/>
      <c r="F414" s="180"/>
    </row>
    <row r="415" spans="3:6">
      <c r="C415" s="180"/>
      <c r="D415" s="180"/>
      <c r="E415" s="180"/>
      <c r="F415" s="180"/>
    </row>
    <row r="416" spans="3:6">
      <c r="C416" s="180"/>
      <c r="D416" s="180"/>
      <c r="E416" s="180"/>
      <c r="F416" s="180"/>
    </row>
    <row r="417" spans="3:6">
      <c r="C417" s="180"/>
      <c r="D417" s="180"/>
      <c r="E417" s="180"/>
      <c r="F417" s="180"/>
    </row>
    <row r="418" spans="3:6">
      <c r="C418" s="180"/>
      <c r="D418" s="180"/>
      <c r="E418" s="180"/>
      <c r="F418" s="180"/>
    </row>
    <row r="419" spans="3:6">
      <c r="C419" s="180"/>
      <c r="D419" s="180"/>
      <c r="E419" s="180"/>
      <c r="F419" s="180"/>
    </row>
    <row r="420" spans="3:6">
      <c r="C420" s="180"/>
      <c r="D420" s="180"/>
      <c r="E420" s="180"/>
      <c r="F420" s="180"/>
    </row>
    <row r="421" spans="3:6">
      <c r="C421" s="180"/>
      <c r="D421" s="180"/>
      <c r="E421" s="180"/>
      <c r="F421" s="180"/>
    </row>
    <row r="422" spans="3:6">
      <c r="C422" s="180"/>
      <c r="D422" s="180"/>
      <c r="E422" s="180"/>
      <c r="F422" s="180"/>
    </row>
    <row r="423" spans="3:6">
      <c r="C423" s="180"/>
      <c r="D423" s="180"/>
      <c r="E423" s="180"/>
      <c r="F423" s="180"/>
    </row>
    <row r="424" spans="3:6">
      <c r="C424" s="180"/>
      <c r="D424" s="180"/>
      <c r="E424" s="180"/>
      <c r="F424" s="180"/>
    </row>
    <row r="425" spans="3:6">
      <c r="C425" s="180"/>
      <c r="D425" s="180"/>
      <c r="E425" s="180"/>
      <c r="F425" s="180"/>
    </row>
    <row r="426" spans="3:6">
      <c r="C426" s="180"/>
      <c r="D426" s="180"/>
      <c r="E426" s="180"/>
      <c r="F426" s="180"/>
    </row>
    <row r="427" spans="3:6">
      <c r="C427" s="180"/>
      <c r="D427" s="180"/>
      <c r="E427" s="180"/>
      <c r="F427" s="180"/>
    </row>
    <row r="428" spans="3:6">
      <c r="C428" s="180"/>
      <c r="D428" s="180"/>
      <c r="E428" s="180"/>
      <c r="F428" s="180"/>
    </row>
    <row r="429" spans="3:6">
      <c r="C429" s="180"/>
      <c r="D429" s="180"/>
      <c r="E429" s="180"/>
      <c r="F429" s="180"/>
    </row>
    <row r="430" spans="3:6">
      <c r="C430" s="180"/>
      <c r="D430" s="180"/>
      <c r="E430" s="180"/>
      <c r="F430" s="180"/>
    </row>
    <row r="431" spans="3:6">
      <c r="C431" s="180"/>
      <c r="D431" s="180"/>
      <c r="E431" s="180"/>
      <c r="F431" s="180"/>
    </row>
    <row r="432" spans="3:6">
      <c r="C432" s="180"/>
      <c r="D432" s="180"/>
      <c r="E432" s="180"/>
      <c r="F432" s="180"/>
    </row>
    <row r="433" spans="3:6">
      <c r="C433" s="180"/>
      <c r="D433" s="180"/>
      <c r="E433" s="180"/>
      <c r="F433" s="180"/>
    </row>
    <row r="434" spans="3:6">
      <c r="C434" s="180"/>
      <c r="D434" s="180"/>
      <c r="E434" s="180"/>
      <c r="F434" s="180"/>
    </row>
    <row r="435" spans="3:6">
      <c r="C435" s="180"/>
      <c r="D435" s="180"/>
      <c r="E435" s="180"/>
      <c r="F435" s="180"/>
    </row>
    <row r="436" spans="3:6">
      <c r="C436" s="180"/>
      <c r="D436" s="180"/>
      <c r="E436" s="180"/>
      <c r="F436" s="180"/>
    </row>
    <row r="437" spans="3:6">
      <c r="C437" s="180"/>
      <c r="D437" s="180"/>
      <c r="E437" s="180"/>
      <c r="F437" s="180"/>
    </row>
    <row r="438" spans="3:6">
      <c r="C438" s="180"/>
      <c r="D438" s="180"/>
      <c r="E438" s="180"/>
      <c r="F438" s="180"/>
    </row>
    <row r="439" spans="3:6">
      <c r="C439" s="180"/>
      <c r="D439" s="180"/>
      <c r="E439" s="180"/>
      <c r="F439" s="180"/>
    </row>
    <row r="440" spans="3:6">
      <c r="C440" s="180"/>
      <c r="D440" s="180"/>
      <c r="E440" s="180"/>
      <c r="F440" s="180"/>
    </row>
    <row r="441" spans="3:6">
      <c r="C441" s="180"/>
      <c r="D441" s="180"/>
      <c r="E441" s="180"/>
      <c r="F441" s="180"/>
    </row>
    <row r="442" spans="3:6">
      <c r="C442" s="180"/>
      <c r="D442" s="180"/>
      <c r="E442" s="180"/>
      <c r="F442" s="180"/>
    </row>
    <row r="443" spans="3:6">
      <c r="C443" s="180"/>
      <c r="D443" s="180"/>
      <c r="E443" s="180"/>
      <c r="F443" s="180"/>
    </row>
    <row r="444" spans="3:6">
      <c r="C444" s="180"/>
      <c r="D444" s="180"/>
      <c r="E444" s="180"/>
      <c r="F444" s="180"/>
    </row>
    <row r="445" spans="3:6">
      <c r="C445" s="180"/>
      <c r="D445" s="180"/>
      <c r="E445" s="180"/>
      <c r="F445" s="180"/>
    </row>
    <row r="446" spans="3:6">
      <c r="C446" s="180"/>
      <c r="D446" s="180"/>
      <c r="E446" s="180"/>
      <c r="F446" s="180"/>
    </row>
    <row r="447" spans="3:6">
      <c r="C447" s="180"/>
      <c r="D447" s="180"/>
      <c r="E447" s="180"/>
      <c r="F447" s="180"/>
    </row>
    <row r="448" spans="3:6">
      <c r="C448" s="180"/>
      <c r="D448" s="180"/>
      <c r="E448" s="180"/>
      <c r="F448" s="180"/>
    </row>
    <row r="449" spans="3:6">
      <c r="C449" s="180"/>
      <c r="D449" s="180"/>
      <c r="E449" s="180"/>
      <c r="F449" s="180"/>
    </row>
    <row r="450" spans="3:6">
      <c r="C450" s="180"/>
      <c r="D450" s="180"/>
      <c r="E450" s="180"/>
      <c r="F450" s="180"/>
    </row>
    <row r="451" spans="3:6">
      <c r="C451" s="180"/>
      <c r="D451" s="180"/>
      <c r="E451" s="180"/>
      <c r="F451" s="180"/>
    </row>
    <row r="452" spans="3:6">
      <c r="C452" s="180"/>
      <c r="D452" s="180"/>
      <c r="E452" s="180"/>
      <c r="F452" s="180"/>
    </row>
    <row r="453" spans="3:6">
      <c r="C453" s="180"/>
      <c r="D453" s="180"/>
      <c r="E453" s="180"/>
      <c r="F453" s="180"/>
    </row>
    <row r="454" spans="3:6">
      <c r="C454" s="180"/>
      <c r="D454" s="180"/>
      <c r="E454" s="180"/>
      <c r="F454" s="180"/>
    </row>
    <row r="455" spans="3:6">
      <c r="C455" s="180"/>
      <c r="D455" s="180"/>
      <c r="E455" s="180"/>
      <c r="F455" s="180"/>
    </row>
    <row r="456" spans="3:6">
      <c r="C456" s="180"/>
      <c r="D456" s="180"/>
      <c r="E456" s="180"/>
      <c r="F456" s="180"/>
    </row>
    <row r="457" spans="3:6">
      <c r="C457" s="180"/>
      <c r="D457" s="180"/>
      <c r="E457" s="180"/>
      <c r="F457" s="180"/>
    </row>
    <row r="458" spans="3:6">
      <c r="C458" s="180"/>
      <c r="D458" s="180"/>
      <c r="E458" s="180"/>
      <c r="F458" s="180"/>
    </row>
    <row r="459" spans="3:6">
      <c r="C459" s="180"/>
      <c r="D459" s="180"/>
      <c r="E459" s="180"/>
      <c r="F459" s="180"/>
    </row>
    <row r="460" spans="3:6">
      <c r="C460" s="180"/>
      <c r="D460" s="180"/>
      <c r="E460" s="180"/>
      <c r="F460" s="180"/>
    </row>
    <row r="461" spans="3:6">
      <c r="C461" s="180"/>
      <c r="D461" s="180"/>
      <c r="E461" s="180"/>
      <c r="F461" s="180"/>
    </row>
    <row r="462" spans="3:6">
      <c r="C462" s="180"/>
      <c r="D462" s="180"/>
      <c r="E462" s="180"/>
      <c r="F462" s="180"/>
    </row>
    <row r="463" spans="3:6">
      <c r="C463" s="180"/>
      <c r="D463" s="180"/>
      <c r="E463" s="180"/>
      <c r="F463" s="180"/>
    </row>
    <row r="464" spans="3:6">
      <c r="C464" s="180"/>
      <c r="D464" s="180"/>
      <c r="E464" s="180"/>
      <c r="F464" s="180"/>
    </row>
    <row r="465" spans="3:6">
      <c r="C465" s="180"/>
      <c r="D465" s="180"/>
      <c r="E465" s="180"/>
      <c r="F465" s="180"/>
    </row>
    <row r="466" spans="3:6">
      <c r="C466" s="180"/>
      <c r="D466" s="180"/>
      <c r="E466" s="180"/>
      <c r="F466" s="180"/>
    </row>
    <row r="467" spans="3:6">
      <c r="C467" s="180"/>
      <c r="D467" s="180"/>
      <c r="E467" s="180"/>
      <c r="F467" s="180"/>
    </row>
    <row r="468" spans="3:6">
      <c r="C468" s="180"/>
      <c r="D468" s="180"/>
      <c r="E468" s="180"/>
      <c r="F468" s="180"/>
    </row>
    <row r="469" spans="3:6">
      <c r="C469" s="180"/>
      <c r="D469" s="180"/>
      <c r="E469" s="180"/>
      <c r="F469" s="180"/>
    </row>
    <row r="470" spans="3:6">
      <c r="C470" s="180"/>
      <c r="D470" s="180"/>
      <c r="E470" s="180"/>
      <c r="F470" s="180"/>
    </row>
    <row r="471" spans="3:6">
      <c r="C471" s="180"/>
      <c r="D471" s="180"/>
      <c r="E471" s="180"/>
      <c r="F471" s="180"/>
    </row>
    <row r="472" spans="3:6">
      <c r="C472" s="180"/>
      <c r="D472" s="180"/>
      <c r="E472" s="180"/>
      <c r="F472" s="180"/>
    </row>
    <row r="473" spans="3:6">
      <c r="C473" s="180"/>
      <c r="D473" s="180"/>
      <c r="E473" s="180"/>
      <c r="F473" s="180"/>
    </row>
    <row r="474" spans="3:6">
      <c r="C474" s="180"/>
      <c r="D474" s="180"/>
      <c r="E474" s="180"/>
      <c r="F474" s="180"/>
    </row>
    <row r="475" spans="3:6">
      <c r="C475" s="180"/>
      <c r="D475" s="180"/>
      <c r="E475" s="180"/>
      <c r="F475" s="180"/>
    </row>
    <row r="476" spans="3:6">
      <c r="C476" s="180"/>
      <c r="D476" s="180"/>
      <c r="E476" s="180"/>
      <c r="F476" s="180"/>
    </row>
    <row r="477" spans="3:6">
      <c r="C477" s="180"/>
      <c r="D477" s="180"/>
      <c r="E477" s="180"/>
      <c r="F477" s="180"/>
    </row>
    <row r="478" spans="3:6">
      <c r="C478" s="180"/>
      <c r="D478" s="180"/>
      <c r="E478" s="180"/>
      <c r="F478" s="180"/>
    </row>
    <row r="479" spans="3:6">
      <c r="C479" s="180"/>
      <c r="D479" s="180"/>
      <c r="E479" s="180"/>
      <c r="F479" s="180"/>
    </row>
    <row r="480" spans="3:6">
      <c r="C480" s="180"/>
      <c r="D480" s="180"/>
      <c r="E480" s="180"/>
      <c r="F480" s="180"/>
    </row>
    <row r="481" spans="3:6">
      <c r="C481" s="180"/>
      <c r="D481" s="180"/>
      <c r="E481" s="180"/>
      <c r="F481" s="180"/>
    </row>
    <row r="482" spans="3:6">
      <c r="C482" s="180"/>
      <c r="D482" s="180"/>
      <c r="E482" s="180"/>
      <c r="F482" s="180"/>
    </row>
    <row r="483" spans="3:6">
      <c r="C483" s="180"/>
      <c r="D483" s="180"/>
      <c r="E483" s="180"/>
      <c r="F483" s="180"/>
    </row>
    <row r="484" spans="3:6">
      <c r="C484" s="180"/>
      <c r="D484" s="180"/>
      <c r="E484" s="180"/>
      <c r="F484" s="180"/>
    </row>
    <row r="485" spans="3:6">
      <c r="C485" s="180"/>
      <c r="D485" s="180"/>
      <c r="E485" s="180"/>
      <c r="F485" s="180"/>
    </row>
    <row r="486" spans="3:6">
      <c r="C486" s="180"/>
      <c r="D486" s="180"/>
      <c r="E486" s="180"/>
      <c r="F486" s="180"/>
    </row>
    <row r="487" spans="3:6">
      <c r="C487" s="180"/>
      <c r="D487" s="180"/>
      <c r="E487" s="180"/>
      <c r="F487" s="180"/>
    </row>
    <row r="488" spans="3:6">
      <c r="C488" s="180"/>
      <c r="D488" s="180"/>
      <c r="E488" s="180"/>
      <c r="F488" s="180"/>
    </row>
    <row r="489" spans="3:6">
      <c r="C489" s="180"/>
      <c r="D489" s="180"/>
      <c r="E489" s="180"/>
      <c r="F489" s="180"/>
    </row>
    <row r="490" spans="3:6">
      <c r="C490" s="180"/>
      <c r="D490" s="180"/>
      <c r="E490" s="180"/>
      <c r="F490" s="180"/>
    </row>
    <row r="491" spans="3:6">
      <c r="C491" s="180"/>
      <c r="D491" s="180"/>
      <c r="E491" s="180"/>
      <c r="F491" s="180"/>
    </row>
    <row r="492" spans="3:6">
      <c r="C492" s="180"/>
      <c r="D492" s="180"/>
      <c r="E492" s="180"/>
      <c r="F492" s="180"/>
    </row>
    <row r="493" spans="3:6">
      <c r="C493" s="180"/>
      <c r="D493" s="180"/>
      <c r="E493" s="180"/>
      <c r="F493" s="180"/>
    </row>
    <row r="494" spans="3:6">
      <c r="C494" s="180"/>
      <c r="D494" s="180"/>
      <c r="E494" s="180"/>
      <c r="F494" s="180"/>
    </row>
    <row r="495" spans="3:6">
      <c r="C495" s="180"/>
      <c r="D495" s="180"/>
      <c r="E495" s="180"/>
      <c r="F495" s="180"/>
    </row>
    <row r="496" spans="3:6">
      <c r="C496" s="180"/>
      <c r="D496" s="180"/>
      <c r="E496" s="180"/>
      <c r="F496" s="180"/>
    </row>
    <row r="497" spans="3:6">
      <c r="C497" s="180"/>
      <c r="D497" s="180"/>
      <c r="E497" s="180"/>
      <c r="F497" s="180"/>
    </row>
    <row r="498" spans="3:6">
      <c r="C498" s="180"/>
      <c r="D498" s="180"/>
      <c r="E498" s="180"/>
      <c r="F498" s="180"/>
    </row>
    <row r="499" spans="3:6">
      <c r="C499" s="180"/>
      <c r="D499" s="180"/>
      <c r="E499" s="180"/>
      <c r="F499" s="180"/>
    </row>
    <row r="500" spans="3:6">
      <c r="C500" s="180"/>
      <c r="D500" s="180"/>
      <c r="E500" s="180"/>
      <c r="F500" s="180"/>
    </row>
    <row r="501" spans="3:6">
      <c r="C501" s="180"/>
      <c r="D501" s="180"/>
      <c r="E501" s="180"/>
      <c r="F501" s="180"/>
    </row>
    <row r="502" spans="3:6">
      <c r="C502" s="180"/>
      <c r="D502" s="180"/>
      <c r="E502" s="180"/>
      <c r="F502" s="180"/>
    </row>
    <row r="503" spans="3:6">
      <c r="C503" s="180"/>
      <c r="D503" s="180"/>
      <c r="E503" s="180"/>
      <c r="F503" s="180"/>
    </row>
    <row r="504" spans="3:6">
      <c r="C504" s="180"/>
      <c r="D504" s="180"/>
      <c r="E504" s="180"/>
      <c r="F504" s="180"/>
    </row>
    <row r="505" spans="3:6">
      <c r="C505" s="180"/>
      <c r="D505" s="180"/>
      <c r="E505" s="180"/>
      <c r="F505" s="180"/>
    </row>
    <row r="506" spans="3:6">
      <c r="C506" s="180"/>
      <c r="D506" s="180"/>
      <c r="E506" s="180"/>
      <c r="F506" s="180"/>
    </row>
    <row r="507" spans="3:6">
      <c r="C507" s="180"/>
      <c r="D507" s="180"/>
      <c r="E507" s="180"/>
      <c r="F507" s="180"/>
    </row>
    <row r="508" spans="3:6">
      <c r="C508" s="180"/>
      <c r="D508" s="180"/>
      <c r="E508" s="180"/>
      <c r="F508" s="180"/>
    </row>
    <row r="509" spans="3:6">
      <c r="C509" s="180"/>
      <c r="D509" s="180"/>
      <c r="E509" s="180"/>
      <c r="F509" s="180"/>
    </row>
    <row r="510" spans="3:6">
      <c r="C510" s="180"/>
      <c r="D510" s="180"/>
      <c r="E510" s="180"/>
      <c r="F510" s="180"/>
    </row>
    <row r="511" spans="3:6">
      <c r="C511" s="180"/>
      <c r="D511" s="180"/>
      <c r="E511" s="180"/>
      <c r="F511" s="180"/>
    </row>
    <row r="512" spans="3:6">
      <c r="C512" s="180"/>
      <c r="D512" s="180"/>
      <c r="E512" s="180"/>
      <c r="F512" s="180"/>
    </row>
    <row r="513" spans="3:6">
      <c r="C513" s="180"/>
      <c r="D513" s="180"/>
      <c r="E513" s="180"/>
      <c r="F513" s="180"/>
    </row>
    <row r="514" spans="3:6">
      <c r="C514" s="180"/>
      <c r="D514" s="180"/>
      <c r="E514" s="180"/>
      <c r="F514" s="180"/>
    </row>
    <row r="515" spans="3:6">
      <c r="C515" s="180"/>
      <c r="D515" s="180"/>
      <c r="E515" s="180"/>
      <c r="F515" s="180"/>
    </row>
    <row r="516" spans="3:6">
      <c r="C516" s="180"/>
      <c r="D516" s="180"/>
      <c r="E516" s="180"/>
      <c r="F516" s="180"/>
    </row>
    <row r="517" spans="3:6">
      <c r="C517" s="180"/>
      <c r="D517" s="180"/>
      <c r="E517" s="180"/>
      <c r="F517" s="180"/>
    </row>
    <row r="518" spans="3:6">
      <c r="C518" s="180"/>
      <c r="D518" s="180"/>
      <c r="E518" s="180"/>
      <c r="F518" s="180"/>
    </row>
    <row r="519" spans="3:6">
      <c r="C519" s="180"/>
      <c r="D519" s="180"/>
      <c r="E519" s="180"/>
      <c r="F519" s="180"/>
    </row>
    <row r="520" spans="3:6">
      <c r="C520" s="180"/>
      <c r="D520" s="180"/>
      <c r="E520" s="180"/>
      <c r="F520" s="180"/>
    </row>
    <row r="521" spans="3:6">
      <c r="C521" s="180"/>
      <c r="D521" s="180"/>
      <c r="E521" s="180"/>
      <c r="F521" s="180"/>
    </row>
    <row r="522" spans="3:6">
      <c r="C522" s="180"/>
      <c r="D522" s="180"/>
      <c r="E522" s="180"/>
      <c r="F522" s="180"/>
    </row>
    <row r="523" spans="3:6">
      <c r="C523" s="180"/>
      <c r="D523" s="180"/>
      <c r="E523" s="180"/>
      <c r="F523" s="180"/>
    </row>
    <row r="524" spans="3:6">
      <c r="C524" s="180"/>
      <c r="D524" s="180"/>
      <c r="E524" s="180"/>
      <c r="F524" s="180"/>
    </row>
    <row r="525" spans="3:6">
      <c r="C525" s="180"/>
      <c r="D525" s="180"/>
      <c r="E525" s="180"/>
      <c r="F525" s="180"/>
    </row>
    <row r="526" spans="3:6">
      <c r="C526" s="180"/>
      <c r="D526" s="180"/>
      <c r="E526" s="180"/>
      <c r="F526" s="180"/>
    </row>
    <row r="527" spans="3:6">
      <c r="C527" s="180"/>
      <c r="D527" s="180"/>
      <c r="E527" s="180"/>
      <c r="F527" s="180"/>
    </row>
    <row r="528" spans="3:6">
      <c r="C528" s="180"/>
      <c r="D528" s="180"/>
      <c r="E528" s="180"/>
      <c r="F528" s="180"/>
    </row>
    <row r="529" spans="3:6">
      <c r="C529" s="180"/>
      <c r="D529" s="180"/>
      <c r="E529" s="180"/>
      <c r="F529" s="180"/>
    </row>
    <row r="530" spans="3:6">
      <c r="C530" s="180"/>
      <c r="D530" s="180"/>
      <c r="E530" s="180"/>
      <c r="F530" s="180"/>
    </row>
    <row r="531" spans="3:6">
      <c r="C531" s="180"/>
      <c r="D531" s="180"/>
      <c r="E531" s="180"/>
      <c r="F531" s="180"/>
    </row>
    <row r="532" spans="3:6">
      <c r="C532" s="180"/>
      <c r="D532" s="180"/>
      <c r="E532" s="180"/>
      <c r="F532" s="180"/>
    </row>
    <row r="533" spans="3:6">
      <c r="C533" s="180"/>
      <c r="D533" s="180"/>
      <c r="E533" s="180"/>
      <c r="F533" s="180"/>
    </row>
    <row r="534" spans="3:6">
      <c r="C534" s="180"/>
      <c r="D534" s="180"/>
      <c r="E534" s="180"/>
      <c r="F534" s="180"/>
    </row>
    <row r="535" spans="3:6">
      <c r="C535" s="180"/>
      <c r="D535" s="180"/>
      <c r="E535" s="180"/>
      <c r="F535" s="180"/>
    </row>
    <row r="536" spans="3:6">
      <c r="C536" s="180"/>
      <c r="D536" s="180"/>
      <c r="E536" s="180"/>
      <c r="F536" s="180"/>
    </row>
    <row r="537" spans="3:6">
      <c r="C537" s="180"/>
      <c r="D537" s="180"/>
      <c r="E537" s="180"/>
      <c r="F537" s="180"/>
    </row>
    <row r="538" spans="3:6">
      <c r="C538" s="180"/>
      <c r="D538" s="180"/>
      <c r="E538" s="180"/>
      <c r="F538" s="180"/>
    </row>
    <row r="539" spans="3:6">
      <c r="C539" s="180"/>
      <c r="D539" s="180"/>
      <c r="E539" s="180"/>
      <c r="F539" s="180"/>
    </row>
    <row r="540" spans="3:6">
      <c r="C540" s="180"/>
      <c r="D540" s="180"/>
      <c r="E540" s="180"/>
      <c r="F540" s="180"/>
    </row>
    <row r="541" spans="3:6">
      <c r="C541" s="180"/>
      <c r="D541" s="180"/>
      <c r="E541" s="180"/>
      <c r="F541" s="180"/>
    </row>
    <row r="542" spans="3:6">
      <c r="C542" s="180"/>
      <c r="D542" s="180"/>
      <c r="E542" s="180"/>
      <c r="F542" s="180"/>
    </row>
    <row r="543" spans="3:6">
      <c r="C543" s="180"/>
      <c r="D543" s="180"/>
      <c r="E543" s="180"/>
      <c r="F543" s="180"/>
    </row>
    <row r="544" spans="3:6">
      <c r="C544" s="180"/>
      <c r="D544" s="180"/>
      <c r="E544" s="180"/>
      <c r="F544" s="180"/>
    </row>
    <row r="545" spans="3:6">
      <c r="C545" s="180"/>
      <c r="D545" s="180"/>
      <c r="E545" s="180"/>
      <c r="F545" s="180"/>
    </row>
    <row r="546" spans="3:6">
      <c r="C546" s="180"/>
      <c r="D546" s="180"/>
      <c r="E546" s="180"/>
      <c r="F546" s="180"/>
    </row>
    <row r="547" spans="3:6">
      <c r="C547" s="180"/>
      <c r="D547" s="180"/>
      <c r="E547" s="180"/>
      <c r="F547" s="180"/>
    </row>
    <row r="548" spans="3:6">
      <c r="C548" s="180"/>
      <c r="D548" s="180"/>
      <c r="E548" s="180"/>
      <c r="F548" s="180"/>
    </row>
    <row r="549" spans="3:6">
      <c r="C549" s="180"/>
      <c r="D549" s="180"/>
      <c r="E549" s="180"/>
      <c r="F549" s="180"/>
    </row>
    <row r="550" spans="3:6">
      <c r="C550" s="180"/>
      <c r="D550" s="180"/>
      <c r="E550" s="180"/>
      <c r="F550" s="180"/>
    </row>
    <row r="551" spans="3:6">
      <c r="C551" s="180"/>
      <c r="D551" s="180"/>
      <c r="E551" s="180"/>
      <c r="F551" s="180"/>
    </row>
    <row r="552" spans="3:6">
      <c r="C552" s="180"/>
      <c r="D552" s="180"/>
      <c r="E552" s="180"/>
      <c r="F552" s="180"/>
    </row>
    <row r="553" spans="3:6">
      <c r="C553" s="180"/>
      <c r="D553" s="180"/>
      <c r="E553" s="180"/>
      <c r="F553" s="180"/>
    </row>
    <row r="554" spans="3:6">
      <c r="C554" s="180"/>
      <c r="D554" s="180"/>
      <c r="E554" s="180"/>
      <c r="F554" s="180"/>
    </row>
    <row r="555" spans="3:6">
      <c r="C555" s="180"/>
      <c r="D555" s="180"/>
      <c r="E555" s="180"/>
      <c r="F555" s="180"/>
    </row>
    <row r="556" spans="3:6">
      <c r="C556" s="180"/>
      <c r="D556" s="180"/>
      <c r="E556" s="180"/>
      <c r="F556" s="180"/>
    </row>
    <row r="557" spans="3:6">
      <c r="C557" s="180"/>
      <c r="D557" s="180"/>
      <c r="E557" s="180"/>
      <c r="F557" s="180"/>
    </row>
    <row r="558" spans="3:6">
      <c r="C558" s="180"/>
      <c r="D558" s="180"/>
      <c r="E558" s="180"/>
      <c r="F558" s="180"/>
    </row>
    <row r="559" spans="3:6">
      <c r="C559" s="180"/>
      <c r="D559" s="180"/>
      <c r="E559" s="180"/>
      <c r="F559" s="180"/>
    </row>
    <row r="560" spans="3:6">
      <c r="C560" s="180"/>
      <c r="D560" s="180"/>
      <c r="E560" s="180"/>
      <c r="F560" s="180"/>
    </row>
    <row r="561" spans="3:6">
      <c r="C561" s="180"/>
      <c r="D561" s="180"/>
      <c r="E561" s="180"/>
      <c r="F561" s="180"/>
    </row>
    <row r="562" spans="3:6">
      <c r="C562" s="180"/>
      <c r="D562" s="180"/>
      <c r="E562" s="180"/>
      <c r="F562" s="180"/>
    </row>
    <row r="563" spans="3:6">
      <c r="C563" s="180"/>
      <c r="D563" s="180"/>
      <c r="E563" s="180"/>
      <c r="F563" s="180"/>
    </row>
    <row r="564" spans="3:6">
      <c r="C564" s="180"/>
      <c r="D564" s="180"/>
      <c r="E564" s="180"/>
      <c r="F564" s="180"/>
    </row>
    <row r="565" spans="3:6">
      <c r="C565" s="180"/>
      <c r="D565" s="180"/>
      <c r="E565" s="180"/>
      <c r="F565" s="180"/>
    </row>
    <row r="566" spans="3:6">
      <c r="C566" s="180"/>
      <c r="D566" s="180"/>
      <c r="E566" s="180"/>
      <c r="F566" s="180"/>
    </row>
    <row r="567" spans="3:6">
      <c r="C567" s="180"/>
      <c r="D567" s="180"/>
      <c r="E567" s="180"/>
      <c r="F567" s="180"/>
    </row>
    <row r="568" spans="3:6">
      <c r="C568" s="180"/>
      <c r="D568" s="180"/>
      <c r="E568" s="180"/>
      <c r="F568" s="180"/>
    </row>
    <row r="569" spans="3:6">
      <c r="C569" s="180"/>
      <c r="D569" s="180"/>
      <c r="E569" s="180"/>
      <c r="F569" s="180"/>
    </row>
    <row r="570" spans="3:6">
      <c r="C570" s="180"/>
      <c r="D570" s="180"/>
      <c r="E570" s="180"/>
      <c r="F570" s="180"/>
    </row>
    <row r="571" spans="3:6">
      <c r="C571" s="180"/>
      <c r="D571" s="180"/>
      <c r="E571" s="180"/>
      <c r="F571" s="180"/>
    </row>
    <row r="572" spans="3:6">
      <c r="C572" s="180"/>
      <c r="D572" s="180"/>
      <c r="E572" s="180"/>
      <c r="F572" s="180"/>
    </row>
    <row r="573" spans="3:6">
      <c r="C573" s="180"/>
      <c r="D573" s="180"/>
      <c r="E573" s="180"/>
      <c r="F573" s="180"/>
    </row>
    <row r="574" spans="3:6">
      <c r="C574" s="180"/>
      <c r="D574" s="180"/>
      <c r="E574" s="180"/>
      <c r="F574" s="180"/>
    </row>
    <row r="575" spans="3:6">
      <c r="C575" s="180"/>
      <c r="D575" s="180"/>
      <c r="E575" s="180"/>
      <c r="F575" s="180"/>
    </row>
    <row r="576" spans="3:6">
      <c r="C576" s="180"/>
      <c r="D576" s="180"/>
      <c r="E576" s="180"/>
      <c r="F576" s="180"/>
    </row>
    <row r="577" spans="3:6">
      <c r="C577" s="180"/>
      <c r="D577" s="180"/>
      <c r="E577" s="180"/>
      <c r="F577" s="180"/>
    </row>
    <row r="578" spans="3:6">
      <c r="C578" s="180"/>
      <c r="D578" s="180"/>
      <c r="E578" s="180"/>
      <c r="F578" s="180"/>
    </row>
    <row r="579" spans="3:6">
      <c r="C579" s="180"/>
      <c r="D579" s="180"/>
      <c r="E579" s="180"/>
      <c r="F579" s="180"/>
    </row>
    <row r="580" spans="3:6">
      <c r="C580" s="180"/>
      <c r="D580" s="180"/>
      <c r="E580" s="180"/>
      <c r="F580" s="180"/>
    </row>
    <row r="581" spans="3:6">
      <c r="C581" s="180"/>
      <c r="D581" s="180"/>
      <c r="E581" s="180"/>
      <c r="F581" s="180"/>
    </row>
    <row r="582" spans="3:6">
      <c r="C582" s="180"/>
      <c r="D582" s="180"/>
      <c r="E582" s="180"/>
      <c r="F582" s="180"/>
    </row>
    <row r="583" spans="3:6">
      <c r="C583" s="180"/>
      <c r="D583" s="180"/>
      <c r="E583" s="180"/>
      <c r="F583" s="180"/>
    </row>
    <row r="584" spans="3:6">
      <c r="C584" s="180"/>
      <c r="D584" s="180"/>
      <c r="E584" s="180"/>
      <c r="F584" s="180"/>
    </row>
    <row r="585" spans="3:6">
      <c r="C585" s="180"/>
      <c r="D585" s="180"/>
      <c r="E585" s="180"/>
      <c r="F585" s="180"/>
    </row>
    <row r="586" spans="3:6">
      <c r="C586" s="180"/>
      <c r="D586" s="180"/>
      <c r="E586" s="180"/>
      <c r="F586" s="180"/>
    </row>
    <row r="587" spans="3:6">
      <c r="C587" s="180"/>
      <c r="D587" s="180"/>
      <c r="E587" s="180"/>
      <c r="F587" s="180"/>
    </row>
    <row r="588" spans="3:6">
      <c r="C588" s="180"/>
      <c r="D588" s="180"/>
      <c r="E588" s="180"/>
      <c r="F588" s="180"/>
    </row>
    <row r="589" spans="3:6">
      <c r="C589" s="180"/>
      <c r="D589" s="180"/>
      <c r="E589" s="180"/>
      <c r="F589" s="180"/>
    </row>
    <row r="590" spans="3:6">
      <c r="C590" s="180"/>
      <c r="D590" s="180"/>
      <c r="E590" s="180"/>
      <c r="F590" s="180"/>
    </row>
    <row r="591" spans="3:6">
      <c r="C591" s="180"/>
      <c r="D591" s="180"/>
      <c r="E591" s="180"/>
      <c r="F591" s="180"/>
    </row>
    <row r="592" spans="3:6">
      <c r="C592" s="180"/>
      <c r="D592" s="180"/>
      <c r="E592" s="180"/>
      <c r="F592" s="180"/>
    </row>
    <row r="593" spans="3:6">
      <c r="C593" s="180"/>
      <c r="D593" s="180"/>
      <c r="E593" s="180"/>
      <c r="F593" s="180"/>
    </row>
    <row r="594" spans="3:6">
      <c r="C594" s="180"/>
      <c r="D594" s="180"/>
      <c r="E594" s="180"/>
      <c r="F594" s="180"/>
    </row>
    <row r="595" spans="3:6">
      <c r="C595" s="180"/>
      <c r="D595" s="180"/>
      <c r="E595" s="180"/>
      <c r="F595" s="180"/>
    </row>
    <row r="596" spans="3:6">
      <c r="C596" s="180"/>
      <c r="D596" s="180"/>
      <c r="E596" s="180"/>
      <c r="F596" s="180"/>
    </row>
    <row r="597" spans="3:6">
      <c r="C597" s="180"/>
      <c r="D597" s="180"/>
      <c r="E597" s="180"/>
      <c r="F597" s="180"/>
    </row>
    <row r="598" spans="3:6">
      <c r="C598" s="180"/>
      <c r="D598" s="180"/>
      <c r="E598" s="180"/>
      <c r="F598" s="180"/>
    </row>
    <row r="599" spans="3:6">
      <c r="C599" s="180"/>
      <c r="D599" s="180"/>
      <c r="E599" s="180"/>
      <c r="F599" s="180"/>
    </row>
    <row r="600" spans="3:6">
      <c r="C600" s="180"/>
      <c r="D600" s="180"/>
      <c r="E600" s="180"/>
      <c r="F600" s="180"/>
    </row>
    <row r="601" spans="3:6">
      <c r="C601" s="180"/>
      <c r="D601" s="180"/>
      <c r="E601" s="180"/>
      <c r="F601" s="180"/>
    </row>
    <row r="602" spans="3:6">
      <c r="C602" s="180"/>
      <c r="D602" s="180"/>
      <c r="E602" s="180"/>
      <c r="F602" s="180"/>
    </row>
    <row r="603" spans="3:6">
      <c r="C603" s="180"/>
      <c r="D603" s="180"/>
      <c r="E603" s="180"/>
      <c r="F603" s="180"/>
    </row>
    <row r="604" spans="3:6">
      <c r="C604" s="180"/>
      <c r="D604" s="180"/>
      <c r="E604" s="180"/>
      <c r="F604" s="180"/>
    </row>
    <row r="605" spans="3:6">
      <c r="C605" s="180"/>
      <c r="D605" s="180"/>
      <c r="E605" s="180"/>
      <c r="F605" s="180"/>
    </row>
    <row r="606" spans="3:6">
      <c r="C606" s="180"/>
      <c r="D606" s="180"/>
      <c r="E606" s="180"/>
      <c r="F606" s="180"/>
    </row>
    <row r="607" spans="3:6">
      <c r="C607" s="180"/>
      <c r="D607" s="180"/>
      <c r="E607" s="180"/>
      <c r="F607" s="180"/>
    </row>
    <row r="608" spans="3:6">
      <c r="C608" s="180"/>
      <c r="D608" s="180"/>
      <c r="E608" s="180"/>
      <c r="F608" s="180"/>
    </row>
    <row r="609" spans="3:6">
      <c r="C609" s="180"/>
      <c r="D609" s="180"/>
      <c r="E609" s="180"/>
      <c r="F609" s="180"/>
    </row>
    <row r="610" spans="3:6">
      <c r="C610" s="180"/>
      <c r="D610" s="180"/>
      <c r="E610" s="180"/>
      <c r="F610" s="180"/>
    </row>
    <row r="611" spans="3:6">
      <c r="C611" s="180"/>
      <c r="D611" s="180"/>
      <c r="E611" s="180"/>
      <c r="F611" s="180"/>
    </row>
    <row r="612" spans="3:6">
      <c r="C612" s="180"/>
      <c r="D612" s="180"/>
      <c r="E612" s="180"/>
      <c r="F612" s="180"/>
    </row>
    <row r="613" spans="3:6">
      <c r="C613" s="180"/>
      <c r="D613" s="180"/>
      <c r="E613" s="180"/>
      <c r="F613" s="180"/>
    </row>
    <row r="614" spans="3:6">
      <c r="C614" s="180"/>
      <c r="D614" s="180"/>
      <c r="E614" s="180"/>
      <c r="F614" s="180"/>
    </row>
    <row r="615" spans="3:6">
      <c r="C615" s="180"/>
      <c r="D615" s="180"/>
      <c r="E615" s="180"/>
      <c r="F615" s="180"/>
    </row>
    <row r="616" spans="3:6">
      <c r="C616" s="180"/>
      <c r="D616" s="180"/>
      <c r="E616" s="180"/>
      <c r="F616" s="180"/>
    </row>
    <row r="617" spans="3:6">
      <c r="C617" s="180"/>
      <c r="D617" s="180"/>
      <c r="E617" s="180"/>
      <c r="F617" s="180"/>
    </row>
    <row r="618" spans="3:6">
      <c r="C618" s="180"/>
      <c r="D618" s="180"/>
      <c r="E618" s="180"/>
      <c r="F618" s="180"/>
    </row>
    <row r="619" spans="3:6">
      <c r="C619" s="180"/>
      <c r="D619" s="180"/>
      <c r="E619" s="180"/>
      <c r="F619" s="180"/>
    </row>
    <row r="620" spans="3:6">
      <c r="C620" s="180"/>
      <c r="D620" s="180"/>
      <c r="E620" s="180"/>
      <c r="F620" s="180"/>
    </row>
    <row r="621" spans="3:6">
      <c r="C621" s="180"/>
      <c r="D621" s="180"/>
      <c r="E621" s="180"/>
      <c r="F621" s="180"/>
    </row>
    <row r="622" spans="3:6">
      <c r="C622" s="180"/>
      <c r="D622" s="180"/>
      <c r="E622" s="180"/>
      <c r="F622" s="180"/>
    </row>
    <row r="623" spans="3:6">
      <c r="C623" s="180"/>
      <c r="D623" s="180"/>
      <c r="E623" s="180"/>
      <c r="F623" s="180"/>
    </row>
    <row r="624" spans="3:6">
      <c r="C624" s="180"/>
      <c r="D624" s="180"/>
      <c r="E624" s="180"/>
      <c r="F624" s="180"/>
    </row>
    <row r="625" spans="3:6">
      <c r="C625" s="180"/>
      <c r="D625" s="180"/>
      <c r="E625" s="180"/>
      <c r="F625" s="180"/>
    </row>
    <row r="626" spans="3:6">
      <c r="C626" s="180"/>
      <c r="D626" s="180"/>
      <c r="E626" s="180"/>
      <c r="F626" s="180"/>
    </row>
    <row r="627" spans="3:6">
      <c r="C627" s="180"/>
      <c r="D627" s="180"/>
      <c r="E627" s="180"/>
      <c r="F627" s="180"/>
    </row>
    <row r="628" spans="3:6">
      <c r="C628" s="180"/>
      <c r="D628" s="180"/>
      <c r="E628" s="180"/>
      <c r="F628" s="180"/>
    </row>
    <row r="629" spans="3:6">
      <c r="C629" s="180"/>
      <c r="D629" s="180"/>
      <c r="E629" s="180"/>
      <c r="F629" s="180"/>
    </row>
    <row r="630" spans="3:6">
      <c r="C630" s="180"/>
      <c r="D630" s="180"/>
      <c r="E630" s="180"/>
      <c r="F630" s="180"/>
    </row>
    <row r="631" spans="3:6">
      <c r="C631" s="180"/>
      <c r="D631" s="180"/>
      <c r="E631" s="180"/>
      <c r="F631" s="180"/>
    </row>
    <row r="632" spans="3:6">
      <c r="C632" s="180"/>
      <c r="D632" s="180"/>
      <c r="E632" s="180"/>
      <c r="F632" s="180"/>
    </row>
    <row r="633" spans="3:6">
      <c r="C633" s="180"/>
      <c r="D633" s="180"/>
      <c r="E633" s="180"/>
      <c r="F633" s="180"/>
    </row>
    <row r="634" spans="3:6">
      <c r="C634" s="180"/>
      <c r="D634" s="180"/>
      <c r="E634" s="180"/>
      <c r="F634" s="180"/>
    </row>
    <row r="635" spans="3:6">
      <c r="C635" s="180"/>
      <c r="D635" s="180"/>
      <c r="E635" s="180"/>
      <c r="F635" s="180"/>
    </row>
    <row r="636" spans="3:6">
      <c r="C636" s="180"/>
      <c r="D636" s="180"/>
      <c r="E636" s="180"/>
      <c r="F636" s="180"/>
    </row>
    <row r="637" spans="3:6">
      <c r="C637" s="180"/>
      <c r="D637" s="180"/>
      <c r="E637" s="180"/>
      <c r="F637" s="180"/>
    </row>
    <row r="638" spans="3:6">
      <c r="C638" s="180"/>
      <c r="D638" s="180"/>
      <c r="E638" s="180"/>
      <c r="F638" s="180"/>
    </row>
    <row r="639" spans="3:6">
      <c r="C639" s="180"/>
      <c r="D639" s="180"/>
      <c r="E639" s="180"/>
      <c r="F639" s="180"/>
    </row>
    <row r="640" spans="3:6">
      <c r="C640" s="180"/>
      <c r="D640" s="180"/>
      <c r="E640" s="180"/>
      <c r="F640" s="180"/>
    </row>
    <row r="641" spans="3:6">
      <c r="C641" s="180"/>
      <c r="D641" s="180"/>
      <c r="E641" s="180"/>
      <c r="F641" s="180"/>
    </row>
    <row r="642" spans="3:6">
      <c r="C642" s="180"/>
      <c r="D642" s="180"/>
      <c r="E642" s="180"/>
      <c r="F642" s="180"/>
    </row>
    <row r="643" spans="3:6">
      <c r="C643" s="180"/>
      <c r="D643" s="180"/>
      <c r="E643" s="180"/>
      <c r="F643" s="180"/>
    </row>
    <row r="644" spans="3:6">
      <c r="C644" s="180"/>
      <c r="D644" s="180"/>
      <c r="E644" s="180"/>
      <c r="F644" s="180"/>
    </row>
    <row r="645" spans="3:6">
      <c r="C645" s="180"/>
      <c r="D645" s="180"/>
      <c r="E645" s="180"/>
      <c r="F645" s="180"/>
    </row>
    <row r="646" spans="3:6">
      <c r="C646" s="180"/>
      <c r="D646" s="180"/>
      <c r="E646" s="180"/>
      <c r="F646" s="180"/>
    </row>
    <row r="647" spans="3:6">
      <c r="C647" s="180"/>
      <c r="D647" s="180"/>
      <c r="E647" s="180"/>
      <c r="F647" s="180"/>
    </row>
    <row r="648" spans="3:6">
      <c r="C648" s="180"/>
      <c r="D648" s="180"/>
      <c r="E648" s="180"/>
      <c r="F648" s="180"/>
    </row>
    <row r="649" spans="3:6">
      <c r="C649" s="180"/>
      <c r="D649" s="180"/>
      <c r="E649" s="180"/>
      <c r="F649" s="180"/>
    </row>
    <row r="650" spans="3:6">
      <c r="C650" s="180"/>
      <c r="D650" s="180"/>
      <c r="E650" s="180"/>
      <c r="F650" s="180"/>
    </row>
    <row r="651" spans="3:6">
      <c r="C651" s="180"/>
      <c r="D651" s="180"/>
      <c r="E651" s="180"/>
      <c r="F651" s="180"/>
    </row>
    <row r="652" spans="3:6">
      <c r="C652" s="180"/>
      <c r="D652" s="180"/>
      <c r="E652" s="180"/>
      <c r="F652" s="180"/>
    </row>
    <row r="653" spans="3:6">
      <c r="C653" s="180"/>
      <c r="D653" s="180"/>
      <c r="E653" s="180"/>
      <c r="F653" s="180"/>
    </row>
    <row r="654" spans="3:6">
      <c r="C654" s="180"/>
      <c r="D654" s="180"/>
      <c r="E654" s="180"/>
      <c r="F654" s="180"/>
    </row>
    <row r="655" spans="3:6">
      <c r="C655" s="180"/>
      <c r="D655" s="180"/>
      <c r="E655" s="180"/>
      <c r="F655" s="180"/>
    </row>
    <row r="656" spans="3:6">
      <c r="C656" s="180"/>
      <c r="D656" s="180"/>
      <c r="E656" s="180"/>
      <c r="F656" s="180"/>
    </row>
    <row r="657" spans="3:6">
      <c r="C657" s="180"/>
      <c r="D657" s="180"/>
      <c r="E657" s="180"/>
      <c r="F657" s="180"/>
    </row>
    <row r="658" spans="3:6">
      <c r="C658" s="180"/>
      <c r="D658" s="180"/>
      <c r="E658" s="180"/>
      <c r="F658" s="180"/>
    </row>
    <row r="659" spans="3:6">
      <c r="C659" s="180"/>
      <c r="D659" s="180"/>
      <c r="E659" s="180"/>
      <c r="F659" s="180"/>
    </row>
    <row r="660" spans="3:6">
      <c r="C660" s="180"/>
      <c r="D660" s="180"/>
      <c r="E660" s="180"/>
      <c r="F660" s="180"/>
    </row>
    <row r="661" spans="3:6">
      <c r="C661" s="180"/>
      <c r="D661" s="180"/>
      <c r="E661" s="180"/>
      <c r="F661" s="180"/>
    </row>
    <row r="662" spans="3:6">
      <c r="C662" s="180"/>
      <c r="D662" s="180"/>
      <c r="E662" s="180"/>
      <c r="F662" s="180"/>
    </row>
    <row r="663" spans="3:6">
      <c r="C663" s="180"/>
      <c r="D663" s="180"/>
      <c r="E663" s="180"/>
      <c r="F663" s="180"/>
    </row>
    <row r="664" spans="3:6">
      <c r="C664" s="180"/>
      <c r="D664" s="180"/>
      <c r="E664" s="180"/>
      <c r="F664" s="180"/>
    </row>
    <row r="665" spans="3:6">
      <c r="C665" s="180"/>
      <c r="D665" s="180"/>
      <c r="E665" s="180"/>
      <c r="F665" s="180"/>
    </row>
    <row r="666" spans="3:6">
      <c r="C666" s="180"/>
      <c r="D666" s="180"/>
      <c r="E666" s="180"/>
      <c r="F666" s="180"/>
    </row>
    <row r="667" spans="3:6">
      <c r="C667" s="180"/>
      <c r="D667" s="180"/>
      <c r="E667" s="180"/>
      <c r="F667" s="180"/>
    </row>
    <row r="668" spans="3:6">
      <c r="C668" s="180"/>
      <c r="D668" s="180"/>
      <c r="E668" s="180"/>
      <c r="F668" s="180"/>
    </row>
    <row r="669" spans="3:6">
      <c r="C669" s="180"/>
      <c r="D669" s="180"/>
      <c r="E669" s="180"/>
      <c r="F669" s="180"/>
    </row>
    <row r="670" spans="3:6">
      <c r="C670" s="180"/>
      <c r="D670" s="180"/>
      <c r="E670" s="180"/>
      <c r="F670" s="180"/>
    </row>
    <row r="671" spans="3:6">
      <c r="C671" s="180"/>
      <c r="D671" s="180"/>
      <c r="E671" s="180"/>
      <c r="F671" s="180"/>
    </row>
    <row r="672" spans="3:6">
      <c r="C672" s="180"/>
      <c r="D672" s="180"/>
      <c r="E672" s="180"/>
      <c r="F672" s="180"/>
    </row>
    <row r="673" spans="3:6">
      <c r="C673" s="180"/>
      <c r="D673" s="180"/>
      <c r="E673" s="180"/>
      <c r="F673" s="180"/>
    </row>
    <row r="674" spans="3:6">
      <c r="C674" s="180"/>
      <c r="D674" s="180"/>
      <c r="E674" s="180"/>
      <c r="F674" s="180"/>
    </row>
    <row r="675" spans="3:6">
      <c r="C675" s="180"/>
      <c r="D675" s="180"/>
      <c r="E675" s="180"/>
      <c r="F675" s="180"/>
    </row>
    <row r="676" spans="3:6">
      <c r="C676" s="180"/>
      <c r="D676" s="180"/>
      <c r="E676" s="180"/>
      <c r="F676" s="180"/>
    </row>
    <row r="677" spans="3:6">
      <c r="C677" s="180"/>
      <c r="D677" s="180"/>
      <c r="E677" s="180"/>
      <c r="F677" s="180"/>
    </row>
  </sheetData>
  <mergeCells count="2">
    <mergeCell ref="A1:F1"/>
    <mergeCell ref="A8:F8"/>
  </mergeCells>
  <phoneticPr fontId="0" type="noConversion"/>
  <pageMargins left="0.75" right="0.75" top="1" bottom="1" header="0.5" footer="0.5"/>
  <pageSetup paperSize="9" scale="87" orientation="portrait" r:id="rId1"/>
  <headerFooter alignWithMargins="0"/>
</worksheet>
</file>

<file path=xl/worksheets/sheet3.xml><?xml version="1.0" encoding="utf-8"?>
<worksheet xmlns="http://schemas.openxmlformats.org/spreadsheetml/2006/main" xmlns:r="http://schemas.openxmlformats.org/officeDocument/2006/relationships">
  <sheetPr codeName="Sheet3"/>
  <dimension ref="A1:BI667"/>
  <sheetViews>
    <sheetView showGridLines="0" showZeros="0" topLeftCell="A23" zoomScaleNormal="100" workbookViewId="0">
      <selection activeCell="B43" sqref="B43"/>
    </sheetView>
  </sheetViews>
  <sheetFormatPr defaultRowHeight="15"/>
  <cols>
    <col min="1" max="1" width="54.85546875" style="11" customWidth="1"/>
    <col min="2" max="2" width="12.42578125" style="11" customWidth="1"/>
    <col min="3" max="3" width="12.7109375" style="11" customWidth="1"/>
    <col min="4" max="4" width="0.85546875" style="11" customWidth="1"/>
    <col min="5" max="5" width="50.42578125" style="11" customWidth="1"/>
    <col min="6" max="6" width="13.7109375" style="11" customWidth="1"/>
    <col min="7" max="7" width="13" style="11" customWidth="1"/>
    <col min="8" max="16384" width="9.140625" style="11"/>
  </cols>
  <sheetData>
    <row r="1" spans="1:8">
      <c r="A1" s="9" t="str">
        <f>General!$C$2</f>
        <v>СОЛАР БГ ЕООД</v>
      </c>
    </row>
    <row r="2" spans="1:8">
      <c r="A2" s="14" t="s">
        <v>199</v>
      </c>
      <c r="F2" s="12" t="s">
        <v>107</v>
      </c>
      <c r="G2" s="13"/>
    </row>
    <row r="3" spans="1:8">
      <c r="A3" s="9" t="str">
        <f>General!$C$4</f>
        <v>София, ж.к.Младост 1, бл.90А, ет.4, ап.19</v>
      </c>
      <c r="F3" s="804" t="s">
        <v>1065</v>
      </c>
      <c r="G3" s="434">
        <f>General!$C$8</f>
        <v>0</v>
      </c>
    </row>
    <row r="4" spans="1:8" ht="11.25" customHeight="1">
      <c r="A4" s="14" t="s">
        <v>109</v>
      </c>
      <c r="B4" s="10"/>
      <c r="C4" s="10"/>
    </row>
    <row r="5" spans="1:8" ht="14.25" customHeight="1">
      <c r="A5" s="844" t="s">
        <v>218</v>
      </c>
      <c r="B5" s="844"/>
      <c r="C5" s="844"/>
      <c r="D5" s="844"/>
      <c r="E5" s="844"/>
      <c r="F5" s="844"/>
      <c r="G5" s="844"/>
    </row>
    <row r="6" spans="1:8" ht="12.75" customHeight="1">
      <c r="A6" s="842" t="str">
        <f>CONCATENATE("на", " ",General!$C$2)</f>
        <v>на СОЛАР БГ ЕООД</v>
      </c>
      <c r="B6" s="842"/>
      <c r="C6" s="842"/>
      <c r="D6" s="842"/>
      <c r="E6" s="842"/>
      <c r="F6" s="842"/>
      <c r="G6" s="842"/>
    </row>
    <row r="7" spans="1:8" ht="10.5" customHeight="1">
      <c r="A7" s="843" t="s">
        <v>1067</v>
      </c>
      <c r="B7" s="842"/>
      <c r="C7" s="842"/>
      <c r="D7" s="842"/>
      <c r="E7" s="842"/>
      <c r="F7" s="842"/>
      <c r="G7" s="842"/>
    </row>
    <row r="8" spans="1:8" ht="8.25" customHeight="1">
      <c r="A8" s="16"/>
      <c r="B8" s="18"/>
      <c r="C8" s="18"/>
    </row>
    <row r="9" spans="1:8" s="24" customFormat="1" ht="11.1" customHeight="1">
      <c r="A9" s="76"/>
      <c r="B9" s="21" t="s">
        <v>721</v>
      </c>
      <c r="C9" s="23"/>
      <c r="E9" s="76"/>
      <c r="F9" s="21" t="s">
        <v>721</v>
      </c>
      <c r="G9" s="22"/>
      <c r="H9" s="614"/>
    </row>
    <row r="10" spans="1:8" s="24" customFormat="1" ht="11.1" customHeight="1">
      <c r="A10" s="119" t="s">
        <v>219</v>
      </c>
      <c r="B10" s="27" t="s">
        <v>220</v>
      </c>
      <c r="C10" s="33" t="s">
        <v>209</v>
      </c>
      <c r="E10" s="119" t="s">
        <v>219</v>
      </c>
      <c r="F10" s="27" t="s">
        <v>220</v>
      </c>
      <c r="G10" s="373" t="s">
        <v>209</v>
      </c>
      <c r="H10" s="614"/>
    </row>
    <row r="11" spans="1:8" s="24" customFormat="1" ht="11.1" customHeight="1">
      <c r="A11" s="77"/>
      <c r="B11" s="36" t="s">
        <v>210</v>
      </c>
      <c r="C11" s="37" t="s">
        <v>210</v>
      </c>
      <c r="E11" s="77"/>
      <c r="F11" s="36" t="s">
        <v>210</v>
      </c>
      <c r="G11" s="376" t="s">
        <v>210</v>
      </c>
      <c r="H11" s="614"/>
    </row>
    <row r="12" spans="1:8" s="24" customFormat="1" ht="11.1" customHeight="1">
      <c r="A12" s="116" t="s">
        <v>212</v>
      </c>
      <c r="B12" s="39">
        <v>1</v>
      </c>
      <c r="C12" s="40">
        <v>2</v>
      </c>
      <c r="E12" s="116" t="s">
        <v>212</v>
      </c>
      <c r="F12" s="39">
        <v>1</v>
      </c>
      <c r="G12" s="820">
        <v>2</v>
      </c>
      <c r="H12" s="614"/>
    </row>
    <row r="13" spans="1:8" s="24" customFormat="1" ht="13.5" customHeight="1">
      <c r="A13" s="497" t="s">
        <v>1048</v>
      </c>
      <c r="B13" s="27"/>
      <c r="C13" s="33"/>
      <c r="E13" s="497" t="s">
        <v>647</v>
      </c>
      <c r="F13" s="795"/>
      <c r="G13" s="821"/>
      <c r="H13" s="614"/>
    </row>
    <row r="14" spans="1:8" s="24" customFormat="1" ht="11.25" customHeight="1">
      <c r="A14" s="595" t="s">
        <v>1050</v>
      </c>
      <c r="B14" s="409"/>
      <c r="C14" s="504"/>
      <c r="E14" s="595" t="s">
        <v>651</v>
      </c>
      <c r="F14" s="785">
        <f>F15+F17+F16</f>
        <v>2917</v>
      </c>
      <c r="G14" s="822">
        <f>G15+G17+G16</f>
        <v>2920</v>
      </c>
      <c r="H14" s="614"/>
    </row>
    <row r="15" spans="1:8" s="24" customFormat="1" ht="12" customHeight="1">
      <c r="A15" s="490" t="s">
        <v>1049</v>
      </c>
      <c r="B15" s="785">
        <f>B16+B17</f>
        <v>542</v>
      </c>
      <c r="C15" s="500">
        <f>C16+C17</f>
        <v>448</v>
      </c>
      <c r="E15" s="490" t="s">
        <v>648</v>
      </c>
      <c r="F15" s="786">
        <v>2917</v>
      </c>
      <c r="G15" s="823">
        <v>2920</v>
      </c>
      <c r="H15" s="614"/>
    </row>
    <row r="16" spans="1:8" s="24" customFormat="1" ht="11.1" customHeight="1">
      <c r="A16" s="491" t="s">
        <v>1051</v>
      </c>
      <c r="B16" s="785">
        <v>22</v>
      </c>
      <c r="C16" s="500">
        <v>18</v>
      </c>
      <c r="E16" s="496" t="s">
        <v>649</v>
      </c>
      <c r="F16" s="796"/>
      <c r="G16" s="824"/>
      <c r="H16" s="614"/>
    </row>
    <row r="17" spans="1:8" s="24" customFormat="1" ht="11.1" customHeight="1">
      <c r="A17" s="491" t="s">
        <v>1052</v>
      </c>
      <c r="B17" s="786">
        <v>520</v>
      </c>
      <c r="C17" s="423">
        <v>430</v>
      </c>
      <c r="E17" s="491" t="s">
        <v>650</v>
      </c>
      <c r="F17" s="785"/>
      <c r="G17" s="822"/>
      <c r="H17" s="614"/>
    </row>
    <row r="18" spans="1:8" s="24" customFormat="1" ht="12.75" customHeight="1">
      <c r="A18" s="491" t="s">
        <v>1053</v>
      </c>
      <c r="B18" s="785">
        <f>B19+B20</f>
        <v>0</v>
      </c>
      <c r="C18" s="500">
        <f>C19+C20</f>
        <v>0</v>
      </c>
      <c r="E18" s="601" t="s">
        <v>695</v>
      </c>
      <c r="F18" s="785"/>
      <c r="G18" s="822"/>
      <c r="H18" s="614"/>
    </row>
    <row r="19" spans="1:8" s="24" customFormat="1" ht="12" customHeight="1">
      <c r="A19" s="491" t="s">
        <v>1054</v>
      </c>
      <c r="B19" s="785"/>
      <c r="C19" s="500"/>
      <c r="E19" s="595" t="s">
        <v>652</v>
      </c>
      <c r="F19" s="785"/>
      <c r="G19" s="822"/>
      <c r="H19" s="614"/>
    </row>
    <row r="20" spans="1:8" s="24" customFormat="1" ht="11.1" customHeight="1">
      <c r="A20" s="491" t="s">
        <v>1055</v>
      </c>
      <c r="B20" s="785"/>
      <c r="C20" s="500"/>
      <c r="E20" s="607" t="s">
        <v>653</v>
      </c>
      <c r="F20" s="786">
        <v>140</v>
      </c>
      <c r="G20" s="823"/>
      <c r="H20" s="614"/>
    </row>
    <row r="21" spans="1:8" s="24" customFormat="1" ht="11.1" customHeight="1">
      <c r="A21" s="481" t="s">
        <v>641</v>
      </c>
      <c r="B21" s="786"/>
      <c r="C21" s="423"/>
      <c r="E21" s="496" t="s">
        <v>654</v>
      </c>
      <c r="F21" s="797"/>
      <c r="G21" s="825"/>
      <c r="H21" s="614"/>
    </row>
    <row r="22" spans="1:8" s="24" customFormat="1" ht="12.75" customHeight="1">
      <c r="A22" s="599" t="s">
        <v>1056</v>
      </c>
      <c r="B22" s="785">
        <f>B23</f>
        <v>233</v>
      </c>
      <c r="C22" s="500">
        <f>C23</f>
        <v>1929</v>
      </c>
      <c r="E22" s="499" t="s">
        <v>655</v>
      </c>
      <c r="F22" s="798">
        <f>F14+F18+F19+F20</f>
        <v>3057</v>
      </c>
      <c r="G22" s="826">
        <f>G14+G18+G19+G20</f>
        <v>2920</v>
      </c>
      <c r="H22" s="614"/>
    </row>
    <row r="23" spans="1:8" s="24" customFormat="1" ht="22.5" customHeight="1">
      <c r="A23" s="608" t="s">
        <v>644</v>
      </c>
      <c r="B23" s="787">
        <f>B24</f>
        <v>233</v>
      </c>
      <c r="C23" s="502">
        <f>C24</f>
        <v>1929</v>
      </c>
      <c r="D23" s="722"/>
      <c r="E23" s="608" t="s">
        <v>694</v>
      </c>
      <c r="F23" s="785"/>
      <c r="G23" s="822"/>
      <c r="H23" s="614"/>
    </row>
    <row r="24" spans="1:8" s="24" customFormat="1" ht="11.1" customHeight="1">
      <c r="A24" s="595" t="s">
        <v>642</v>
      </c>
      <c r="B24" s="785">
        <v>233</v>
      </c>
      <c r="C24" s="500">
        <v>1929</v>
      </c>
      <c r="E24" s="480" t="s">
        <v>656</v>
      </c>
      <c r="F24" s="785"/>
      <c r="G24" s="822"/>
      <c r="H24" s="614"/>
    </row>
    <row r="25" spans="1:8" s="24" customFormat="1" ht="12" customHeight="1">
      <c r="A25" s="490" t="s">
        <v>643</v>
      </c>
      <c r="B25" s="786"/>
      <c r="C25" s="423"/>
      <c r="E25" s="845" t="s">
        <v>693</v>
      </c>
      <c r="F25" s="847">
        <f>F27</f>
        <v>0</v>
      </c>
      <c r="G25" s="849">
        <f>G27</f>
        <v>0</v>
      </c>
      <c r="H25" s="614"/>
    </row>
    <row r="26" spans="1:8" s="24" customFormat="1" ht="11.1" customHeight="1">
      <c r="A26" s="491" t="s">
        <v>1057</v>
      </c>
      <c r="B26" s="785"/>
      <c r="C26" s="500"/>
      <c r="E26" s="846"/>
      <c r="F26" s="848"/>
      <c r="G26" s="850"/>
      <c r="H26" s="614"/>
    </row>
    <row r="27" spans="1:8" s="24" customFormat="1" ht="11.1" customHeight="1">
      <c r="A27" s="491" t="s">
        <v>1058</v>
      </c>
      <c r="B27" s="785">
        <v>3</v>
      </c>
      <c r="C27" s="500">
        <v>3</v>
      </c>
      <c r="E27" s="491" t="s">
        <v>657</v>
      </c>
      <c r="F27" s="785"/>
      <c r="G27" s="822"/>
      <c r="H27" s="614"/>
    </row>
    <row r="28" spans="1:8" s="24" customFormat="1" ht="11.1" customHeight="1">
      <c r="A28" s="491" t="s">
        <v>1059</v>
      </c>
      <c r="B28" s="785"/>
      <c r="C28" s="500"/>
      <c r="E28" s="490" t="s">
        <v>658</v>
      </c>
      <c r="F28" s="785"/>
      <c r="G28" s="822"/>
      <c r="H28" s="614"/>
    </row>
    <row r="29" spans="1:8" s="43" customFormat="1" ht="12" customHeight="1">
      <c r="A29" s="607" t="s">
        <v>1060</v>
      </c>
      <c r="B29" s="788"/>
      <c r="C29" s="501"/>
      <c r="E29" s="601" t="s">
        <v>660</v>
      </c>
      <c r="F29" s="785"/>
      <c r="G29" s="822"/>
      <c r="H29" s="81"/>
    </row>
    <row r="30" spans="1:8" s="43" customFormat="1" ht="12" customHeight="1">
      <c r="A30" s="611" t="s">
        <v>1061</v>
      </c>
      <c r="B30" s="789">
        <f>B14+B15+B18+B22+B27</f>
        <v>778</v>
      </c>
      <c r="C30" s="806">
        <f>C14+C15+C18+C22+C27</f>
        <v>2380</v>
      </c>
      <c r="D30" s="723"/>
      <c r="E30" s="595" t="s">
        <v>659</v>
      </c>
      <c r="F30" s="790"/>
      <c r="G30" s="827"/>
      <c r="H30" s="81"/>
    </row>
    <row r="31" spans="1:8" s="43" customFormat="1" ht="24" customHeight="1">
      <c r="A31" s="610" t="s">
        <v>0</v>
      </c>
      <c r="B31" s="787"/>
      <c r="C31" s="502"/>
      <c r="E31" s="601" t="s">
        <v>661</v>
      </c>
      <c r="F31" s="785"/>
      <c r="G31" s="822"/>
      <c r="H31" s="81"/>
    </row>
    <row r="32" spans="1:8" s="43" customFormat="1" ht="12" customHeight="1">
      <c r="A32" s="480" t="s">
        <v>645</v>
      </c>
      <c r="B32" s="785"/>
      <c r="C32" s="500"/>
      <c r="E32" s="596" t="s">
        <v>662</v>
      </c>
      <c r="F32" s="790">
        <f>F23+F25+F28</f>
        <v>0</v>
      </c>
      <c r="G32" s="827">
        <f>G23+G25+G28</f>
        <v>0</v>
      </c>
      <c r="H32" s="81"/>
    </row>
    <row r="33" spans="1:61" s="43" customFormat="1" ht="12" customHeight="1">
      <c r="A33" s="491" t="s">
        <v>1</v>
      </c>
      <c r="B33" s="785">
        <v>549</v>
      </c>
      <c r="C33" s="500">
        <v>566</v>
      </c>
      <c r="E33" s="624"/>
      <c r="F33" s="796"/>
      <c r="G33" s="824"/>
      <c r="H33" s="81"/>
    </row>
    <row r="34" spans="1:61" s="43" customFormat="1" ht="12" customHeight="1">
      <c r="A34" s="490" t="s">
        <v>646</v>
      </c>
      <c r="B34" s="785">
        <v>314</v>
      </c>
      <c r="C34" s="500">
        <v>313</v>
      </c>
      <c r="D34" s="723"/>
      <c r="E34" s="625"/>
      <c r="F34" s="787"/>
      <c r="G34" s="828"/>
      <c r="H34" s="81"/>
    </row>
    <row r="35" spans="1:61" s="43" customFormat="1" ht="12" customHeight="1">
      <c r="A35" s="491" t="s">
        <v>2</v>
      </c>
      <c r="B35" s="785">
        <v>2</v>
      </c>
      <c r="C35" s="500">
        <v>1</v>
      </c>
      <c r="D35" s="723"/>
      <c r="E35" s="625"/>
      <c r="F35" s="787"/>
      <c r="G35" s="828"/>
      <c r="H35" s="81"/>
    </row>
    <row r="36" spans="1:61" s="43" customFormat="1" ht="12" customHeight="1">
      <c r="A36" s="611" t="s">
        <v>3</v>
      </c>
      <c r="B36" s="785">
        <f>B31+B33</f>
        <v>549</v>
      </c>
      <c r="C36" s="500">
        <f>C31+C33</f>
        <v>566</v>
      </c>
      <c r="E36" s="626"/>
      <c r="F36" s="786"/>
      <c r="G36" s="823"/>
      <c r="H36" s="81"/>
    </row>
    <row r="37" spans="1:61" s="43" customFormat="1" ht="12" customHeight="1">
      <c r="A37" s="478" t="s">
        <v>9</v>
      </c>
      <c r="B37" s="790"/>
      <c r="C37" s="503"/>
      <c r="E37" s="478" t="s">
        <v>663</v>
      </c>
      <c r="F37" s="799">
        <f>F40</f>
        <v>0</v>
      </c>
      <c r="G37" s="799">
        <f>G40</f>
        <v>26</v>
      </c>
      <c r="H37" s="81"/>
    </row>
    <row r="38" spans="1:61" s="43" customFormat="1" ht="12" customHeight="1">
      <c r="A38" s="612" t="s">
        <v>8</v>
      </c>
      <c r="B38" s="791"/>
      <c r="C38" s="505"/>
      <c r="E38" s="612" t="s">
        <v>664</v>
      </c>
      <c r="F38" s="409"/>
      <c r="G38" s="829"/>
      <c r="H38" s="81"/>
    </row>
    <row r="39" spans="1:61" s="43" customFormat="1" ht="12" customHeight="1">
      <c r="A39" s="609" t="s">
        <v>4</v>
      </c>
      <c r="B39" s="790">
        <f>B30+B36</f>
        <v>1327</v>
      </c>
      <c r="C39" s="503">
        <f>C30+C36</f>
        <v>2946</v>
      </c>
      <c r="E39" s="498" t="s">
        <v>665</v>
      </c>
      <c r="F39" s="805">
        <f>F22+F32</f>
        <v>3057</v>
      </c>
      <c r="G39" s="830">
        <f>G22+G32</f>
        <v>2920</v>
      </c>
      <c r="H39" s="81"/>
    </row>
    <row r="40" spans="1:61" s="43" customFormat="1" ht="12" customHeight="1">
      <c r="A40" s="478" t="s">
        <v>7</v>
      </c>
      <c r="B40" s="790">
        <f>F39-B39</f>
        <v>1730</v>
      </c>
      <c r="C40" s="503"/>
      <c r="E40" s="478" t="s">
        <v>666</v>
      </c>
      <c r="F40" s="800">
        <f>IF(B39&gt;F39,B39-F39,0)</f>
        <v>0</v>
      </c>
      <c r="G40" s="800">
        <f>IF(C39&gt;G39,C39-G39,0)</f>
        <v>26</v>
      </c>
      <c r="H40" s="81"/>
    </row>
    <row r="41" spans="1:61" s="43" customFormat="1" ht="12" customHeight="1">
      <c r="A41" s="612" t="s">
        <v>5</v>
      </c>
      <c r="B41" s="791">
        <f>ROUND((B40-793)*10%,2)</f>
        <v>93.7</v>
      </c>
      <c r="C41" s="505"/>
      <c r="E41" s="619"/>
      <c r="F41" s="801"/>
      <c r="G41" s="831"/>
      <c r="H41" s="81"/>
    </row>
    <row r="42" spans="1:61" s="43" customFormat="1" ht="12" customHeight="1">
      <c r="A42" s="607" t="s">
        <v>6</v>
      </c>
      <c r="B42" s="792"/>
      <c r="C42" s="613"/>
      <c r="E42" s="627"/>
      <c r="F42" s="802"/>
      <c r="G42" s="832"/>
      <c r="H42" s="81"/>
    </row>
    <row r="43" spans="1:61" s="43" customFormat="1" ht="12" customHeight="1">
      <c r="A43" s="618" t="s">
        <v>10</v>
      </c>
      <c r="B43" s="793">
        <f>B40-B41</f>
        <v>1636.3</v>
      </c>
      <c r="C43" s="759"/>
      <c r="E43" s="623" t="s">
        <v>668</v>
      </c>
      <c r="F43" s="803">
        <f>F40</f>
        <v>0</v>
      </c>
      <c r="G43" s="833">
        <f>G40</f>
        <v>26</v>
      </c>
      <c r="H43" s="81"/>
    </row>
    <row r="44" spans="1:61" s="43" customFormat="1" ht="12" customHeight="1">
      <c r="A44" s="620" t="s">
        <v>696</v>
      </c>
      <c r="B44" s="794">
        <f>B39+B40</f>
        <v>3057</v>
      </c>
      <c r="C44" s="670">
        <f>C39+C40</f>
        <v>2946</v>
      </c>
      <c r="D44" s="621"/>
      <c r="E44" s="622" t="s">
        <v>667</v>
      </c>
      <c r="F44" s="794">
        <f>F39+F43</f>
        <v>3057</v>
      </c>
      <c r="G44" s="834">
        <f>G39+G43</f>
        <v>2946</v>
      </c>
      <c r="H44" s="835"/>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row>
    <row r="45" spans="1:61" s="43" customFormat="1" ht="12" customHeight="1">
      <c r="A45" s="615"/>
      <c r="B45" s="616"/>
      <c r="C45" s="616"/>
      <c r="D45" s="322"/>
      <c r="E45" s="615"/>
      <c r="F45" s="617">
        <v>0</v>
      </c>
      <c r="G45" s="617"/>
    </row>
    <row r="46" spans="1:61" s="43" customFormat="1" ht="12" customHeight="1">
      <c r="A46" s="819">
        <f>General!C12</f>
        <v>42758</v>
      </c>
      <c r="B46" s="43" t="s">
        <v>537</v>
      </c>
      <c r="D46" s="51"/>
      <c r="E46" s="406" t="s">
        <v>217</v>
      </c>
      <c r="F46" s="693"/>
      <c r="G46" s="693"/>
      <c r="H46" s="51"/>
    </row>
    <row r="47" spans="1:61" s="43" customFormat="1" ht="12" customHeight="1">
      <c r="A47" s="485"/>
      <c r="B47" s="43" t="s">
        <v>1063</v>
      </c>
      <c r="D47" s="51"/>
      <c r="E47" s="781" t="s">
        <v>1066</v>
      </c>
      <c r="F47" s="693"/>
      <c r="G47" s="693"/>
      <c r="H47" s="51"/>
    </row>
    <row r="48" spans="1:61" ht="11.25" customHeight="1">
      <c r="A48" s="485"/>
      <c r="B48" s="43"/>
      <c r="C48" s="569"/>
      <c r="E48" s="778"/>
      <c r="F48" s="654"/>
    </row>
    <row r="49" spans="1:7">
      <c r="A49" s="714"/>
      <c r="B49" s="564"/>
      <c r="C49" s="322"/>
      <c r="D49" s="715"/>
      <c r="E49" s="716"/>
      <c r="F49" s="654"/>
      <c r="G49" s="654"/>
    </row>
    <row r="50" spans="1:7" ht="0.75" customHeight="1">
      <c r="A50" s="485"/>
      <c r="B50" s="67"/>
      <c r="C50" s="67" t="str">
        <f>General!$C$16</f>
        <v>Сиска Йозеф Ирене Дидейн</v>
      </c>
    </row>
    <row r="51" spans="1:7">
      <c r="A51" s="485"/>
      <c r="B51" s="67"/>
      <c r="C51" s="67"/>
    </row>
    <row r="52" spans="1:7">
      <c r="A52" s="486"/>
      <c r="B52" s="69"/>
      <c r="C52" s="69"/>
    </row>
    <row r="53" spans="1:7">
      <c r="A53" s="486"/>
      <c r="B53" s="69"/>
      <c r="C53" s="69"/>
    </row>
    <row r="54" spans="1:7">
      <c r="A54" s="486"/>
      <c r="B54" s="69"/>
      <c r="C54" s="69"/>
    </row>
    <row r="55" spans="1:7">
      <c r="A55" s="486"/>
      <c r="B55" s="69"/>
      <c r="C55" s="69"/>
    </row>
    <row r="56" spans="1:7">
      <c r="A56" s="486"/>
      <c r="B56" s="69"/>
      <c r="C56" s="69"/>
    </row>
    <row r="57" spans="1:7">
      <c r="A57" s="486"/>
      <c r="B57" s="69"/>
      <c r="C57" s="69"/>
    </row>
    <row r="58" spans="1:7">
      <c r="A58" s="486"/>
      <c r="B58" s="69"/>
      <c r="C58" s="69"/>
    </row>
    <row r="59" spans="1:7">
      <c r="A59" s="486"/>
      <c r="B59" s="69"/>
      <c r="C59" s="69"/>
    </row>
    <row r="60" spans="1:7">
      <c r="A60" s="486"/>
      <c r="B60" s="69"/>
      <c r="C60" s="69"/>
    </row>
    <row r="61" spans="1:7">
      <c r="A61" s="486"/>
      <c r="B61" s="69"/>
      <c r="C61" s="69"/>
    </row>
    <row r="62" spans="1:7">
      <c r="A62" s="486"/>
      <c r="B62" s="69"/>
      <c r="C62" s="69"/>
    </row>
    <row r="63" spans="1:7">
      <c r="A63" s="486"/>
      <c r="B63" s="69"/>
      <c r="C63" s="69"/>
    </row>
    <row r="64" spans="1:7">
      <c r="A64" s="486"/>
      <c r="B64" s="69"/>
      <c r="C64" s="69"/>
    </row>
    <row r="65" spans="1:3">
      <c r="A65" s="486"/>
      <c r="B65" s="69"/>
      <c r="C65" s="69"/>
    </row>
    <row r="66" spans="1:3">
      <c r="A66" s="486"/>
      <c r="B66" s="69"/>
      <c r="C66" s="69"/>
    </row>
    <row r="67" spans="1:3">
      <c r="A67" s="486"/>
      <c r="B67" s="69"/>
      <c r="C67" s="69"/>
    </row>
    <row r="68" spans="1:3">
      <c r="A68" s="486"/>
      <c r="B68" s="69"/>
      <c r="C68" s="69"/>
    </row>
    <row r="69" spans="1:3">
      <c r="A69" s="486"/>
      <c r="B69" s="69"/>
      <c r="C69" s="69"/>
    </row>
    <row r="70" spans="1:3">
      <c r="A70" s="486"/>
      <c r="B70" s="69"/>
      <c r="C70" s="69"/>
    </row>
    <row r="71" spans="1:3">
      <c r="A71" s="486"/>
      <c r="B71" s="69"/>
      <c r="C71" s="69"/>
    </row>
    <row r="72" spans="1:3">
      <c r="A72" s="486"/>
      <c r="B72" s="69"/>
      <c r="C72" s="69"/>
    </row>
    <row r="73" spans="1:3">
      <c r="A73" s="486"/>
      <c r="B73" s="69"/>
      <c r="C73" s="69"/>
    </row>
    <row r="74" spans="1:3">
      <c r="A74" s="486"/>
      <c r="B74" s="69"/>
      <c r="C74" s="69"/>
    </row>
    <row r="75" spans="1:3">
      <c r="A75" s="486"/>
      <c r="B75" s="69"/>
      <c r="C75" s="69"/>
    </row>
    <row r="76" spans="1:3">
      <c r="A76" s="486"/>
      <c r="B76" s="69"/>
      <c r="C76" s="69"/>
    </row>
    <row r="77" spans="1:3">
      <c r="A77" s="486"/>
      <c r="B77" s="69"/>
      <c r="C77" s="69"/>
    </row>
    <row r="78" spans="1:3">
      <c r="A78" s="486"/>
      <c r="B78" s="69"/>
      <c r="C78" s="69"/>
    </row>
    <row r="79" spans="1:3">
      <c r="A79" s="486"/>
      <c r="B79" s="69"/>
      <c r="C79" s="69"/>
    </row>
    <row r="80" spans="1:3">
      <c r="A80" s="486"/>
      <c r="B80" s="69"/>
      <c r="C80" s="69"/>
    </row>
    <row r="81" spans="1:3">
      <c r="A81" s="486"/>
      <c r="B81" s="69"/>
      <c r="C81" s="69"/>
    </row>
    <row r="82" spans="1:3">
      <c r="A82" s="486"/>
      <c r="B82" s="69"/>
      <c r="C82" s="69"/>
    </row>
    <row r="83" spans="1:3">
      <c r="A83" s="486"/>
      <c r="B83" s="69"/>
      <c r="C83" s="69"/>
    </row>
    <row r="84" spans="1:3">
      <c r="A84" s="486"/>
      <c r="B84" s="69"/>
      <c r="C84" s="69"/>
    </row>
    <row r="85" spans="1:3">
      <c r="A85" s="486"/>
      <c r="B85" s="69"/>
      <c r="C85" s="69"/>
    </row>
    <row r="86" spans="1:3">
      <c r="A86" s="486"/>
      <c r="B86" s="69"/>
      <c r="C86" s="69"/>
    </row>
    <row r="87" spans="1:3">
      <c r="A87" s="486"/>
      <c r="B87" s="69"/>
      <c r="C87" s="69"/>
    </row>
    <row r="88" spans="1:3">
      <c r="A88" s="486"/>
      <c r="B88" s="69"/>
      <c r="C88" s="69"/>
    </row>
    <row r="89" spans="1:3">
      <c r="A89" s="486"/>
      <c r="B89" s="69"/>
      <c r="C89" s="69"/>
    </row>
    <row r="90" spans="1:3">
      <c r="A90" s="486"/>
      <c r="B90" s="69"/>
      <c r="C90" s="69"/>
    </row>
    <row r="91" spans="1:3">
      <c r="A91" s="486"/>
      <c r="B91" s="69"/>
      <c r="C91" s="69"/>
    </row>
    <row r="92" spans="1:3">
      <c r="A92" s="486"/>
      <c r="B92" s="69"/>
      <c r="C92" s="69"/>
    </row>
    <row r="93" spans="1:3">
      <c r="A93" s="486"/>
      <c r="B93" s="69"/>
      <c r="C93" s="69"/>
    </row>
    <row r="94" spans="1:3">
      <c r="A94" s="486"/>
      <c r="B94" s="69"/>
      <c r="C94" s="69"/>
    </row>
    <row r="95" spans="1:3">
      <c r="A95" s="486"/>
      <c r="B95" s="69"/>
      <c r="C95" s="69"/>
    </row>
    <row r="96" spans="1:3">
      <c r="A96" s="486"/>
      <c r="B96" s="69"/>
      <c r="C96" s="69"/>
    </row>
    <row r="97" spans="1:3">
      <c r="A97" s="486"/>
      <c r="B97" s="69"/>
      <c r="C97" s="69"/>
    </row>
    <row r="98" spans="1:3">
      <c r="A98" s="486"/>
      <c r="B98" s="69"/>
      <c r="C98" s="69"/>
    </row>
    <row r="99" spans="1:3">
      <c r="A99" s="486"/>
      <c r="B99" s="69"/>
      <c r="C99" s="69"/>
    </row>
    <row r="100" spans="1:3">
      <c r="A100" s="486"/>
      <c r="B100" s="69"/>
      <c r="C100" s="69"/>
    </row>
    <row r="101" spans="1:3">
      <c r="A101" s="486"/>
      <c r="B101" s="69"/>
      <c r="C101" s="69"/>
    </row>
    <row r="102" spans="1:3">
      <c r="A102" s="486"/>
      <c r="B102" s="69"/>
      <c r="C102" s="69"/>
    </row>
    <row r="103" spans="1:3">
      <c r="A103" s="486"/>
      <c r="B103" s="69"/>
      <c r="C103" s="69"/>
    </row>
    <row r="104" spans="1:3">
      <c r="A104" s="486"/>
      <c r="B104" s="69"/>
      <c r="C104" s="69"/>
    </row>
    <row r="105" spans="1:3">
      <c r="A105" s="486"/>
      <c r="B105" s="69"/>
      <c r="C105" s="69"/>
    </row>
    <row r="106" spans="1:3">
      <c r="A106" s="486"/>
      <c r="B106" s="69"/>
      <c r="C106" s="69"/>
    </row>
    <row r="107" spans="1:3">
      <c r="A107" s="486"/>
      <c r="B107" s="69"/>
      <c r="C107" s="69"/>
    </row>
    <row r="108" spans="1:3">
      <c r="A108" s="486"/>
      <c r="B108" s="69"/>
      <c r="C108" s="69"/>
    </row>
    <row r="109" spans="1:3">
      <c r="A109" s="486"/>
      <c r="B109" s="69"/>
      <c r="C109" s="69"/>
    </row>
    <row r="110" spans="1:3">
      <c r="A110" s="486"/>
      <c r="B110" s="69"/>
      <c r="C110" s="69"/>
    </row>
    <row r="111" spans="1:3">
      <c r="A111" s="486"/>
      <c r="B111" s="69"/>
      <c r="C111" s="69"/>
    </row>
    <row r="112" spans="1:3">
      <c r="A112" s="486"/>
      <c r="B112" s="69"/>
      <c r="C112" s="69"/>
    </row>
    <row r="113" spans="1:3">
      <c r="A113" s="486"/>
      <c r="B113" s="69"/>
      <c r="C113" s="69"/>
    </row>
    <row r="114" spans="1:3">
      <c r="A114" s="486"/>
      <c r="B114" s="69"/>
      <c r="C114" s="69"/>
    </row>
    <row r="115" spans="1:3">
      <c r="A115" s="486"/>
      <c r="B115" s="69"/>
      <c r="C115" s="69"/>
    </row>
    <row r="116" spans="1:3">
      <c r="A116" s="486"/>
      <c r="B116" s="69"/>
      <c r="C116" s="69"/>
    </row>
    <row r="117" spans="1:3">
      <c r="A117" s="486"/>
      <c r="B117" s="69"/>
      <c r="C117" s="69"/>
    </row>
    <row r="118" spans="1:3">
      <c r="A118" s="486"/>
      <c r="B118" s="69"/>
      <c r="C118" s="69"/>
    </row>
    <row r="119" spans="1:3">
      <c r="A119" s="486"/>
      <c r="B119" s="69"/>
      <c r="C119" s="69"/>
    </row>
    <row r="120" spans="1:3">
      <c r="A120" s="486"/>
      <c r="B120" s="69"/>
      <c r="C120" s="69"/>
    </row>
    <row r="121" spans="1:3">
      <c r="A121" s="486"/>
      <c r="B121" s="69"/>
      <c r="C121" s="69"/>
    </row>
    <row r="122" spans="1:3">
      <c r="A122" s="486"/>
      <c r="B122" s="69"/>
      <c r="C122" s="69"/>
    </row>
    <row r="123" spans="1:3">
      <c r="A123" s="486"/>
      <c r="B123" s="69"/>
      <c r="C123" s="69"/>
    </row>
    <row r="124" spans="1:3">
      <c r="A124" s="486"/>
      <c r="B124" s="69"/>
      <c r="C124" s="69"/>
    </row>
    <row r="125" spans="1:3">
      <c r="A125" s="486"/>
      <c r="B125" s="69"/>
      <c r="C125" s="69"/>
    </row>
    <row r="126" spans="1:3">
      <c r="A126" s="486"/>
      <c r="B126" s="69"/>
      <c r="C126" s="69"/>
    </row>
    <row r="127" spans="1:3">
      <c r="A127" s="486"/>
      <c r="B127" s="69"/>
      <c r="C127" s="69"/>
    </row>
    <row r="128" spans="1:3">
      <c r="A128" s="486"/>
      <c r="B128" s="69"/>
      <c r="C128" s="69"/>
    </row>
    <row r="129" spans="1:3">
      <c r="A129" s="486"/>
      <c r="B129" s="69"/>
      <c r="C129" s="69"/>
    </row>
    <row r="130" spans="1:3">
      <c r="A130" s="486"/>
      <c r="B130" s="69"/>
      <c r="C130" s="69"/>
    </row>
    <row r="131" spans="1:3">
      <c r="A131" s="486"/>
      <c r="B131" s="69"/>
      <c r="C131" s="69"/>
    </row>
    <row r="132" spans="1:3">
      <c r="A132" s="486"/>
      <c r="B132" s="69"/>
      <c r="C132" s="69"/>
    </row>
    <row r="133" spans="1:3">
      <c r="A133" s="486"/>
      <c r="B133" s="69"/>
      <c r="C133" s="69"/>
    </row>
    <row r="134" spans="1:3">
      <c r="A134" s="486"/>
      <c r="B134" s="69"/>
      <c r="C134" s="69"/>
    </row>
    <row r="135" spans="1:3">
      <c r="A135" s="486"/>
      <c r="B135" s="69"/>
      <c r="C135" s="69"/>
    </row>
    <row r="136" spans="1:3">
      <c r="A136" s="486"/>
      <c r="B136" s="69"/>
      <c r="C136" s="69"/>
    </row>
    <row r="137" spans="1:3">
      <c r="A137" s="486"/>
      <c r="B137" s="69"/>
      <c r="C137" s="69"/>
    </row>
    <row r="138" spans="1:3">
      <c r="A138" s="486"/>
      <c r="B138" s="69"/>
      <c r="C138" s="69"/>
    </row>
    <row r="139" spans="1:3">
      <c r="A139" s="486"/>
      <c r="B139" s="69"/>
      <c r="C139" s="69"/>
    </row>
    <row r="140" spans="1:3">
      <c r="A140" s="486"/>
      <c r="B140" s="69"/>
      <c r="C140" s="69"/>
    </row>
    <row r="141" spans="1:3">
      <c r="A141" s="486"/>
      <c r="B141" s="69"/>
      <c r="C141" s="69"/>
    </row>
    <row r="142" spans="1:3">
      <c r="A142" s="486"/>
      <c r="B142" s="69"/>
      <c r="C142" s="69"/>
    </row>
    <row r="143" spans="1:3">
      <c r="A143" s="486"/>
      <c r="B143" s="69"/>
      <c r="C143" s="69"/>
    </row>
    <row r="144" spans="1:3">
      <c r="B144" s="69"/>
      <c r="C144" s="69"/>
    </row>
    <row r="145" spans="2:3">
      <c r="B145" s="69"/>
      <c r="C145" s="69"/>
    </row>
    <row r="146" spans="2:3">
      <c r="B146" s="69"/>
      <c r="C146" s="69"/>
    </row>
    <row r="147" spans="2:3">
      <c r="B147" s="69"/>
      <c r="C147" s="69"/>
    </row>
    <row r="148" spans="2:3">
      <c r="B148" s="69"/>
      <c r="C148" s="69"/>
    </row>
    <row r="149" spans="2:3">
      <c r="B149" s="69"/>
      <c r="C149" s="69"/>
    </row>
    <row r="150" spans="2:3">
      <c r="B150" s="69"/>
      <c r="C150" s="69"/>
    </row>
    <row r="151" spans="2:3">
      <c r="B151" s="69"/>
      <c r="C151" s="69"/>
    </row>
    <row r="152" spans="2:3">
      <c r="B152" s="69"/>
      <c r="C152" s="69"/>
    </row>
    <row r="153" spans="2:3">
      <c r="B153" s="69"/>
      <c r="C153" s="69"/>
    </row>
    <row r="154" spans="2:3">
      <c r="B154" s="69"/>
      <c r="C154" s="69"/>
    </row>
    <row r="155" spans="2:3">
      <c r="B155" s="69"/>
      <c r="C155" s="69"/>
    </row>
    <row r="156" spans="2:3">
      <c r="B156" s="69"/>
      <c r="C156" s="69"/>
    </row>
    <row r="157" spans="2:3">
      <c r="B157" s="69"/>
      <c r="C157" s="69"/>
    </row>
    <row r="158" spans="2:3">
      <c r="B158" s="69"/>
      <c r="C158" s="69"/>
    </row>
    <row r="159" spans="2:3">
      <c r="B159" s="69"/>
      <c r="C159" s="69"/>
    </row>
    <row r="160" spans="2:3">
      <c r="B160" s="69"/>
      <c r="C160" s="69"/>
    </row>
    <row r="161" spans="2:3">
      <c r="B161" s="69"/>
      <c r="C161" s="69"/>
    </row>
    <row r="162" spans="2:3">
      <c r="B162" s="69"/>
      <c r="C162" s="69"/>
    </row>
    <row r="163" spans="2:3">
      <c r="B163" s="69"/>
      <c r="C163" s="69"/>
    </row>
    <row r="164" spans="2:3">
      <c r="B164" s="69"/>
      <c r="C164" s="69"/>
    </row>
    <row r="165" spans="2:3">
      <c r="B165" s="69"/>
      <c r="C165" s="69"/>
    </row>
    <row r="166" spans="2:3">
      <c r="B166" s="69"/>
      <c r="C166" s="69"/>
    </row>
    <row r="167" spans="2:3">
      <c r="B167" s="69"/>
      <c r="C167" s="69"/>
    </row>
    <row r="168" spans="2:3">
      <c r="B168" s="69"/>
      <c r="C168" s="69"/>
    </row>
    <row r="169" spans="2:3">
      <c r="B169" s="69"/>
      <c r="C169" s="69"/>
    </row>
    <row r="170" spans="2:3">
      <c r="B170" s="69"/>
      <c r="C170" s="69"/>
    </row>
    <row r="171" spans="2:3">
      <c r="B171" s="69"/>
      <c r="C171" s="69"/>
    </row>
    <row r="172" spans="2:3">
      <c r="B172" s="69"/>
      <c r="C172" s="69"/>
    </row>
    <row r="173" spans="2:3">
      <c r="B173" s="69"/>
      <c r="C173" s="69"/>
    </row>
    <row r="174" spans="2:3">
      <c r="B174" s="69"/>
      <c r="C174" s="69"/>
    </row>
    <row r="175" spans="2:3">
      <c r="B175" s="69"/>
      <c r="C175" s="69"/>
    </row>
    <row r="176" spans="2:3">
      <c r="B176" s="69"/>
      <c r="C176" s="69"/>
    </row>
    <row r="177" spans="2:3">
      <c r="B177" s="69"/>
      <c r="C177" s="69"/>
    </row>
    <row r="178" spans="2:3">
      <c r="B178" s="69"/>
      <c r="C178" s="69"/>
    </row>
    <row r="179" spans="2:3">
      <c r="B179" s="69"/>
      <c r="C179" s="69"/>
    </row>
    <row r="180" spans="2:3">
      <c r="B180" s="69"/>
      <c r="C180" s="69"/>
    </row>
    <row r="181" spans="2:3">
      <c r="B181" s="69"/>
      <c r="C181" s="69"/>
    </row>
    <row r="182" spans="2:3">
      <c r="B182" s="69"/>
      <c r="C182" s="69"/>
    </row>
    <row r="183" spans="2:3">
      <c r="B183" s="69"/>
      <c r="C183" s="69"/>
    </row>
    <row r="184" spans="2:3">
      <c r="B184" s="69"/>
      <c r="C184" s="69"/>
    </row>
    <row r="185" spans="2:3">
      <c r="B185" s="69"/>
      <c r="C185" s="69"/>
    </row>
    <row r="186" spans="2:3">
      <c r="B186" s="69"/>
      <c r="C186" s="69"/>
    </row>
    <row r="187" spans="2:3">
      <c r="B187" s="69"/>
      <c r="C187" s="69"/>
    </row>
    <row r="188" spans="2:3">
      <c r="B188" s="69"/>
      <c r="C188" s="69"/>
    </row>
    <row r="189" spans="2:3">
      <c r="B189" s="69"/>
      <c r="C189" s="69"/>
    </row>
    <row r="190" spans="2:3">
      <c r="B190" s="69"/>
      <c r="C190" s="69"/>
    </row>
    <row r="191" spans="2:3">
      <c r="B191" s="69"/>
      <c r="C191" s="69"/>
    </row>
    <row r="192" spans="2:3">
      <c r="B192" s="69"/>
      <c r="C192" s="69"/>
    </row>
    <row r="193" spans="2:3">
      <c r="B193" s="69"/>
      <c r="C193" s="69"/>
    </row>
    <row r="194" spans="2:3">
      <c r="B194" s="69"/>
      <c r="C194" s="69"/>
    </row>
    <row r="195" spans="2:3">
      <c r="B195" s="69"/>
      <c r="C195" s="69"/>
    </row>
    <row r="196" spans="2:3">
      <c r="B196" s="69"/>
      <c r="C196" s="69"/>
    </row>
    <row r="197" spans="2:3">
      <c r="B197" s="69"/>
      <c r="C197" s="69"/>
    </row>
    <row r="198" spans="2:3">
      <c r="B198" s="69"/>
      <c r="C198" s="69"/>
    </row>
    <row r="199" spans="2:3">
      <c r="B199" s="69"/>
      <c r="C199" s="69"/>
    </row>
    <row r="200" spans="2:3">
      <c r="B200" s="69"/>
      <c r="C200" s="69"/>
    </row>
    <row r="201" spans="2:3">
      <c r="B201" s="69"/>
      <c r="C201" s="69"/>
    </row>
    <row r="202" spans="2:3">
      <c r="B202" s="69"/>
      <c r="C202" s="69"/>
    </row>
    <row r="203" spans="2:3">
      <c r="B203" s="69"/>
      <c r="C203" s="69"/>
    </row>
    <row r="204" spans="2:3">
      <c r="B204" s="69"/>
      <c r="C204" s="69"/>
    </row>
    <row r="205" spans="2:3">
      <c r="B205" s="69"/>
      <c r="C205" s="69"/>
    </row>
    <row r="206" spans="2:3">
      <c r="B206" s="69"/>
      <c r="C206" s="69"/>
    </row>
    <row r="207" spans="2:3">
      <c r="B207" s="69"/>
      <c r="C207" s="69"/>
    </row>
    <row r="208" spans="2:3">
      <c r="B208" s="69"/>
      <c r="C208" s="69"/>
    </row>
    <row r="209" spans="2:3">
      <c r="B209" s="69"/>
      <c r="C209" s="69"/>
    </row>
    <row r="210" spans="2:3">
      <c r="B210" s="69"/>
      <c r="C210" s="69"/>
    </row>
    <row r="211" spans="2:3">
      <c r="B211" s="69"/>
      <c r="C211" s="69"/>
    </row>
    <row r="212" spans="2:3">
      <c r="B212" s="69"/>
      <c r="C212" s="69"/>
    </row>
    <row r="213" spans="2:3">
      <c r="B213" s="69"/>
      <c r="C213" s="69"/>
    </row>
    <row r="214" spans="2:3">
      <c r="B214" s="69"/>
      <c r="C214" s="69"/>
    </row>
    <row r="215" spans="2:3">
      <c r="B215" s="69"/>
      <c r="C215" s="69"/>
    </row>
    <row r="216" spans="2:3">
      <c r="B216" s="69"/>
      <c r="C216" s="69"/>
    </row>
    <row r="217" spans="2:3">
      <c r="B217" s="69"/>
      <c r="C217" s="69"/>
    </row>
    <row r="218" spans="2:3">
      <c r="B218" s="69"/>
      <c r="C218" s="69"/>
    </row>
    <row r="219" spans="2:3">
      <c r="B219" s="69"/>
      <c r="C219" s="69"/>
    </row>
    <row r="220" spans="2:3">
      <c r="B220" s="69"/>
      <c r="C220" s="69"/>
    </row>
    <row r="221" spans="2:3">
      <c r="B221" s="69"/>
      <c r="C221" s="69"/>
    </row>
    <row r="222" spans="2:3">
      <c r="B222" s="69"/>
      <c r="C222" s="69"/>
    </row>
    <row r="223" spans="2:3">
      <c r="B223" s="69"/>
      <c r="C223" s="69"/>
    </row>
    <row r="224" spans="2:3">
      <c r="B224" s="69"/>
      <c r="C224" s="69"/>
    </row>
    <row r="225" spans="2:3">
      <c r="B225" s="69"/>
      <c r="C225" s="69"/>
    </row>
    <row r="226" spans="2:3">
      <c r="B226" s="69"/>
      <c r="C226" s="69"/>
    </row>
    <row r="227" spans="2:3">
      <c r="B227" s="69"/>
      <c r="C227" s="69"/>
    </row>
    <row r="228" spans="2:3">
      <c r="B228" s="69"/>
      <c r="C228" s="69"/>
    </row>
    <row r="229" spans="2:3">
      <c r="B229" s="69"/>
      <c r="C229" s="69"/>
    </row>
    <row r="230" spans="2:3">
      <c r="B230" s="69"/>
      <c r="C230" s="69"/>
    </row>
    <row r="231" spans="2:3">
      <c r="B231" s="69"/>
      <c r="C231" s="69"/>
    </row>
    <row r="232" spans="2:3">
      <c r="B232" s="69"/>
      <c r="C232" s="69"/>
    </row>
    <row r="233" spans="2:3">
      <c r="B233" s="69"/>
      <c r="C233" s="69"/>
    </row>
    <row r="234" spans="2:3">
      <c r="B234" s="69"/>
      <c r="C234" s="69"/>
    </row>
    <row r="235" spans="2:3">
      <c r="B235" s="69"/>
      <c r="C235" s="69"/>
    </row>
    <row r="236" spans="2:3">
      <c r="B236" s="69"/>
      <c r="C236" s="69"/>
    </row>
    <row r="237" spans="2:3">
      <c r="B237" s="69"/>
      <c r="C237" s="69"/>
    </row>
    <row r="238" spans="2:3">
      <c r="B238" s="69"/>
      <c r="C238" s="69"/>
    </row>
    <row r="239" spans="2:3">
      <c r="B239" s="69"/>
      <c r="C239" s="69"/>
    </row>
    <row r="240" spans="2:3">
      <c r="B240" s="69"/>
      <c r="C240" s="69"/>
    </row>
    <row r="241" spans="2:3">
      <c r="B241" s="69"/>
      <c r="C241" s="69"/>
    </row>
    <row r="242" spans="2:3">
      <c r="B242" s="69"/>
      <c r="C242" s="69"/>
    </row>
    <row r="243" spans="2:3">
      <c r="B243" s="69"/>
      <c r="C243" s="69"/>
    </row>
    <row r="244" spans="2:3">
      <c r="B244" s="69"/>
      <c r="C244" s="69"/>
    </row>
    <row r="245" spans="2:3">
      <c r="B245" s="69"/>
      <c r="C245" s="69"/>
    </row>
    <row r="246" spans="2:3">
      <c r="B246" s="69"/>
      <c r="C246" s="69"/>
    </row>
    <row r="247" spans="2:3">
      <c r="B247" s="69"/>
      <c r="C247" s="69"/>
    </row>
    <row r="248" spans="2:3">
      <c r="B248" s="69"/>
      <c r="C248" s="69"/>
    </row>
    <row r="249" spans="2:3">
      <c r="B249" s="69"/>
      <c r="C249" s="69"/>
    </row>
    <row r="250" spans="2:3">
      <c r="B250" s="69"/>
      <c r="C250" s="69"/>
    </row>
    <row r="251" spans="2:3">
      <c r="B251" s="69"/>
      <c r="C251" s="69"/>
    </row>
    <row r="252" spans="2:3">
      <c r="B252" s="69"/>
      <c r="C252" s="69"/>
    </row>
    <row r="253" spans="2:3">
      <c r="B253" s="69"/>
      <c r="C253" s="69"/>
    </row>
    <row r="254" spans="2:3">
      <c r="B254" s="69"/>
      <c r="C254" s="69"/>
    </row>
    <row r="255" spans="2:3">
      <c r="B255" s="69"/>
      <c r="C255" s="69"/>
    </row>
    <row r="256" spans="2:3">
      <c r="B256" s="69"/>
      <c r="C256" s="69"/>
    </row>
    <row r="257" spans="2:3">
      <c r="B257" s="69"/>
      <c r="C257" s="69"/>
    </row>
    <row r="258" spans="2:3">
      <c r="B258" s="69"/>
      <c r="C258" s="69"/>
    </row>
    <row r="259" spans="2:3">
      <c r="B259" s="69"/>
      <c r="C259" s="69"/>
    </row>
    <row r="260" spans="2:3">
      <c r="B260" s="69"/>
      <c r="C260" s="69"/>
    </row>
    <row r="261" spans="2:3">
      <c r="B261" s="69"/>
      <c r="C261" s="69"/>
    </row>
    <row r="262" spans="2:3">
      <c r="B262" s="69"/>
      <c r="C262" s="69"/>
    </row>
    <row r="263" spans="2:3">
      <c r="B263" s="69"/>
      <c r="C263" s="69"/>
    </row>
    <row r="264" spans="2:3">
      <c r="B264" s="69"/>
      <c r="C264" s="69"/>
    </row>
    <row r="265" spans="2:3">
      <c r="B265" s="69"/>
      <c r="C265" s="69"/>
    </row>
    <row r="266" spans="2:3">
      <c r="B266" s="69"/>
      <c r="C266" s="69"/>
    </row>
    <row r="267" spans="2:3">
      <c r="B267" s="69"/>
      <c r="C267" s="69"/>
    </row>
    <row r="268" spans="2:3">
      <c r="B268" s="69"/>
      <c r="C268" s="69"/>
    </row>
    <row r="269" spans="2:3">
      <c r="B269" s="69"/>
      <c r="C269" s="69"/>
    </row>
    <row r="270" spans="2:3">
      <c r="B270" s="69"/>
      <c r="C270" s="69"/>
    </row>
    <row r="271" spans="2:3">
      <c r="B271" s="69"/>
      <c r="C271" s="69"/>
    </row>
    <row r="272" spans="2:3">
      <c r="B272" s="69"/>
      <c r="C272" s="69"/>
    </row>
    <row r="273" spans="2:3">
      <c r="B273" s="69"/>
      <c r="C273" s="69"/>
    </row>
    <row r="274" spans="2:3">
      <c r="B274" s="69"/>
      <c r="C274" s="69"/>
    </row>
    <row r="275" spans="2:3">
      <c r="B275" s="69"/>
      <c r="C275" s="69"/>
    </row>
    <row r="276" spans="2:3">
      <c r="B276" s="69"/>
      <c r="C276" s="69"/>
    </row>
    <row r="277" spans="2:3">
      <c r="B277" s="69"/>
      <c r="C277" s="69"/>
    </row>
    <row r="278" spans="2:3">
      <c r="B278" s="69"/>
      <c r="C278" s="69"/>
    </row>
    <row r="279" spans="2:3">
      <c r="B279" s="69"/>
      <c r="C279" s="69"/>
    </row>
    <row r="280" spans="2:3">
      <c r="B280" s="69"/>
      <c r="C280" s="69"/>
    </row>
    <row r="281" spans="2:3">
      <c r="B281" s="69"/>
      <c r="C281" s="69"/>
    </row>
    <row r="282" spans="2:3">
      <c r="B282" s="69"/>
      <c r="C282" s="69"/>
    </row>
    <row r="283" spans="2:3">
      <c r="B283" s="69"/>
      <c r="C283" s="69"/>
    </row>
    <row r="284" spans="2:3">
      <c r="B284" s="69"/>
      <c r="C284" s="69"/>
    </row>
    <row r="285" spans="2:3">
      <c r="B285" s="69"/>
      <c r="C285" s="69"/>
    </row>
    <row r="286" spans="2:3">
      <c r="B286" s="69"/>
      <c r="C286" s="69"/>
    </row>
    <row r="287" spans="2:3">
      <c r="B287" s="69"/>
      <c r="C287" s="69"/>
    </row>
    <row r="288" spans="2:3">
      <c r="B288" s="69"/>
      <c r="C288" s="69"/>
    </row>
    <row r="289" spans="2:3">
      <c r="B289" s="69"/>
      <c r="C289" s="69"/>
    </row>
    <row r="290" spans="2:3">
      <c r="B290" s="69"/>
      <c r="C290" s="69"/>
    </row>
    <row r="291" spans="2:3">
      <c r="B291" s="69"/>
      <c r="C291" s="69"/>
    </row>
    <row r="292" spans="2:3">
      <c r="B292" s="69"/>
      <c r="C292" s="69"/>
    </row>
    <row r="293" spans="2:3">
      <c r="B293" s="69"/>
      <c r="C293" s="69"/>
    </row>
    <row r="294" spans="2:3">
      <c r="B294" s="69"/>
      <c r="C294" s="69"/>
    </row>
    <row r="295" spans="2:3">
      <c r="B295" s="69"/>
      <c r="C295" s="69"/>
    </row>
    <row r="296" spans="2:3">
      <c r="B296" s="69"/>
      <c r="C296" s="69"/>
    </row>
    <row r="297" spans="2:3">
      <c r="B297" s="69"/>
      <c r="C297" s="69"/>
    </row>
    <row r="298" spans="2:3">
      <c r="B298" s="69"/>
      <c r="C298" s="69"/>
    </row>
    <row r="299" spans="2:3">
      <c r="B299" s="69"/>
      <c r="C299" s="69"/>
    </row>
    <row r="300" spans="2:3">
      <c r="B300" s="69"/>
      <c r="C300" s="69"/>
    </row>
    <row r="301" spans="2:3">
      <c r="B301" s="69"/>
      <c r="C301" s="69"/>
    </row>
    <row r="302" spans="2:3">
      <c r="B302" s="69"/>
      <c r="C302" s="69"/>
    </row>
    <row r="303" spans="2:3">
      <c r="B303" s="69"/>
      <c r="C303" s="69"/>
    </row>
    <row r="304" spans="2:3">
      <c r="B304" s="69"/>
      <c r="C304" s="69"/>
    </row>
    <row r="305" spans="2:3">
      <c r="B305" s="69"/>
      <c r="C305" s="69"/>
    </row>
    <row r="306" spans="2:3">
      <c r="B306" s="69"/>
      <c r="C306" s="69"/>
    </row>
    <row r="307" spans="2:3">
      <c r="B307" s="69"/>
      <c r="C307" s="69"/>
    </row>
    <row r="308" spans="2:3">
      <c r="B308" s="69"/>
      <c r="C308" s="69"/>
    </row>
    <row r="309" spans="2:3">
      <c r="B309" s="69"/>
      <c r="C309" s="69"/>
    </row>
    <row r="310" spans="2:3">
      <c r="B310" s="69"/>
      <c r="C310" s="69"/>
    </row>
    <row r="311" spans="2:3">
      <c r="B311" s="69"/>
      <c r="C311" s="69"/>
    </row>
    <row r="312" spans="2:3">
      <c r="B312" s="69"/>
      <c r="C312" s="69"/>
    </row>
    <row r="313" spans="2:3">
      <c r="B313" s="69"/>
      <c r="C313" s="69"/>
    </row>
    <row r="314" spans="2:3">
      <c r="B314" s="69"/>
      <c r="C314" s="69"/>
    </row>
    <row r="315" spans="2:3">
      <c r="B315" s="69"/>
      <c r="C315" s="69"/>
    </row>
    <row r="316" spans="2:3">
      <c r="B316" s="69"/>
      <c r="C316" s="69"/>
    </row>
    <row r="317" spans="2:3">
      <c r="B317" s="69"/>
      <c r="C317" s="69"/>
    </row>
    <row r="318" spans="2:3">
      <c r="B318" s="69"/>
      <c r="C318" s="69"/>
    </row>
    <row r="319" spans="2:3">
      <c r="B319" s="69"/>
      <c r="C319" s="69"/>
    </row>
    <row r="320" spans="2:3">
      <c r="B320" s="69"/>
      <c r="C320" s="69"/>
    </row>
    <row r="321" spans="2:3">
      <c r="B321" s="69"/>
      <c r="C321" s="69"/>
    </row>
    <row r="322" spans="2:3">
      <c r="B322" s="69"/>
      <c r="C322" s="69"/>
    </row>
    <row r="323" spans="2:3">
      <c r="B323" s="69"/>
      <c r="C323" s="69"/>
    </row>
    <row r="324" spans="2:3">
      <c r="B324" s="69"/>
      <c r="C324" s="69"/>
    </row>
    <row r="325" spans="2:3">
      <c r="B325" s="69"/>
      <c r="C325" s="69"/>
    </row>
    <row r="326" spans="2:3">
      <c r="B326" s="69"/>
      <c r="C326" s="69"/>
    </row>
    <row r="327" spans="2:3">
      <c r="B327" s="69"/>
      <c r="C327" s="69"/>
    </row>
    <row r="328" spans="2:3">
      <c r="B328" s="69"/>
      <c r="C328" s="69"/>
    </row>
    <row r="329" spans="2:3">
      <c r="B329" s="69"/>
      <c r="C329" s="69"/>
    </row>
    <row r="330" spans="2:3">
      <c r="B330" s="69"/>
      <c r="C330" s="69"/>
    </row>
    <row r="331" spans="2:3">
      <c r="B331" s="69"/>
      <c r="C331" s="69"/>
    </row>
    <row r="332" spans="2:3">
      <c r="B332" s="69"/>
      <c r="C332" s="69"/>
    </row>
    <row r="333" spans="2:3">
      <c r="B333" s="69"/>
      <c r="C333" s="69"/>
    </row>
    <row r="334" spans="2:3">
      <c r="B334" s="69"/>
      <c r="C334" s="69"/>
    </row>
    <row r="335" spans="2:3">
      <c r="B335" s="69"/>
      <c r="C335" s="69"/>
    </row>
    <row r="336" spans="2:3">
      <c r="B336" s="69"/>
      <c r="C336" s="69"/>
    </row>
    <row r="337" spans="2:3">
      <c r="B337" s="69"/>
      <c r="C337" s="69"/>
    </row>
    <row r="338" spans="2:3">
      <c r="B338" s="69"/>
      <c r="C338" s="69"/>
    </row>
    <row r="339" spans="2:3">
      <c r="B339" s="69"/>
      <c r="C339" s="69"/>
    </row>
    <row r="340" spans="2:3">
      <c r="B340" s="69"/>
      <c r="C340" s="69"/>
    </row>
    <row r="341" spans="2:3">
      <c r="B341" s="69"/>
      <c r="C341" s="69"/>
    </row>
    <row r="342" spans="2:3">
      <c r="B342" s="69"/>
      <c r="C342" s="69"/>
    </row>
    <row r="343" spans="2:3">
      <c r="B343" s="69"/>
      <c r="C343" s="69"/>
    </row>
    <row r="344" spans="2:3">
      <c r="B344" s="69"/>
      <c r="C344" s="69"/>
    </row>
    <row r="345" spans="2:3">
      <c r="B345" s="69"/>
      <c r="C345" s="69"/>
    </row>
    <row r="346" spans="2:3">
      <c r="B346" s="69"/>
      <c r="C346" s="69"/>
    </row>
    <row r="347" spans="2:3">
      <c r="B347" s="69"/>
      <c r="C347" s="69"/>
    </row>
    <row r="348" spans="2:3">
      <c r="B348" s="69"/>
      <c r="C348" s="69"/>
    </row>
    <row r="349" spans="2:3">
      <c r="B349" s="69"/>
      <c r="C349" s="69"/>
    </row>
    <row r="350" spans="2:3">
      <c r="B350" s="69"/>
      <c r="C350" s="69"/>
    </row>
    <row r="351" spans="2:3">
      <c r="B351" s="69"/>
      <c r="C351" s="69"/>
    </row>
    <row r="352" spans="2:3">
      <c r="B352" s="69"/>
      <c r="C352" s="69"/>
    </row>
    <row r="353" spans="2:3">
      <c r="B353" s="69"/>
      <c r="C353" s="69"/>
    </row>
    <row r="354" spans="2:3">
      <c r="B354" s="69"/>
      <c r="C354" s="69"/>
    </row>
    <row r="355" spans="2:3">
      <c r="B355" s="69"/>
      <c r="C355" s="69"/>
    </row>
    <row r="356" spans="2:3">
      <c r="B356" s="69"/>
      <c r="C356" s="69"/>
    </row>
    <row r="357" spans="2:3">
      <c r="B357" s="69"/>
      <c r="C357" s="69"/>
    </row>
    <row r="358" spans="2:3">
      <c r="B358" s="69"/>
      <c r="C358" s="69"/>
    </row>
    <row r="359" spans="2:3">
      <c r="B359" s="69"/>
      <c r="C359" s="69"/>
    </row>
    <row r="360" spans="2:3">
      <c r="B360" s="69"/>
      <c r="C360" s="69"/>
    </row>
    <row r="361" spans="2:3">
      <c r="B361" s="69"/>
      <c r="C361" s="69"/>
    </row>
    <row r="362" spans="2:3">
      <c r="B362" s="69"/>
      <c r="C362" s="69"/>
    </row>
    <row r="363" spans="2:3">
      <c r="B363" s="69"/>
      <c r="C363" s="69"/>
    </row>
    <row r="364" spans="2:3">
      <c r="B364" s="69"/>
      <c r="C364" s="69"/>
    </row>
    <row r="365" spans="2:3">
      <c r="B365" s="69"/>
      <c r="C365" s="69"/>
    </row>
    <row r="366" spans="2:3">
      <c r="B366" s="69"/>
      <c r="C366" s="69"/>
    </row>
    <row r="367" spans="2:3">
      <c r="B367" s="69"/>
      <c r="C367" s="69"/>
    </row>
    <row r="368" spans="2:3">
      <c r="B368" s="69"/>
      <c r="C368" s="69"/>
    </row>
    <row r="369" spans="2:3">
      <c r="B369" s="69"/>
      <c r="C369" s="69"/>
    </row>
    <row r="370" spans="2:3">
      <c r="B370" s="69"/>
      <c r="C370" s="69"/>
    </row>
    <row r="371" spans="2:3">
      <c r="B371" s="69"/>
      <c r="C371" s="69"/>
    </row>
    <row r="372" spans="2:3">
      <c r="B372" s="69"/>
      <c r="C372" s="69"/>
    </row>
    <row r="373" spans="2:3">
      <c r="B373" s="69"/>
      <c r="C373" s="69"/>
    </row>
    <row r="374" spans="2:3">
      <c r="B374" s="69"/>
      <c r="C374" s="69"/>
    </row>
    <row r="375" spans="2:3">
      <c r="B375" s="69"/>
      <c r="C375" s="69"/>
    </row>
    <row r="376" spans="2:3">
      <c r="B376" s="69"/>
      <c r="C376" s="69"/>
    </row>
    <row r="377" spans="2:3">
      <c r="B377" s="69"/>
      <c r="C377" s="69"/>
    </row>
    <row r="378" spans="2:3">
      <c r="B378" s="69"/>
      <c r="C378" s="69"/>
    </row>
    <row r="379" spans="2:3">
      <c r="B379" s="69"/>
      <c r="C379" s="69"/>
    </row>
    <row r="380" spans="2:3">
      <c r="B380" s="69"/>
      <c r="C380" s="69"/>
    </row>
    <row r="381" spans="2:3">
      <c r="B381" s="69"/>
      <c r="C381" s="69"/>
    </row>
    <row r="382" spans="2:3">
      <c r="B382" s="69"/>
      <c r="C382" s="69"/>
    </row>
    <row r="383" spans="2:3">
      <c r="B383" s="69"/>
      <c r="C383" s="69"/>
    </row>
    <row r="384" spans="2:3">
      <c r="B384" s="69"/>
      <c r="C384" s="69"/>
    </row>
    <row r="385" spans="2:3">
      <c r="B385" s="69"/>
      <c r="C385" s="69"/>
    </row>
    <row r="386" spans="2:3">
      <c r="B386" s="69"/>
      <c r="C386" s="69"/>
    </row>
    <row r="387" spans="2:3">
      <c r="B387" s="69"/>
      <c r="C387" s="69"/>
    </row>
    <row r="388" spans="2:3">
      <c r="B388" s="69"/>
      <c r="C388" s="69"/>
    </row>
    <row r="389" spans="2:3">
      <c r="B389" s="69"/>
      <c r="C389" s="69"/>
    </row>
    <row r="390" spans="2:3">
      <c r="B390" s="69"/>
      <c r="C390" s="69"/>
    </row>
    <row r="391" spans="2:3">
      <c r="B391" s="69"/>
      <c r="C391" s="69"/>
    </row>
    <row r="392" spans="2:3">
      <c r="B392" s="69"/>
      <c r="C392" s="69"/>
    </row>
    <row r="393" spans="2:3">
      <c r="B393" s="69"/>
      <c r="C393" s="69"/>
    </row>
    <row r="394" spans="2:3">
      <c r="B394" s="69"/>
      <c r="C394" s="69"/>
    </row>
    <row r="395" spans="2:3">
      <c r="B395" s="69"/>
      <c r="C395" s="69"/>
    </row>
    <row r="396" spans="2:3">
      <c r="B396" s="69"/>
      <c r="C396" s="69"/>
    </row>
    <row r="397" spans="2:3">
      <c r="B397" s="69"/>
      <c r="C397" s="69"/>
    </row>
    <row r="398" spans="2:3">
      <c r="B398" s="69"/>
      <c r="C398" s="69"/>
    </row>
    <row r="399" spans="2:3">
      <c r="B399" s="69"/>
      <c r="C399" s="69"/>
    </row>
    <row r="400" spans="2:3">
      <c r="B400" s="69"/>
      <c r="C400" s="69"/>
    </row>
    <row r="401" spans="2:3">
      <c r="B401" s="69"/>
      <c r="C401" s="69"/>
    </row>
    <row r="402" spans="2:3">
      <c r="B402" s="69"/>
      <c r="C402" s="69"/>
    </row>
    <row r="403" spans="2:3">
      <c r="B403" s="69"/>
      <c r="C403" s="69"/>
    </row>
    <row r="404" spans="2:3">
      <c r="B404" s="69"/>
      <c r="C404" s="69"/>
    </row>
    <row r="405" spans="2:3">
      <c r="B405" s="69"/>
      <c r="C405" s="69"/>
    </row>
    <row r="406" spans="2:3">
      <c r="B406" s="69"/>
      <c r="C406" s="69"/>
    </row>
    <row r="407" spans="2:3">
      <c r="B407" s="69"/>
      <c r="C407" s="69"/>
    </row>
    <row r="408" spans="2:3">
      <c r="B408" s="69"/>
      <c r="C408" s="69"/>
    </row>
    <row r="409" spans="2:3">
      <c r="B409" s="69"/>
      <c r="C409" s="69"/>
    </row>
    <row r="410" spans="2:3">
      <c r="B410" s="69"/>
      <c r="C410" s="69"/>
    </row>
    <row r="411" spans="2:3">
      <c r="B411" s="69"/>
      <c r="C411" s="69"/>
    </row>
    <row r="412" spans="2:3">
      <c r="B412" s="69"/>
      <c r="C412" s="69"/>
    </row>
    <row r="413" spans="2:3">
      <c r="B413" s="69"/>
      <c r="C413" s="69"/>
    </row>
    <row r="414" spans="2:3">
      <c r="B414" s="69"/>
      <c r="C414" s="69"/>
    </row>
    <row r="415" spans="2:3">
      <c r="B415" s="69"/>
      <c r="C415" s="69"/>
    </row>
    <row r="416" spans="2:3">
      <c r="B416" s="69"/>
      <c r="C416" s="69"/>
    </row>
    <row r="417" spans="2:3">
      <c r="B417" s="69"/>
      <c r="C417" s="69"/>
    </row>
    <row r="418" spans="2:3">
      <c r="B418" s="69"/>
      <c r="C418" s="69"/>
    </row>
    <row r="419" spans="2:3">
      <c r="B419" s="69"/>
      <c r="C419" s="69"/>
    </row>
    <row r="420" spans="2:3">
      <c r="B420" s="69"/>
      <c r="C420" s="69"/>
    </row>
    <row r="421" spans="2:3">
      <c r="B421" s="69"/>
      <c r="C421" s="69"/>
    </row>
    <row r="422" spans="2:3">
      <c r="B422" s="69"/>
      <c r="C422" s="69"/>
    </row>
    <row r="423" spans="2:3">
      <c r="B423" s="69"/>
      <c r="C423" s="69"/>
    </row>
    <row r="424" spans="2:3">
      <c r="B424" s="69"/>
      <c r="C424" s="69"/>
    </row>
    <row r="425" spans="2:3">
      <c r="B425" s="69"/>
      <c r="C425" s="69"/>
    </row>
    <row r="426" spans="2:3">
      <c r="B426" s="69"/>
      <c r="C426" s="69"/>
    </row>
    <row r="427" spans="2:3">
      <c r="B427" s="69"/>
      <c r="C427" s="69"/>
    </row>
    <row r="428" spans="2:3">
      <c r="B428" s="69"/>
      <c r="C428" s="69"/>
    </row>
    <row r="429" spans="2:3">
      <c r="B429" s="69"/>
      <c r="C429" s="69"/>
    </row>
    <row r="430" spans="2:3">
      <c r="B430" s="69"/>
      <c r="C430" s="69"/>
    </row>
    <row r="431" spans="2:3">
      <c r="B431" s="69"/>
      <c r="C431" s="69"/>
    </row>
    <row r="432" spans="2:3">
      <c r="B432" s="69"/>
      <c r="C432" s="69"/>
    </row>
    <row r="433" spans="2:3">
      <c r="B433" s="69"/>
      <c r="C433" s="69"/>
    </row>
    <row r="434" spans="2:3">
      <c r="B434" s="69"/>
      <c r="C434" s="69"/>
    </row>
    <row r="435" spans="2:3">
      <c r="B435" s="69"/>
      <c r="C435" s="69"/>
    </row>
    <row r="436" spans="2:3">
      <c r="B436" s="69"/>
      <c r="C436" s="69"/>
    </row>
    <row r="437" spans="2:3">
      <c r="B437" s="69"/>
      <c r="C437" s="69"/>
    </row>
    <row r="438" spans="2:3">
      <c r="B438" s="69"/>
      <c r="C438" s="69"/>
    </row>
    <row r="439" spans="2:3">
      <c r="B439" s="69"/>
      <c r="C439" s="69"/>
    </row>
    <row r="440" spans="2:3">
      <c r="B440" s="69"/>
      <c r="C440" s="69"/>
    </row>
    <row r="441" spans="2:3">
      <c r="B441" s="69"/>
      <c r="C441" s="69"/>
    </row>
    <row r="442" spans="2:3">
      <c r="B442" s="69"/>
      <c r="C442" s="69"/>
    </row>
    <row r="443" spans="2:3">
      <c r="B443" s="69"/>
      <c r="C443" s="69"/>
    </row>
    <row r="444" spans="2:3">
      <c r="B444" s="69"/>
      <c r="C444" s="69"/>
    </row>
    <row r="445" spans="2:3">
      <c r="B445" s="69"/>
      <c r="C445" s="69"/>
    </row>
    <row r="446" spans="2:3">
      <c r="B446" s="69"/>
      <c r="C446" s="69"/>
    </row>
    <row r="447" spans="2:3">
      <c r="B447" s="69"/>
      <c r="C447" s="69"/>
    </row>
    <row r="448" spans="2:3">
      <c r="B448" s="69"/>
      <c r="C448" s="69"/>
    </row>
    <row r="449" spans="2:3">
      <c r="B449" s="69"/>
      <c r="C449" s="69"/>
    </row>
    <row r="450" spans="2:3">
      <c r="B450" s="69"/>
      <c r="C450" s="69"/>
    </row>
    <row r="451" spans="2:3">
      <c r="B451" s="69"/>
      <c r="C451" s="69"/>
    </row>
    <row r="452" spans="2:3">
      <c r="B452" s="69"/>
      <c r="C452" s="69"/>
    </row>
    <row r="453" spans="2:3">
      <c r="B453" s="69"/>
      <c r="C453" s="69"/>
    </row>
    <row r="454" spans="2:3">
      <c r="B454" s="69"/>
      <c r="C454" s="69"/>
    </row>
    <row r="455" spans="2:3">
      <c r="B455" s="69"/>
      <c r="C455" s="69"/>
    </row>
    <row r="456" spans="2:3">
      <c r="B456" s="69"/>
      <c r="C456" s="69"/>
    </row>
    <row r="457" spans="2:3">
      <c r="B457" s="69"/>
      <c r="C457" s="69"/>
    </row>
    <row r="458" spans="2:3">
      <c r="B458" s="69"/>
      <c r="C458" s="69"/>
    </row>
    <row r="459" spans="2:3">
      <c r="B459" s="69"/>
      <c r="C459" s="69"/>
    </row>
    <row r="460" spans="2:3">
      <c r="B460" s="69"/>
      <c r="C460" s="69"/>
    </row>
    <row r="461" spans="2:3">
      <c r="B461" s="69"/>
      <c r="C461" s="69"/>
    </row>
    <row r="462" spans="2:3">
      <c r="B462" s="69"/>
      <c r="C462" s="69"/>
    </row>
    <row r="463" spans="2:3">
      <c r="B463" s="69"/>
      <c r="C463" s="69"/>
    </row>
    <row r="464" spans="2:3">
      <c r="B464" s="69"/>
      <c r="C464" s="69"/>
    </row>
    <row r="465" spans="2:3">
      <c r="B465" s="69"/>
      <c r="C465" s="69"/>
    </row>
    <row r="466" spans="2:3">
      <c r="B466" s="69"/>
      <c r="C466" s="69"/>
    </row>
    <row r="467" spans="2:3">
      <c r="B467" s="69"/>
      <c r="C467" s="69"/>
    </row>
    <row r="468" spans="2:3">
      <c r="B468" s="69"/>
      <c r="C468" s="69"/>
    </row>
    <row r="469" spans="2:3">
      <c r="B469" s="69"/>
      <c r="C469" s="69"/>
    </row>
    <row r="470" spans="2:3">
      <c r="B470" s="69"/>
      <c r="C470" s="69"/>
    </row>
    <row r="471" spans="2:3">
      <c r="B471" s="69"/>
      <c r="C471" s="69"/>
    </row>
    <row r="472" spans="2:3">
      <c r="B472" s="69"/>
      <c r="C472" s="69"/>
    </row>
    <row r="473" spans="2:3">
      <c r="B473" s="69"/>
      <c r="C473" s="69"/>
    </row>
    <row r="474" spans="2:3">
      <c r="B474" s="69"/>
      <c r="C474" s="69"/>
    </row>
    <row r="475" spans="2:3">
      <c r="B475" s="69"/>
      <c r="C475" s="69"/>
    </row>
    <row r="476" spans="2:3">
      <c r="B476" s="69"/>
      <c r="C476" s="69"/>
    </row>
    <row r="477" spans="2:3">
      <c r="B477" s="69"/>
      <c r="C477" s="69"/>
    </row>
    <row r="478" spans="2:3">
      <c r="B478" s="69"/>
      <c r="C478" s="69"/>
    </row>
    <row r="479" spans="2:3">
      <c r="B479" s="69"/>
      <c r="C479" s="69"/>
    </row>
    <row r="480" spans="2:3">
      <c r="B480" s="69"/>
      <c r="C480" s="69"/>
    </row>
    <row r="481" spans="2:3">
      <c r="B481" s="69"/>
      <c r="C481" s="69"/>
    </row>
    <row r="482" spans="2:3">
      <c r="B482" s="69"/>
      <c r="C482" s="69"/>
    </row>
    <row r="483" spans="2:3">
      <c r="B483" s="69"/>
      <c r="C483" s="69"/>
    </row>
    <row r="484" spans="2:3">
      <c r="B484" s="69"/>
      <c r="C484" s="69"/>
    </row>
    <row r="485" spans="2:3">
      <c r="B485" s="69"/>
      <c r="C485" s="69"/>
    </row>
    <row r="486" spans="2:3">
      <c r="B486" s="69"/>
      <c r="C486" s="69"/>
    </row>
    <row r="487" spans="2:3">
      <c r="B487" s="69"/>
      <c r="C487" s="69"/>
    </row>
    <row r="488" spans="2:3">
      <c r="B488" s="69"/>
      <c r="C488" s="69"/>
    </row>
    <row r="489" spans="2:3">
      <c r="B489" s="69"/>
      <c r="C489" s="69"/>
    </row>
    <row r="490" spans="2:3">
      <c r="B490" s="69"/>
      <c r="C490" s="69"/>
    </row>
    <row r="491" spans="2:3">
      <c r="B491" s="69"/>
      <c r="C491" s="69"/>
    </row>
    <row r="492" spans="2:3">
      <c r="B492" s="69"/>
      <c r="C492" s="69"/>
    </row>
    <row r="493" spans="2:3">
      <c r="B493" s="69"/>
      <c r="C493" s="69"/>
    </row>
    <row r="494" spans="2:3">
      <c r="B494" s="69"/>
      <c r="C494" s="69"/>
    </row>
    <row r="495" spans="2:3">
      <c r="B495" s="69"/>
      <c r="C495" s="69"/>
    </row>
    <row r="496" spans="2:3">
      <c r="B496" s="69"/>
      <c r="C496" s="69"/>
    </row>
    <row r="497" spans="2:3">
      <c r="B497" s="69"/>
      <c r="C497" s="69"/>
    </row>
    <row r="498" spans="2:3">
      <c r="B498" s="69"/>
      <c r="C498" s="69"/>
    </row>
    <row r="499" spans="2:3">
      <c r="B499" s="69"/>
      <c r="C499" s="69"/>
    </row>
    <row r="500" spans="2:3">
      <c r="B500" s="69"/>
      <c r="C500" s="69"/>
    </row>
    <row r="501" spans="2:3">
      <c r="B501" s="69"/>
      <c r="C501" s="69"/>
    </row>
    <row r="502" spans="2:3">
      <c r="B502" s="69"/>
      <c r="C502" s="69"/>
    </row>
    <row r="503" spans="2:3">
      <c r="B503" s="69"/>
      <c r="C503" s="69"/>
    </row>
    <row r="504" spans="2:3">
      <c r="B504" s="69"/>
      <c r="C504" s="69"/>
    </row>
    <row r="505" spans="2:3">
      <c r="B505" s="69"/>
      <c r="C505" s="69"/>
    </row>
    <row r="506" spans="2:3">
      <c r="B506" s="69"/>
      <c r="C506" s="69"/>
    </row>
    <row r="507" spans="2:3">
      <c r="B507" s="69"/>
      <c r="C507" s="69"/>
    </row>
    <row r="508" spans="2:3">
      <c r="B508" s="69"/>
      <c r="C508" s="69"/>
    </row>
    <row r="509" spans="2:3">
      <c r="B509" s="69"/>
      <c r="C509" s="69"/>
    </row>
    <row r="510" spans="2:3">
      <c r="B510" s="69"/>
      <c r="C510" s="69"/>
    </row>
    <row r="511" spans="2:3">
      <c r="B511" s="69"/>
      <c r="C511" s="69"/>
    </row>
    <row r="512" spans="2:3">
      <c r="B512" s="69"/>
      <c r="C512" s="69"/>
    </row>
    <row r="513" spans="2:3">
      <c r="B513" s="69"/>
      <c r="C513" s="69"/>
    </row>
    <row r="514" spans="2:3">
      <c r="B514" s="69"/>
      <c r="C514" s="69"/>
    </row>
    <row r="515" spans="2:3">
      <c r="B515" s="69"/>
      <c r="C515" s="69"/>
    </row>
    <row r="516" spans="2:3">
      <c r="B516" s="69"/>
      <c r="C516" s="69"/>
    </row>
    <row r="517" spans="2:3">
      <c r="B517" s="69"/>
      <c r="C517" s="69"/>
    </row>
    <row r="518" spans="2:3">
      <c r="B518" s="69"/>
      <c r="C518" s="69"/>
    </row>
    <row r="519" spans="2:3">
      <c r="B519" s="69"/>
      <c r="C519" s="69"/>
    </row>
    <row r="520" spans="2:3">
      <c r="B520" s="69"/>
      <c r="C520" s="69"/>
    </row>
    <row r="521" spans="2:3">
      <c r="B521" s="69"/>
      <c r="C521" s="69"/>
    </row>
    <row r="522" spans="2:3">
      <c r="B522" s="69"/>
      <c r="C522" s="69"/>
    </row>
    <row r="523" spans="2:3">
      <c r="B523" s="69"/>
      <c r="C523" s="69"/>
    </row>
    <row r="524" spans="2:3">
      <c r="B524" s="69"/>
      <c r="C524" s="69"/>
    </row>
    <row r="525" spans="2:3">
      <c r="B525" s="69"/>
      <c r="C525" s="69"/>
    </row>
    <row r="526" spans="2:3">
      <c r="B526" s="69"/>
      <c r="C526" s="69"/>
    </row>
    <row r="527" spans="2:3">
      <c r="B527" s="69"/>
      <c r="C527" s="69"/>
    </row>
    <row r="528" spans="2:3">
      <c r="B528" s="69"/>
      <c r="C528" s="69"/>
    </row>
    <row r="529" spans="2:3">
      <c r="B529" s="69"/>
      <c r="C529" s="69"/>
    </row>
    <row r="530" spans="2:3">
      <c r="B530" s="69"/>
      <c r="C530" s="69"/>
    </row>
    <row r="531" spans="2:3">
      <c r="B531" s="69"/>
      <c r="C531" s="69"/>
    </row>
    <row r="532" spans="2:3">
      <c r="B532" s="69"/>
      <c r="C532" s="69"/>
    </row>
    <row r="533" spans="2:3">
      <c r="B533" s="69"/>
      <c r="C533" s="69"/>
    </row>
    <row r="534" spans="2:3">
      <c r="B534" s="69"/>
      <c r="C534" s="69"/>
    </row>
    <row r="535" spans="2:3">
      <c r="B535" s="69"/>
      <c r="C535" s="69"/>
    </row>
    <row r="536" spans="2:3">
      <c r="B536" s="69"/>
      <c r="C536" s="69"/>
    </row>
    <row r="537" spans="2:3">
      <c r="B537" s="69"/>
      <c r="C537" s="69"/>
    </row>
    <row r="538" spans="2:3">
      <c r="B538" s="69"/>
      <c r="C538" s="69"/>
    </row>
    <row r="539" spans="2:3">
      <c r="B539" s="69"/>
      <c r="C539" s="69"/>
    </row>
    <row r="540" spans="2:3">
      <c r="B540" s="69"/>
      <c r="C540" s="69"/>
    </row>
    <row r="541" spans="2:3">
      <c r="B541" s="69"/>
      <c r="C541" s="69"/>
    </row>
    <row r="542" spans="2:3">
      <c r="B542" s="69"/>
      <c r="C542" s="69"/>
    </row>
    <row r="543" spans="2:3">
      <c r="B543" s="69"/>
      <c r="C543" s="69"/>
    </row>
    <row r="544" spans="2:3">
      <c r="B544" s="69"/>
      <c r="C544" s="69"/>
    </row>
    <row r="545" spans="2:3">
      <c r="B545" s="69"/>
      <c r="C545" s="69"/>
    </row>
    <row r="546" spans="2:3">
      <c r="B546" s="69"/>
      <c r="C546" s="69"/>
    </row>
    <row r="547" spans="2:3">
      <c r="B547" s="69"/>
      <c r="C547" s="69"/>
    </row>
    <row r="548" spans="2:3">
      <c r="B548" s="69"/>
      <c r="C548" s="69"/>
    </row>
    <row r="549" spans="2:3">
      <c r="B549" s="69"/>
      <c r="C549" s="69"/>
    </row>
    <row r="550" spans="2:3">
      <c r="B550" s="69"/>
      <c r="C550" s="69"/>
    </row>
    <row r="551" spans="2:3">
      <c r="B551" s="69"/>
      <c r="C551" s="69"/>
    </row>
    <row r="552" spans="2:3">
      <c r="B552" s="69"/>
      <c r="C552" s="69"/>
    </row>
    <row r="553" spans="2:3">
      <c r="B553" s="69"/>
      <c r="C553" s="69"/>
    </row>
    <row r="554" spans="2:3">
      <c r="B554" s="69"/>
      <c r="C554" s="69"/>
    </row>
    <row r="555" spans="2:3">
      <c r="B555" s="69"/>
      <c r="C555" s="69"/>
    </row>
    <row r="556" spans="2:3">
      <c r="B556" s="69"/>
      <c r="C556" s="69"/>
    </row>
    <row r="557" spans="2:3">
      <c r="B557" s="69"/>
      <c r="C557" s="69"/>
    </row>
    <row r="558" spans="2:3">
      <c r="B558" s="69"/>
      <c r="C558" s="69"/>
    </row>
    <row r="559" spans="2:3">
      <c r="B559" s="69"/>
      <c r="C559" s="69"/>
    </row>
    <row r="560" spans="2:3">
      <c r="B560" s="69"/>
      <c r="C560" s="69"/>
    </row>
    <row r="561" spans="2:3">
      <c r="B561" s="69"/>
      <c r="C561" s="69"/>
    </row>
    <row r="562" spans="2:3">
      <c r="B562" s="69"/>
      <c r="C562" s="69"/>
    </row>
    <row r="563" spans="2:3">
      <c r="B563" s="69"/>
      <c r="C563" s="69"/>
    </row>
    <row r="564" spans="2:3">
      <c r="B564" s="69"/>
      <c r="C564" s="69"/>
    </row>
    <row r="565" spans="2:3">
      <c r="B565" s="69"/>
      <c r="C565" s="69"/>
    </row>
    <row r="566" spans="2:3">
      <c r="B566" s="69"/>
      <c r="C566" s="69"/>
    </row>
    <row r="567" spans="2:3">
      <c r="B567" s="69"/>
      <c r="C567" s="69"/>
    </row>
    <row r="568" spans="2:3">
      <c r="B568" s="69"/>
      <c r="C568" s="69"/>
    </row>
    <row r="569" spans="2:3">
      <c r="B569" s="69"/>
      <c r="C569" s="69"/>
    </row>
    <row r="570" spans="2:3">
      <c r="B570" s="69"/>
      <c r="C570" s="69"/>
    </row>
    <row r="571" spans="2:3">
      <c r="B571" s="69"/>
      <c r="C571" s="69"/>
    </row>
    <row r="572" spans="2:3">
      <c r="B572" s="69"/>
      <c r="C572" s="69"/>
    </row>
    <row r="573" spans="2:3">
      <c r="B573" s="69"/>
      <c r="C573" s="69"/>
    </row>
    <row r="574" spans="2:3">
      <c r="B574" s="69"/>
      <c r="C574" s="69"/>
    </row>
    <row r="575" spans="2:3">
      <c r="B575" s="69"/>
      <c r="C575" s="69"/>
    </row>
    <row r="576" spans="2:3">
      <c r="B576" s="69"/>
      <c r="C576" s="69"/>
    </row>
    <row r="577" spans="2:3">
      <c r="B577" s="69"/>
      <c r="C577" s="69"/>
    </row>
    <row r="578" spans="2:3">
      <c r="B578" s="69"/>
      <c r="C578" s="69"/>
    </row>
    <row r="579" spans="2:3">
      <c r="B579" s="69"/>
      <c r="C579" s="69"/>
    </row>
    <row r="580" spans="2:3">
      <c r="B580" s="69"/>
      <c r="C580" s="69"/>
    </row>
    <row r="581" spans="2:3">
      <c r="B581" s="69"/>
      <c r="C581" s="69"/>
    </row>
    <row r="582" spans="2:3">
      <c r="B582" s="69"/>
      <c r="C582" s="69"/>
    </row>
    <row r="583" spans="2:3">
      <c r="B583" s="69"/>
      <c r="C583" s="69"/>
    </row>
    <row r="584" spans="2:3">
      <c r="B584" s="69"/>
      <c r="C584" s="69"/>
    </row>
    <row r="585" spans="2:3">
      <c r="B585" s="69"/>
      <c r="C585" s="69"/>
    </row>
    <row r="586" spans="2:3">
      <c r="B586" s="69"/>
      <c r="C586" s="69"/>
    </row>
    <row r="587" spans="2:3">
      <c r="B587" s="69"/>
      <c r="C587" s="69"/>
    </row>
    <row r="588" spans="2:3">
      <c r="B588" s="69"/>
      <c r="C588" s="69"/>
    </row>
    <row r="589" spans="2:3">
      <c r="B589" s="69"/>
      <c r="C589" s="69"/>
    </row>
    <row r="590" spans="2:3">
      <c r="B590" s="69"/>
      <c r="C590" s="69"/>
    </row>
    <row r="591" spans="2:3">
      <c r="B591" s="69"/>
      <c r="C591" s="69"/>
    </row>
    <row r="592" spans="2:3">
      <c r="B592" s="69"/>
      <c r="C592" s="69"/>
    </row>
    <row r="593" spans="2:3">
      <c r="B593" s="69"/>
      <c r="C593" s="69"/>
    </row>
    <row r="594" spans="2:3">
      <c r="B594" s="69"/>
      <c r="C594" s="69"/>
    </row>
    <row r="595" spans="2:3">
      <c r="B595" s="69"/>
      <c r="C595" s="69"/>
    </row>
    <row r="596" spans="2:3">
      <c r="B596" s="69"/>
      <c r="C596" s="69"/>
    </row>
    <row r="597" spans="2:3">
      <c r="B597" s="69"/>
      <c r="C597" s="69"/>
    </row>
    <row r="598" spans="2:3">
      <c r="B598" s="69"/>
      <c r="C598" s="69"/>
    </row>
    <row r="599" spans="2:3">
      <c r="B599" s="69"/>
      <c r="C599" s="69"/>
    </row>
    <row r="600" spans="2:3">
      <c r="B600" s="69"/>
      <c r="C600" s="69"/>
    </row>
    <row r="601" spans="2:3">
      <c r="B601" s="69"/>
      <c r="C601" s="69"/>
    </row>
    <row r="602" spans="2:3">
      <c r="B602" s="69"/>
      <c r="C602" s="69"/>
    </row>
    <row r="603" spans="2:3">
      <c r="B603" s="69"/>
      <c r="C603" s="69"/>
    </row>
    <row r="604" spans="2:3">
      <c r="B604" s="69"/>
      <c r="C604" s="69"/>
    </row>
    <row r="605" spans="2:3">
      <c r="B605" s="69"/>
      <c r="C605" s="69"/>
    </row>
    <row r="606" spans="2:3">
      <c r="B606" s="69"/>
      <c r="C606" s="69"/>
    </row>
    <row r="607" spans="2:3">
      <c r="B607" s="69"/>
      <c r="C607" s="69"/>
    </row>
    <row r="608" spans="2:3">
      <c r="B608" s="69"/>
      <c r="C608" s="69"/>
    </row>
    <row r="609" spans="2:3">
      <c r="B609" s="69"/>
      <c r="C609" s="69"/>
    </row>
    <row r="610" spans="2:3">
      <c r="B610" s="69"/>
      <c r="C610" s="69"/>
    </row>
    <row r="611" spans="2:3">
      <c r="B611" s="69"/>
      <c r="C611" s="69"/>
    </row>
    <row r="612" spans="2:3">
      <c r="B612" s="69"/>
      <c r="C612" s="69"/>
    </row>
    <row r="613" spans="2:3">
      <c r="B613" s="69"/>
      <c r="C613" s="69"/>
    </row>
    <row r="614" spans="2:3">
      <c r="B614" s="69"/>
      <c r="C614" s="69"/>
    </row>
    <row r="615" spans="2:3">
      <c r="B615" s="69"/>
      <c r="C615" s="69"/>
    </row>
    <row r="616" spans="2:3">
      <c r="B616" s="69"/>
      <c r="C616" s="69"/>
    </row>
    <row r="617" spans="2:3">
      <c r="B617" s="69"/>
      <c r="C617" s="69"/>
    </row>
    <row r="618" spans="2:3">
      <c r="B618" s="69"/>
      <c r="C618" s="69"/>
    </row>
    <row r="619" spans="2:3">
      <c r="B619" s="69"/>
      <c r="C619" s="69"/>
    </row>
    <row r="620" spans="2:3">
      <c r="B620" s="69"/>
      <c r="C620" s="69"/>
    </row>
    <row r="621" spans="2:3">
      <c r="B621" s="69"/>
      <c r="C621" s="69"/>
    </row>
    <row r="622" spans="2:3">
      <c r="B622" s="69"/>
      <c r="C622" s="69"/>
    </row>
    <row r="623" spans="2:3">
      <c r="B623" s="69"/>
      <c r="C623" s="69"/>
    </row>
    <row r="624" spans="2:3">
      <c r="B624" s="69"/>
      <c r="C624" s="69"/>
    </row>
    <row r="625" spans="2:3">
      <c r="B625" s="69"/>
      <c r="C625" s="69"/>
    </row>
    <row r="626" spans="2:3">
      <c r="B626" s="69"/>
      <c r="C626" s="69"/>
    </row>
    <row r="627" spans="2:3">
      <c r="B627" s="69"/>
      <c r="C627" s="69"/>
    </row>
    <row r="628" spans="2:3">
      <c r="B628" s="69"/>
      <c r="C628" s="69"/>
    </row>
    <row r="629" spans="2:3">
      <c r="B629" s="69"/>
      <c r="C629" s="69"/>
    </row>
    <row r="630" spans="2:3">
      <c r="B630" s="69"/>
      <c r="C630" s="69"/>
    </row>
    <row r="631" spans="2:3">
      <c r="B631" s="69"/>
      <c r="C631" s="69"/>
    </row>
    <row r="632" spans="2:3">
      <c r="B632" s="69"/>
      <c r="C632" s="69"/>
    </row>
    <row r="633" spans="2:3">
      <c r="B633" s="69"/>
      <c r="C633" s="69"/>
    </row>
    <row r="634" spans="2:3">
      <c r="B634" s="69"/>
      <c r="C634" s="69"/>
    </row>
    <row r="635" spans="2:3">
      <c r="B635" s="69"/>
      <c r="C635" s="69"/>
    </row>
    <row r="636" spans="2:3">
      <c r="B636" s="69"/>
      <c r="C636" s="69"/>
    </row>
    <row r="637" spans="2:3">
      <c r="B637" s="69"/>
      <c r="C637" s="69"/>
    </row>
    <row r="638" spans="2:3">
      <c r="B638" s="69"/>
      <c r="C638" s="69"/>
    </row>
    <row r="639" spans="2:3">
      <c r="B639" s="69"/>
      <c r="C639" s="69"/>
    </row>
    <row r="640" spans="2:3">
      <c r="B640" s="69"/>
      <c r="C640" s="69"/>
    </row>
    <row r="641" spans="2:3">
      <c r="B641" s="69"/>
      <c r="C641" s="69"/>
    </row>
    <row r="642" spans="2:3">
      <c r="B642" s="69"/>
      <c r="C642" s="69"/>
    </row>
    <row r="643" spans="2:3">
      <c r="B643" s="69"/>
      <c r="C643" s="69"/>
    </row>
    <row r="644" spans="2:3">
      <c r="B644" s="69"/>
      <c r="C644" s="69"/>
    </row>
    <row r="645" spans="2:3">
      <c r="B645" s="69"/>
      <c r="C645" s="69"/>
    </row>
    <row r="646" spans="2:3">
      <c r="B646" s="69"/>
      <c r="C646" s="69"/>
    </row>
    <row r="647" spans="2:3">
      <c r="B647" s="69"/>
      <c r="C647" s="69"/>
    </row>
    <row r="648" spans="2:3">
      <c r="B648" s="69"/>
      <c r="C648" s="69"/>
    </row>
    <row r="649" spans="2:3">
      <c r="B649" s="69"/>
      <c r="C649" s="69"/>
    </row>
    <row r="650" spans="2:3">
      <c r="B650" s="69"/>
      <c r="C650" s="69"/>
    </row>
    <row r="651" spans="2:3">
      <c r="B651" s="69"/>
      <c r="C651" s="69"/>
    </row>
    <row r="652" spans="2:3">
      <c r="B652" s="69"/>
      <c r="C652" s="69"/>
    </row>
    <row r="653" spans="2:3">
      <c r="B653" s="69"/>
      <c r="C653" s="69"/>
    </row>
    <row r="654" spans="2:3">
      <c r="B654" s="69"/>
      <c r="C654" s="69"/>
    </row>
    <row r="655" spans="2:3">
      <c r="B655" s="69"/>
      <c r="C655" s="69"/>
    </row>
    <row r="656" spans="2:3">
      <c r="B656" s="69"/>
      <c r="C656" s="69"/>
    </row>
    <row r="657" spans="2:3">
      <c r="B657" s="69"/>
      <c r="C657" s="69"/>
    </row>
    <row r="658" spans="2:3">
      <c r="B658" s="69"/>
      <c r="C658" s="69"/>
    </row>
    <row r="659" spans="2:3">
      <c r="B659" s="69"/>
      <c r="C659" s="69"/>
    </row>
    <row r="660" spans="2:3">
      <c r="B660" s="69"/>
      <c r="C660" s="69"/>
    </row>
    <row r="661" spans="2:3">
      <c r="B661" s="69"/>
      <c r="C661" s="69"/>
    </row>
    <row r="662" spans="2:3">
      <c r="B662" s="69"/>
      <c r="C662" s="69"/>
    </row>
    <row r="663" spans="2:3">
      <c r="B663" s="69"/>
      <c r="C663" s="69"/>
    </row>
    <row r="664" spans="2:3">
      <c r="B664" s="69"/>
      <c r="C664" s="69"/>
    </row>
    <row r="665" spans="2:3">
      <c r="B665" s="69"/>
      <c r="C665" s="69"/>
    </row>
    <row r="666" spans="2:3">
      <c r="B666" s="69"/>
      <c r="C666" s="69"/>
    </row>
    <row r="667" spans="2:3">
      <c r="B667" s="69"/>
      <c r="C667" s="69"/>
    </row>
  </sheetData>
  <mergeCells count="6">
    <mergeCell ref="A5:G5"/>
    <mergeCell ref="A6:G6"/>
    <mergeCell ref="A7:G7"/>
    <mergeCell ref="E25:E26"/>
    <mergeCell ref="F25:F26"/>
    <mergeCell ref="G25:G26"/>
  </mergeCells>
  <phoneticPr fontId="0" type="noConversion"/>
  <conditionalFormatting sqref="A48:XFD65536 A1:XFD45">
    <cfRule type="cellIs" dxfId="39" priority="8" stopIfTrue="1" operator="equal">
      <formula>0</formula>
    </cfRule>
  </conditionalFormatting>
  <conditionalFormatting sqref="A46:XFD47">
    <cfRule type="cellIs" dxfId="38" priority="6" stopIfTrue="1" operator="equal">
      <formula>0</formula>
    </cfRule>
  </conditionalFormatting>
  <conditionalFormatting sqref="A46">
    <cfRule type="cellIs" dxfId="37" priority="5" stopIfTrue="1" operator="equal">
      <formula>0</formula>
    </cfRule>
  </conditionalFormatting>
  <conditionalFormatting sqref="A46">
    <cfRule type="cellIs" dxfId="36" priority="4" stopIfTrue="1" operator="equal">
      <formula>0</formula>
    </cfRule>
  </conditionalFormatting>
  <conditionalFormatting sqref="A46">
    <cfRule type="cellIs" dxfId="35" priority="3" stopIfTrue="1" operator="equal">
      <formula>0</formula>
    </cfRule>
  </conditionalFormatting>
  <conditionalFormatting sqref="A46">
    <cfRule type="cellIs" dxfId="34" priority="2" stopIfTrue="1" operator="equal">
      <formula>0</formula>
    </cfRule>
  </conditionalFormatting>
  <conditionalFormatting sqref="A7:G7">
    <cfRule type="cellIs" dxfId="33" priority="1" stopIfTrue="1" operator="equal">
      <formula>0</formula>
    </cfRule>
  </conditionalFormatting>
  <printOptions horizontalCentered="1" gridLinesSet="0"/>
  <pageMargins left="0.32" right="0.2" top="0.28000000000000003" bottom="0.44" header="0.19" footer="0.3"/>
  <pageSetup paperSize="9" scale="90" fitToHeight="0" orientation="landscape" r:id="rId1"/>
  <headerFooter alignWithMargins="0">
    <oddFooter>&amp;R&amp;"Times New Roman,Regular"Стр. &amp;P</oddFooter>
  </headerFooter>
</worksheet>
</file>

<file path=xl/worksheets/sheet4.xml><?xml version="1.0" encoding="utf-8"?>
<worksheet xmlns="http://schemas.openxmlformats.org/spreadsheetml/2006/main" xmlns:r="http://schemas.openxmlformats.org/officeDocument/2006/relationships">
  <sheetPr codeName="Sheet4">
    <pageSetUpPr fitToPage="1"/>
  </sheetPr>
  <dimension ref="A1:BN675"/>
  <sheetViews>
    <sheetView topLeftCell="A6" workbookViewId="0">
      <selection activeCell="E13" sqref="E13:F13"/>
    </sheetView>
  </sheetViews>
  <sheetFormatPr defaultRowHeight="15"/>
  <cols>
    <col min="1" max="1" width="44" style="125" customWidth="1"/>
    <col min="2" max="2" width="12.140625" style="179" customWidth="1"/>
    <col min="3" max="3" width="13.28515625" style="125" customWidth="1"/>
    <col min="4" max="4" width="6.42578125" style="125" customWidth="1"/>
    <col min="5" max="6" width="12.140625" style="125" customWidth="1"/>
    <col min="7" max="16384" width="9.140625" style="125"/>
  </cols>
  <sheetData>
    <row r="1" spans="1:6">
      <c r="A1" s="123" t="e">
        <f>+#REF!</f>
        <v>#REF!</v>
      </c>
      <c r="B1" s="126"/>
      <c r="C1" s="124"/>
    </row>
    <row r="2" spans="1:6">
      <c r="A2" s="126" t="s">
        <v>199</v>
      </c>
      <c r="B2" s="126"/>
      <c r="C2" s="124"/>
      <c r="D2" s="124"/>
      <c r="E2" s="127" t="s">
        <v>201</v>
      </c>
      <c r="F2" s="128" t="s">
        <v>202</v>
      </c>
    </row>
    <row r="3" spans="1:6">
      <c r="A3" s="123" t="e">
        <f>+#REF!</f>
        <v>#REF!</v>
      </c>
      <c r="B3" s="126"/>
      <c r="C3" s="124"/>
      <c r="D3" s="124"/>
      <c r="E3" s="129" t="e">
        <f>+#REF!</f>
        <v>#REF!</v>
      </c>
      <c r="F3" s="129" t="e">
        <f>+#REF!</f>
        <v>#REF!</v>
      </c>
    </row>
    <row r="4" spans="1:6" ht="15.75" customHeight="1">
      <c r="A4" s="126" t="s">
        <v>200</v>
      </c>
      <c r="B4" s="126"/>
      <c r="C4" s="124"/>
      <c r="D4" s="124"/>
      <c r="E4" s="124"/>
      <c r="F4" s="124"/>
    </row>
    <row r="5" spans="1:6" ht="19.5" customHeight="1">
      <c r="A5" s="130" t="s">
        <v>221</v>
      </c>
      <c r="B5" s="130"/>
      <c r="C5" s="130"/>
      <c r="D5" s="130"/>
      <c r="E5" s="130"/>
      <c r="F5" s="130"/>
    </row>
    <row r="6" spans="1:6" ht="12.75" customHeight="1">
      <c r="A6" s="131" t="e">
        <f>CONCATENATE("на ",A1)</f>
        <v>#REF!</v>
      </c>
      <c r="B6" s="131"/>
      <c r="C6" s="131"/>
      <c r="D6" s="131"/>
      <c r="E6" s="131"/>
      <c r="F6" s="131"/>
    </row>
    <row r="7" spans="1:6" ht="10.5" customHeight="1">
      <c r="A7" s="131" t="e">
        <f>CONCATENATE("към ",#REF!)</f>
        <v>#REF!</v>
      </c>
      <c r="B7" s="131"/>
      <c r="C7" s="131"/>
      <c r="D7" s="131"/>
      <c r="E7" s="131"/>
      <c r="F7" s="131"/>
    </row>
    <row r="8" spans="1:6" ht="8.25" customHeight="1">
      <c r="A8" s="132"/>
      <c r="B8" s="133"/>
      <c r="C8" s="134"/>
      <c r="D8" s="134"/>
      <c r="E8" s="134"/>
      <c r="F8" s="134"/>
    </row>
    <row r="9" spans="1:6" s="139" customFormat="1" ht="11.1" customHeight="1">
      <c r="A9" s="181"/>
      <c r="B9" s="136"/>
      <c r="C9" s="182"/>
      <c r="D9" s="183"/>
      <c r="E9" s="137" t="s">
        <v>719</v>
      </c>
      <c r="F9" s="138"/>
    </row>
    <row r="10" spans="1:6" s="139" customFormat="1" ht="11.1" customHeight="1">
      <c r="A10" s="184" t="s">
        <v>435</v>
      </c>
      <c r="B10" s="185"/>
      <c r="C10" s="186"/>
      <c r="D10" s="141" t="s">
        <v>208</v>
      </c>
      <c r="E10" s="142" t="s">
        <v>209</v>
      </c>
      <c r="F10" s="144" t="s">
        <v>220</v>
      </c>
    </row>
    <row r="11" spans="1:6" s="139" customFormat="1" ht="11.1" customHeight="1">
      <c r="A11" s="187"/>
      <c r="B11" s="188"/>
      <c r="C11" s="189"/>
      <c r="D11" s="147"/>
      <c r="E11" s="147" t="s">
        <v>210</v>
      </c>
      <c r="F11" s="148" t="s">
        <v>210</v>
      </c>
    </row>
    <row r="12" spans="1:6" s="139" customFormat="1" ht="11.1" customHeight="1">
      <c r="A12" s="190" t="s">
        <v>212</v>
      </c>
      <c r="B12" s="191"/>
      <c r="C12" s="192"/>
      <c r="D12" s="151" t="s">
        <v>213</v>
      </c>
      <c r="E12" s="151">
        <v>1</v>
      </c>
      <c r="F12" s="152">
        <v>2</v>
      </c>
    </row>
    <row r="13" spans="1:6" s="157" customFormat="1" ht="15.75" customHeight="1">
      <c r="A13" s="193" t="s">
        <v>222</v>
      </c>
      <c r="B13" s="202"/>
      <c r="C13" s="200"/>
      <c r="D13" s="226"/>
      <c r="E13" s="175"/>
      <c r="F13" s="206"/>
    </row>
    <row r="14" spans="1:6" s="157" customFormat="1" ht="12" customHeight="1">
      <c r="A14" s="193" t="s">
        <v>223</v>
      </c>
      <c r="B14" s="381"/>
      <c r="C14" s="200"/>
      <c r="D14" s="228"/>
      <c r="E14" s="155"/>
      <c r="F14" s="156"/>
    </row>
    <row r="15" spans="1:6" s="157" customFormat="1" ht="12" customHeight="1">
      <c r="A15" s="195" t="s">
        <v>436</v>
      </c>
      <c r="B15" s="383"/>
      <c r="C15" s="196"/>
      <c r="D15" s="231"/>
      <c r="E15" s="164"/>
      <c r="F15" s="197"/>
    </row>
    <row r="16" spans="1:6" s="157" customFormat="1" ht="12">
      <c r="A16" s="195" t="s">
        <v>437</v>
      </c>
      <c r="B16" s="383"/>
      <c r="C16" s="196"/>
      <c r="D16" s="231"/>
      <c r="E16" s="164">
        <v>0</v>
      </c>
      <c r="F16" s="197"/>
    </row>
    <row r="17" spans="1:66" s="157" customFormat="1" ht="12">
      <c r="A17" s="195" t="s">
        <v>438</v>
      </c>
      <c r="B17" s="383"/>
      <c r="C17" s="196"/>
      <c r="D17" s="231"/>
      <c r="E17" s="164"/>
      <c r="F17" s="197"/>
    </row>
    <row r="18" spans="1:66" s="157" customFormat="1" ht="12">
      <c r="A18" s="205" t="s">
        <v>439</v>
      </c>
      <c r="B18" s="384"/>
      <c r="C18" s="208"/>
      <c r="D18" s="234"/>
      <c r="E18" s="176">
        <f>SUM(E15:E17)</f>
        <v>0</v>
      </c>
      <c r="F18" s="170">
        <f>SUM(F15:F17)</f>
        <v>0</v>
      </c>
    </row>
    <row r="19" spans="1:66" s="157" customFormat="1" ht="12">
      <c r="A19" s="198" t="s">
        <v>440</v>
      </c>
      <c r="B19" s="382"/>
      <c r="C19" s="194"/>
      <c r="D19" s="230"/>
      <c r="E19" s="160"/>
      <c r="F19" s="161"/>
    </row>
    <row r="20" spans="1:66" s="157" customFormat="1" ht="12">
      <c r="A20" s="195" t="s">
        <v>441</v>
      </c>
      <c r="B20" s="383"/>
      <c r="C20" s="196"/>
      <c r="D20" s="231"/>
      <c r="E20" s="164"/>
      <c r="F20" s="197"/>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166"/>
      <c r="BJ20" s="166"/>
      <c r="BK20" s="166"/>
      <c r="BL20" s="166"/>
      <c r="BM20" s="166"/>
      <c r="BN20" s="166"/>
    </row>
    <row r="21" spans="1:66" s="157" customFormat="1" ht="12">
      <c r="A21" s="195" t="s">
        <v>442</v>
      </c>
      <c r="B21" s="383"/>
      <c r="C21" s="196"/>
      <c r="D21" s="231"/>
      <c r="E21" s="164"/>
      <c r="F21" s="197"/>
    </row>
    <row r="22" spans="1:66" s="157" customFormat="1" ht="12">
      <c r="A22" s="195" t="s">
        <v>443</v>
      </c>
      <c r="B22" s="383"/>
      <c r="C22" s="196"/>
      <c r="D22" s="231"/>
      <c r="E22" s="164"/>
      <c r="F22" s="197"/>
    </row>
    <row r="23" spans="1:66" s="157" customFormat="1" ht="12">
      <c r="A23" s="195" t="s">
        <v>444</v>
      </c>
      <c r="B23" s="383"/>
      <c r="C23" s="196"/>
      <c r="D23" s="231"/>
      <c r="E23" s="164"/>
      <c r="F23" s="197"/>
    </row>
    <row r="24" spans="1:66" s="157" customFormat="1" ht="12">
      <c r="A24" s="205" t="s">
        <v>445</v>
      </c>
      <c r="B24" s="384"/>
      <c r="C24" s="208"/>
      <c r="D24" s="234"/>
      <c r="E24" s="176">
        <f>SUM(E18:E23)</f>
        <v>0</v>
      </c>
      <c r="F24" s="170">
        <f>SUM(F18:F23)</f>
        <v>0</v>
      </c>
    </row>
    <row r="25" spans="1:66" s="157" customFormat="1" ht="12">
      <c r="A25" s="198" t="s">
        <v>446</v>
      </c>
      <c r="B25" s="382"/>
      <c r="C25" s="194"/>
      <c r="D25" s="160"/>
      <c r="E25" s="160"/>
      <c r="F25" s="161"/>
    </row>
    <row r="26" spans="1:66" s="157" customFormat="1" ht="12">
      <c r="A26" s="195" t="s">
        <v>447</v>
      </c>
      <c r="B26" s="383"/>
      <c r="C26" s="196"/>
      <c r="D26" s="164"/>
      <c r="E26" s="164"/>
      <c r="F26" s="197"/>
    </row>
    <row r="27" spans="1:66" s="157" customFormat="1" ht="12">
      <c r="A27" s="195" t="s">
        <v>448</v>
      </c>
      <c r="B27" s="383"/>
      <c r="C27" s="196"/>
      <c r="D27" s="231"/>
      <c r="E27" s="164"/>
      <c r="F27" s="197"/>
    </row>
    <row r="28" spans="1:66" s="157" customFormat="1" ht="12">
      <c r="A28" s="195" t="s">
        <v>449</v>
      </c>
      <c r="B28" s="383"/>
      <c r="C28" s="196"/>
      <c r="D28" s="231"/>
      <c r="E28" s="164"/>
      <c r="F28" s="197"/>
    </row>
    <row r="29" spans="1:66" s="157" customFormat="1" ht="12">
      <c r="A29" s="195" t="s">
        <v>450</v>
      </c>
      <c r="B29" s="383"/>
      <c r="C29" s="196"/>
      <c r="D29" s="231"/>
      <c r="E29" s="164"/>
      <c r="F29" s="197"/>
    </row>
    <row r="30" spans="1:66" s="157" customFormat="1" ht="12">
      <c r="A30" s="195" t="s">
        <v>451</v>
      </c>
      <c r="B30" s="383"/>
      <c r="C30" s="196"/>
      <c r="D30" s="231"/>
      <c r="E30" s="164"/>
      <c r="F30" s="197"/>
    </row>
    <row r="31" spans="1:66" s="157" customFormat="1" ht="12">
      <c r="A31" s="205" t="s">
        <v>452</v>
      </c>
      <c r="B31" s="382"/>
      <c r="C31" s="194"/>
      <c r="D31" s="235"/>
      <c r="E31" s="176">
        <f>SUM(E24:E30)</f>
        <v>0</v>
      </c>
      <c r="F31" s="170">
        <f>SUM(F24:F30)</f>
        <v>0</v>
      </c>
    </row>
    <row r="32" spans="1:66" s="157" customFormat="1" ht="12">
      <c r="A32" s="193" t="s">
        <v>226</v>
      </c>
      <c r="B32" s="381"/>
      <c r="C32" s="200"/>
      <c r="D32" s="228"/>
      <c r="E32" s="155"/>
      <c r="F32" s="156"/>
    </row>
    <row r="33" spans="1:66" s="157" customFormat="1" ht="12">
      <c r="A33" s="207" t="s">
        <v>227</v>
      </c>
      <c r="B33" s="382"/>
      <c r="C33" s="194"/>
      <c r="D33" s="230"/>
      <c r="E33" s="160"/>
      <c r="F33" s="161"/>
    </row>
    <row r="34" spans="1:66" s="157" customFormat="1" ht="12">
      <c r="A34" s="195" t="s">
        <v>228</v>
      </c>
      <c r="B34" s="383"/>
      <c r="C34" s="196"/>
      <c r="D34" s="231"/>
      <c r="E34" s="164"/>
      <c r="F34" s="197"/>
    </row>
    <row r="35" spans="1:66" s="157" customFormat="1" ht="12">
      <c r="A35" s="195" t="s">
        <v>229</v>
      </c>
      <c r="B35" s="383"/>
      <c r="C35" s="196"/>
      <c r="D35" s="231"/>
      <c r="E35" s="164"/>
      <c r="F35" s="197"/>
    </row>
    <row r="36" spans="1:66" s="157" customFormat="1" ht="12">
      <c r="A36" s="195" t="s">
        <v>230</v>
      </c>
      <c r="B36" s="383"/>
      <c r="C36" s="196"/>
      <c r="D36" s="231"/>
      <c r="E36" s="164"/>
      <c r="F36" s="197"/>
    </row>
    <row r="37" spans="1:66" s="157" customFormat="1" ht="12">
      <c r="A37" s="195" t="s">
        <v>453</v>
      </c>
      <c r="B37" s="383"/>
      <c r="C37" s="196"/>
      <c r="D37" s="231"/>
      <c r="E37" s="164"/>
      <c r="F37" s="197"/>
    </row>
    <row r="38" spans="1:66" s="157" customFormat="1" ht="12">
      <c r="A38" s="195" t="s">
        <v>454</v>
      </c>
      <c r="B38" s="383"/>
      <c r="C38" s="196"/>
      <c r="D38" s="231"/>
      <c r="E38" s="164"/>
      <c r="F38" s="197"/>
    </row>
    <row r="39" spans="1:66" s="157" customFormat="1" ht="12">
      <c r="A39" s="205" t="s">
        <v>231</v>
      </c>
      <c r="B39" s="384"/>
      <c r="C39" s="208"/>
      <c r="D39" s="234"/>
      <c r="E39" s="176">
        <f>SUM(E34:E38)</f>
        <v>0</v>
      </c>
      <c r="F39" s="170">
        <f>SUM(F34:F38)</f>
        <v>0</v>
      </c>
    </row>
    <row r="40" spans="1:66" s="157" customFormat="1" ht="12">
      <c r="A40" s="207" t="s">
        <v>232</v>
      </c>
      <c r="B40" s="382"/>
      <c r="C40" s="194"/>
      <c r="D40" s="230"/>
      <c r="E40" s="160"/>
      <c r="F40" s="161"/>
    </row>
    <row r="41" spans="1:66" s="157" customFormat="1" ht="12">
      <c r="A41" s="195" t="s">
        <v>233</v>
      </c>
      <c r="B41" s="383"/>
      <c r="C41" s="196"/>
      <c r="D41" s="231"/>
      <c r="E41" s="164"/>
      <c r="F41" s="197"/>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166"/>
      <c r="AN41" s="166"/>
      <c r="AO41" s="166"/>
      <c r="AP41" s="166"/>
      <c r="AQ41" s="166"/>
      <c r="AR41" s="166"/>
      <c r="AS41" s="166"/>
      <c r="AT41" s="166"/>
      <c r="AU41" s="166"/>
      <c r="AV41" s="166"/>
      <c r="AW41" s="166"/>
      <c r="AX41" s="166"/>
      <c r="AY41" s="166"/>
      <c r="AZ41" s="166"/>
      <c r="BA41" s="166"/>
      <c r="BB41" s="166"/>
      <c r="BC41" s="166"/>
      <c r="BD41" s="166"/>
      <c r="BE41" s="166"/>
      <c r="BF41" s="166"/>
      <c r="BG41" s="166"/>
      <c r="BH41" s="166"/>
      <c r="BI41" s="166"/>
      <c r="BJ41" s="166"/>
      <c r="BK41" s="166"/>
      <c r="BL41" s="166"/>
      <c r="BM41" s="166"/>
      <c r="BN41" s="166"/>
    </row>
    <row r="42" spans="1:66" s="157" customFormat="1" ht="12">
      <c r="A42" s="195" t="s">
        <v>234</v>
      </c>
      <c r="B42" s="383"/>
      <c r="C42" s="196"/>
      <c r="D42" s="231"/>
      <c r="E42" s="164"/>
      <c r="F42" s="197"/>
    </row>
    <row r="43" spans="1:66" s="157" customFormat="1" ht="12">
      <c r="A43" s="195" t="s">
        <v>722</v>
      </c>
      <c r="B43" s="383"/>
      <c r="C43" s="196"/>
      <c r="D43" s="231"/>
      <c r="E43" s="164"/>
      <c r="F43" s="197"/>
    </row>
    <row r="44" spans="1:66" s="157" customFormat="1" ht="12">
      <c r="A44" s="195" t="s">
        <v>720</v>
      </c>
      <c r="B44" s="383"/>
      <c r="C44" s="196"/>
      <c r="D44" s="231"/>
      <c r="E44" s="164"/>
      <c r="F44" s="197"/>
    </row>
    <row r="45" spans="1:66" s="157" customFormat="1" ht="12">
      <c r="A45" s="205" t="s">
        <v>236</v>
      </c>
      <c r="B45" s="384"/>
      <c r="C45" s="208"/>
      <c r="D45" s="234"/>
      <c r="E45" s="176">
        <f>SUM(E41:E44)</f>
        <v>0</v>
      </c>
      <c r="F45" s="170">
        <f>SUM(F41:F44)</f>
        <v>0</v>
      </c>
    </row>
    <row r="46" spans="1:66" s="157" customFormat="1" ht="12">
      <c r="A46" s="201" t="s">
        <v>237</v>
      </c>
      <c r="B46" s="385"/>
      <c r="C46" s="199"/>
      <c r="D46" s="236"/>
      <c r="E46" s="169">
        <f>+E39+E45</f>
        <v>0</v>
      </c>
      <c r="F46" s="170">
        <f>+F39+F45</f>
        <v>0</v>
      </c>
    </row>
    <row r="47" spans="1:66" s="157" customFormat="1" ht="12">
      <c r="A47" s="193" t="s">
        <v>238</v>
      </c>
      <c r="B47" s="381"/>
      <c r="C47" s="200"/>
      <c r="D47" s="228"/>
      <c r="E47" s="155"/>
      <c r="F47" s="156"/>
    </row>
    <row r="48" spans="1:66" s="157" customFormat="1" ht="12">
      <c r="A48" s="207" t="s">
        <v>239</v>
      </c>
      <c r="B48" s="382"/>
      <c r="C48" s="194"/>
      <c r="D48" s="230"/>
      <c r="E48" s="160"/>
      <c r="F48" s="161"/>
    </row>
    <row r="49" spans="1:66" s="157" customFormat="1" ht="12">
      <c r="A49" s="195" t="s">
        <v>240</v>
      </c>
      <c r="B49" s="383"/>
      <c r="C49" s="196"/>
      <c r="D49" s="231"/>
      <c r="E49" s="164"/>
      <c r="F49" s="197"/>
    </row>
    <row r="50" spans="1:66" s="157" customFormat="1" ht="12">
      <c r="A50" s="195" t="s">
        <v>241</v>
      </c>
      <c r="B50" s="383"/>
      <c r="C50" s="196"/>
      <c r="D50" s="231"/>
      <c r="E50" s="164"/>
      <c r="F50" s="197"/>
    </row>
    <row r="51" spans="1:66" s="157" customFormat="1" ht="12">
      <c r="A51" s="195" t="s">
        <v>214</v>
      </c>
      <c r="B51" s="383"/>
      <c r="C51" s="196"/>
      <c r="D51" s="231"/>
      <c r="E51" s="164"/>
      <c r="F51" s="197"/>
    </row>
    <row r="52" spans="1:66" s="157" customFormat="1" ht="12">
      <c r="A52" s="205" t="s">
        <v>242</v>
      </c>
      <c r="B52" s="384"/>
      <c r="C52" s="208"/>
      <c r="D52" s="234"/>
      <c r="E52" s="176">
        <f>SUM(E49:E51)</f>
        <v>0</v>
      </c>
      <c r="F52" s="170">
        <f>SUM(F49:F51)</f>
        <v>0</v>
      </c>
    </row>
    <row r="53" spans="1:66" s="157" customFormat="1" ht="12">
      <c r="A53" s="207" t="s">
        <v>243</v>
      </c>
      <c r="B53" s="382"/>
      <c r="C53" s="194"/>
      <c r="D53" s="230"/>
      <c r="E53" s="160"/>
      <c r="F53" s="161"/>
    </row>
    <row r="54" spans="1:66" s="157" customFormat="1" ht="12">
      <c r="A54" s="195" t="s">
        <v>244</v>
      </c>
      <c r="B54" s="383"/>
      <c r="C54" s="196"/>
      <c r="D54" s="231"/>
      <c r="E54" s="164"/>
      <c r="F54" s="197"/>
      <c r="G54" s="166"/>
      <c r="H54" s="166"/>
      <c r="I54" s="166"/>
      <c r="J54" s="166"/>
      <c r="K54" s="166"/>
      <c r="L54" s="166"/>
      <c r="M54" s="166"/>
      <c r="N54" s="166"/>
      <c r="O54" s="166"/>
      <c r="P54" s="166"/>
      <c r="Q54" s="166"/>
      <c r="R54" s="166"/>
      <c r="S54" s="166"/>
      <c r="T54" s="166"/>
      <c r="U54" s="166"/>
      <c r="V54" s="166"/>
      <c r="W54" s="166"/>
      <c r="X54" s="166"/>
      <c r="Y54" s="166"/>
      <c r="Z54" s="166"/>
      <c r="AA54" s="166"/>
      <c r="AB54" s="166"/>
      <c r="AC54" s="166"/>
      <c r="AD54" s="166"/>
      <c r="AE54" s="166"/>
      <c r="AF54" s="166"/>
      <c r="AG54" s="166"/>
      <c r="AH54" s="166"/>
      <c r="AI54" s="166"/>
      <c r="AJ54" s="166"/>
      <c r="AK54" s="166"/>
      <c r="AL54" s="166"/>
      <c r="AM54" s="166"/>
      <c r="AN54" s="166"/>
      <c r="AO54" s="166"/>
      <c r="AP54" s="166"/>
      <c r="AQ54" s="166"/>
      <c r="AR54" s="166"/>
      <c r="AS54" s="166"/>
      <c r="AT54" s="166"/>
      <c r="AU54" s="166"/>
      <c r="AV54" s="166"/>
      <c r="AW54" s="166"/>
      <c r="AX54" s="166"/>
      <c r="AY54" s="166"/>
      <c r="AZ54" s="166"/>
      <c r="BA54" s="166"/>
      <c r="BB54" s="166"/>
      <c r="BC54" s="166"/>
      <c r="BD54" s="166"/>
      <c r="BE54" s="166"/>
      <c r="BF54" s="166"/>
      <c r="BG54" s="166"/>
      <c r="BH54" s="166"/>
      <c r="BI54" s="166"/>
      <c r="BJ54" s="166"/>
      <c r="BK54" s="166"/>
      <c r="BL54" s="166"/>
      <c r="BM54" s="166"/>
      <c r="BN54" s="166"/>
    </row>
    <row r="55" spans="1:66" s="157" customFormat="1" ht="12">
      <c r="A55" s="195" t="s">
        <v>245</v>
      </c>
      <c r="B55" s="383"/>
      <c r="C55" s="196"/>
      <c r="D55" s="231"/>
      <c r="E55" s="164"/>
      <c r="F55" s="197"/>
    </row>
    <row r="56" spans="1:66" s="157" customFormat="1" ht="12">
      <c r="A56" s="195" t="s">
        <v>246</v>
      </c>
      <c r="B56" s="383"/>
      <c r="C56" s="196"/>
      <c r="D56" s="231"/>
      <c r="E56" s="164"/>
      <c r="F56" s="197"/>
    </row>
    <row r="57" spans="1:66" s="157" customFormat="1" ht="12">
      <c r="A57" s="195" t="s">
        <v>235</v>
      </c>
      <c r="B57" s="383"/>
      <c r="C57" s="196"/>
      <c r="D57" s="231"/>
      <c r="E57" s="164"/>
      <c r="F57" s="197"/>
    </row>
    <row r="58" spans="1:66" s="157" customFormat="1" ht="12">
      <c r="A58" s="205" t="s">
        <v>247</v>
      </c>
      <c r="B58" s="384"/>
      <c r="C58" s="208"/>
      <c r="D58" s="234"/>
      <c r="E58" s="176">
        <f>SUM(E54:E57)</f>
        <v>0</v>
      </c>
      <c r="F58" s="170">
        <f>SUM(F54:F57)</f>
        <v>0</v>
      </c>
    </row>
    <row r="59" spans="1:66" s="157" customFormat="1" ht="12">
      <c r="A59" s="203" t="s">
        <v>248</v>
      </c>
      <c r="B59" s="386"/>
      <c r="C59" s="204"/>
      <c r="D59" s="237"/>
      <c r="E59" s="173">
        <f>+E52+E58</f>
        <v>0</v>
      </c>
      <c r="F59" s="174">
        <f>+F52+F58</f>
        <v>0</v>
      </c>
    </row>
    <row r="60" spans="1:66" s="157" customFormat="1" ht="12">
      <c r="A60" s="207" t="s">
        <v>339</v>
      </c>
      <c r="B60" s="382"/>
      <c r="C60" s="194"/>
      <c r="D60" s="235"/>
      <c r="E60" s="211">
        <f>+E13+E31+E46+E59</f>
        <v>0</v>
      </c>
      <c r="F60" s="400">
        <f>+F13+F31+F46+F59</f>
        <v>0</v>
      </c>
      <c r="G60" s="178"/>
    </row>
    <row r="61" spans="1:66" s="157" customFormat="1" ht="12">
      <c r="A61" s="195" t="s">
        <v>340</v>
      </c>
      <c r="B61" s="383"/>
      <c r="C61" s="196"/>
      <c r="D61" s="231"/>
      <c r="E61" s="164"/>
      <c r="F61" s="197"/>
    </row>
    <row r="62" spans="1:66" s="157" customFormat="1" ht="12">
      <c r="A62" s="195" t="s">
        <v>341</v>
      </c>
      <c r="B62" s="383"/>
      <c r="C62" s="196"/>
      <c r="D62" s="231"/>
      <c r="E62" s="164"/>
      <c r="F62" s="197"/>
    </row>
    <row r="63" spans="1:66" s="157" customFormat="1" ht="12">
      <c r="A63" s="203" t="s">
        <v>342</v>
      </c>
      <c r="B63" s="386"/>
      <c r="C63" s="204"/>
      <c r="D63" s="237"/>
      <c r="E63" s="173">
        <f>+E60-E13</f>
        <v>0</v>
      </c>
      <c r="F63" s="174">
        <f>+F60-F13</f>
        <v>0</v>
      </c>
      <c r="H63" s="178"/>
    </row>
    <row r="64" spans="1:66" s="157" customFormat="1" ht="57" customHeight="1">
      <c r="A64" s="157" t="e">
        <f>CONCATENATE("Дата: ",#REF!)</f>
        <v>#REF!</v>
      </c>
      <c r="B64" s="157" t="s">
        <v>216</v>
      </c>
      <c r="D64" s="166"/>
      <c r="E64" s="157" t="s">
        <v>217</v>
      </c>
      <c r="F64" s="178"/>
    </row>
    <row r="65" spans="2:6">
      <c r="B65" s="387"/>
      <c r="C65" s="180"/>
      <c r="D65" s="180"/>
      <c r="E65" s="180"/>
      <c r="F65" s="180"/>
    </row>
    <row r="66" spans="2:6">
      <c r="B66" s="387"/>
      <c r="C66" s="180"/>
      <c r="D66" s="180"/>
      <c r="E66" s="180"/>
      <c r="F66" s="180"/>
    </row>
    <row r="67" spans="2:6">
      <c r="B67" s="387"/>
      <c r="C67" s="180"/>
      <c r="D67" s="180"/>
      <c r="E67" s="180"/>
      <c r="F67" s="180"/>
    </row>
    <row r="68" spans="2:6">
      <c r="B68" s="387"/>
      <c r="C68" s="180"/>
      <c r="D68" s="180"/>
      <c r="E68" s="180"/>
      <c r="F68" s="180"/>
    </row>
    <row r="69" spans="2:6">
      <c r="B69" s="387"/>
      <c r="C69" s="180"/>
      <c r="D69" s="180"/>
      <c r="E69" s="180"/>
      <c r="F69" s="180"/>
    </row>
    <row r="70" spans="2:6">
      <c r="B70" s="387"/>
      <c r="C70" s="180"/>
      <c r="D70" s="180"/>
      <c r="E70" s="180"/>
      <c r="F70" s="180"/>
    </row>
    <row r="71" spans="2:6">
      <c r="B71" s="387"/>
      <c r="C71" s="180"/>
      <c r="D71" s="180"/>
      <c r="E71" s="180"/>
      <c r="F71" s="180"/>
    </row>
    <row r="72" spans="2:6">
      <c r="B72" s="387"/>
      <c r="C72" s="180"/>
      <c r="D72" s="180"/>
      <c r="E72" s="180"/>
      <c r="F72" s="180"/>
    </row>
    <row r="73" spans="2:6">
      <c r="B73" s="387"/>
      <c r="C73" s="180"/>
      <c r="D73" s="180"/>
      <c r="E73" s="180"/>
      <c r="F73" s="180"/>
    </row>
    <row r="74" spans="2:6">
      <c r="B74" s="387"/>
      <c r="C74" s="180"/>
      <c r="D74" s="180"/>
      <c r="E74" s="180"/>
      <c r="F74" s="180"/>
    </row>
    <row r="75" spans="2:6">
      <c r="B75" s="387"/>
      <c r="C75" s="180"/>
      <c r="D75" s="180"/>
      <c r="E75" s="180"/>
      <c r="F75" s="180"/>
    </row>
    <row r="76" spans="2:6">
      <c r="B76" s="387"/>
      <c r="C76" s="180"/>
      <c r="D76" s="180"/>
      <c r="E76" s="180"/>
      <c r="F76" s="180"/>
    </row>
    <row r="77" spans="2:6">
      <c r="B77" s="387"/>
      <c r="C77" s="180"/>
      <c r="D77" s="180"/>
      <c r="E77" s="180"/>
      <c r="F77" s="180"/>
    </row>
    <row r="78" spans="2:6">
      <c r="B78" s="387"/>
      <c r="C78" s="180"/>
      <c r="D78" s="180"/>
      <c r="E78" s="180"/>
      <c r="F78" s="180"/>
    </row>
    <row r="79" spans="2:6">
      <c r="B79" s="387"/>
      <c r="C79" s="180"/>
      <c r="D79" s="180"/>
      <c r="E79" s="180"/>
      <c r="F79" s="180"/>
    </row>
    <row r="80" spans="2:6">
      <c r="B80" s="387"/>
      <c r="C80" s="180"/>
      <c r="D80" s="180"/>
      <c r="E80" s="180"/>
      <c r="F80" s="180"/>
    </row>
    <row r="81" spans="2:6">
      <c r="B81" s="387"/>
      <c r="C81" s="180"/>
      <c r="D81" s="180"/>
      <c r="E81" s="180"/>
      <c r="F81" s="180"/>
    </row>
    <row r="82" spans="2:6">
      <c r="B82" s="387"/>
      <c r="C82" s="180"/>
      <c r="D82" s="180"/>
      <c r="E82" s="180"/>
      <c r="F82" s="180"/>
    </row>
    <row r="83" spans="2:6">
      <c r="B83" s="387"/>
      <c r="C83" s="180"/>
      <c r="D83" s="180"/>
      <c r="E83" s="180"/>
      <c r="F83" s="180"/>
    </row>
    <row r="84" spans="2:6">
      <c r="B84" s="387"/>
      <c r="C84" s="180"/>
      <c r="D84" s="180"/>
      <c r="E84" s="180"/>
      <c r="F84" s="180"/>
    </row>
    <row r="85" spans="2:6">
      <c r="B85" s="387"/>
      <c r="C85" s="180"/>
      <c r="D85" s="180"/>
      <c r="E85" s="180"/>
      <c r="F85" s="180"/>
    </row>
    <row r="86" spans="2:6">
      <c r="B86" s="387"/>
      <c r="C86" s="180"/>
      <c r="D86" s="180"/>
      <c r="E86" s="180"/>
      <c r="F86" s="180"/>
    </row>
    <row r="87" spans="2:6">
      <c r="B87" s="387"/>
      <c r="C87" s="180"/>
      <c r="D87" s="180"/>
      <c r="E87" s="180"/>
      <c r="F87" s="180"/>
    </row>
    <row r="88" spans="2:6">
      <c r="B88" s="387"/>
      <c r="C88" s="180"/>
      <c r="D88" s="180"/>
      <c r="E88" s="180"/>
      <c r="F88" s="180"/>
    </row>
    <row r="89" spans="2:6">
      <c r="B89" s="387"/>
      <c r="C89" s="180"/>
      <c r="D89" s="180"/>
      <c r="E89" s="180"/>
      <c r="F89" s="180"/>
    </row>
    <row r="90" spans="2:6">
      <c r="B90" s="387"/>
      <c r="C90" s="180"/>
      <c r="D90" s="180"/>
      <c r="E90" s="180"/>
      <c r="F90" s="180"/>
    </row>
    <row r="91" spans="2:6">
      <c r="B91" s="387"/>
      <c r="C91" s="180"/>
      <c r="D91" s="180"/>
      <c r="E91" s="180"/>
      <c r="F91" s="180"/>
    </row>
    <row r="92" spans="2:6">
      <c r="B92" s="387"/>
      <c r="C92" s="180"/>
      <c r="D92" s="180"/>
      <c r="E92" s="180"/>
      <c r="F92" s="180"/>
    </row>
    <row r="93" spans="2:6">
      <c r="B93" s="387"/>
      <c r="C93" s="180"/>
      <c r="D93" s="180"/>
      <c r="E93" s="180"/>
      <c r="F93" s="180"/>
    </row>
    <row r="94" spans="2:6">
      <c r="B94" s="387"/>
      <c r="C94" s="180"/>
      <c r="D94" s="180"/>
      <c r="E94" s="180"/>
      <c r="F94" s="180"/>
    </row>
    <row r="95" spans="2:6">
      <c r="B95" s="387"/>
      <c r="C95" s="180"/>
      <c r="D95" s="180"/>
      <c r="E95" s="180"/>
      <c r="F95" s="180"/>
    </row>
    <row r="96" spans="2:6">
      <c r="B96" s="387"/>
      <c r="C96" s="180"/>
      <c r="D96" s="180"/>
      <c r="E96" s="180"/>
      <c r="F96" s="180"/>
    </row>
    <row r="97" spans="2:6">
      <c r="B97" s="387"/>
      <c r="C97" s="180"/>
      <c r="D97" s="180"/>
      <c r="E97" s="180"/>
      <c r="F97" s="180"/>
    </row>
    <row r="98" spans="2:6">
      <c r="B98" s="387"/>
      <c r="C98" s="180"/>
      <c r="D98" s="180"/>
      <c r="E98" s="180"/>
      <c r="F98" s="180"/>
    </row>
    <row r="99" spans="2:6">
      <c r="B99" s="387"/>
      <c r="C99" s="180"/>
      <c r="D99" s="180"/>
      <c r="E99" s="180"/>
      <c r="F99" s="180"/>
    </row>
    <row r="100" spans="2:6">
      <c r="B100" s="387"/>
      <c r="C100" s="180"/>
      <c r="D100" s="180"/>
      <c r="E100" s="180"/>
      <c r="F100" s="180"/>
    </row>
    <row r="101" spans="2:6">
      <c r="B101" s="387"/>
      <c r="C101" s="180"/>
      <c r="D101" s="180"/>
      <c r="E101" s="180"/>
      <c r="F101" s="180"/>
    </row>
    <row r="102" spans="2:6">
      <c r="B102" s="387"/>
      <c r="C102" s="180"/>
      <c r="D102" s="180"/>
      <c r="E102" s="180"/>
      <c r="F102" s="180"/>
    </row>
    <row r="103" spans="2:6">
      <c r="B103" s="388"/>
      <c r="C103" s="180"/>
      <c r="D103" s="180"/>
      <c r="E103" s="180"/>
      <c r="F103" s="180"/>
    </row>
    <row r="104" spans="2:6">
      <c r="B104" s="387"/>
      <c r="C104" s="180"/>
      <c r="D104" s="180"/>
      <c r="E104" s="180"/>
      <c r="F104" s="180"/>
    </row>
    <row r="105" spans="2:6">
      <c r="B105" s="387"/>
      <c r="C105" s="180"/>
      <c r="D105" s="180"/>
      <c r="E105" s="180"/>
      <c r="F105" s="180"/>
    </row>
    <row r="106" spans="2:6">
      <c r="B106" s="387"/>
      <c r="C106" s="180"/>
      <c r="D106" s="180"/>
      <c r="E106" s="180"/>
      <c r="F106" s="180"/>
    </row>
    <row r="107" spans="2:6">
      <c r="B107" s="387"/>
      <c r="C107" s="180"/>
      <c r="D107" s="180"/>
      <c r="E107" s="180"/>
      <c r="F107" s="180"/>
    </row>
    <row r="108" spans="2:6">
      <c r="B108" s="387"/>
      <c r="C108" s="180"/>
      <c r="D108" s="180"/>
      <c r="E108" s="180"/>
      <c r="F108" s="180"/>
    </row>
    <row r="109" spans="2:6">
      <c r="B109" s="387"/>
      <c r="C109" s="180"/>
      <c r="D109" s="180"/>
      <c r="E109" s="180"/>
      <c r="F109" s="180"/>
    </row>
    <row r="110" spans="2:6">
      <c r="B110" s="387"/>
      <c r="C110" s="180"/>
      <c r="D110" s="180"/>
      <c r="E110" s="180"/>
      <c r="F110" s="180"/>
    </row>
    <row r="111" spans="2:6">
      <c r="B111" s="387"/>
      <c r="C111" s="180"/>
      <c r="D111" s="180"/>
      <c r="E111" s="180"/>
      <c r="F111" s="180"/>
    </row>
    <row r="112" spans="2:6">
      <c r="B112" s="387"/>
      <c r="C112" s="180"/>
      <c r="D112" s="180"/>
      <c r="E112" s="180"/>
      <c r="F112" s="180"/>
    </row>
    <row r="113" spans="2:6">
      <c r="B113" s="387"/>
      <c r="C113" s="180"/>
      <c r="D113" s="180"/>
      <c r="E113" s="180"/>
      <c r="F113" s="180"/>
    </row>
    <row r="114" spans="2:6">
      <c r="B114" s="387"/>
      <c r="C114" s="180"/>
      <c r="D114" s="180"/>
      <c r="E114" s="180"/>
      <c r="F114" s="180"/>
    </row>
    <row r="115" spans="2:6">
      <c r="B115" s="387"/>
      <c r="C115" s="180"/>
      <c r="D115" s="180"/>
      <c r="E115" s="180"/>
      <c r="F115" s="180"/>
    </row>
    <row r="116" spans="2:6">
      <c r="B116" s="387"/>
      <c r="C116" s="180"/>
      <c r="D116" s="180"/>
      <c r="E116" s="180"/>
      <c r="F116" s="180"/>
    </row>
    <row r="117" spans="2:6">
      <c r="B117" s="387"/>
      <c r="C117" s="180"/>
      <c r="D117" s="180"/>
      <c r="E117" s="180"/>
      <c r="F117" s="180"/>
    </row>
    <row r="118" spans="2:6">
      <c r="B118" s="387"/>
      <c r="C118" s="180"/>
      <c r="D118" s="180"/>
      <c r="E118" s="180"/>
      <c r="F118" s="180"/>
    </row>
    <row r="119" spans="2:6">
      <c r="B119" s="387"/>
      <c r="C119" s="180"/>
      <c r="D119" s="180"/>
      <c r="E119" s="180"/>
      <c r="F119" s="180"/>
    </row>
    <row r="120" spans="2:6">
      <c r="B120" s="387"/>
      <c r="C120" s="180"/>
      <c r="D120" s="180"/>
      <c r="E120" s="180"/>
      <c r="F120" s="180"/>
    </row>
    <row r="121" spans="2:6">
      <c r="B121" s="387"/>
      <c r="C121" s="180"/>
      <c r="D121" s="180"/>
      <c r="E121" s="180"/>
      <c r="F121" s="180"/>
    </row>
    <row r="122" spans="2:6">
      <c r="B122" s="387"/>
      <c r="C122" s="180"/>
      <c r="D122" s="180"/>
      <c r="E122" s="180"/>
      <c r="F122" s="180"/>
    </row>
    <row r="123" spans="2:6">
      <c r="B123" s="387"/>
      <c r="C123" s="180"/>
      <c r="D123" s="180"/>
      <c r="E123" s="180"/>
      <c r="F123" s="180"/>
    </row>
    <row r="124" spans="2:6">
      <c r="B124" s="387"/>
      <c r="C124" s="180"/>
      <c r="D124" s="180"/>
      <c r="E124" s="180"/>
      <c r="F124" s="180"/>
    </row>
    <row r="125" spans="2:6">
      <c r="B125" s="387"/>
      <c r="C125" s="180"/>
      <c r="D125" s="180"/>
      <c r="E125" s="180"/>
      <c r="F125" s="180"/>
    </row>
    <row r="126" spans="2:6">
      <c r="C126" s="180"/>
      <c r="D126" s="180"/>
      <c r="E126" s="180"/>
      <c r="F126" s="180"/>
    </row>
    <row r="127" spans="2:6">
      <c r="C127" s="180"/>
      <c r="D127" s="180"/>
      <c r="E127" s="180"/>
      <c r="F127" s="180"/>
    </row>
    <row r="128" spans="2:6">
      <c r="C128" s="180"/>
      <c r="D128" s="180"/>
      <c r="E128" s="180"/>
      <c r="F128" s="180"/>
    </row>
    <row r="129" spans="3:6">
      <c r="C129" s="180"/>
      <c r="D129" s="180"/>
      <c r="E129" s="180"/>
      <c r="F129" s="180"/>
    </row>
    <row r="130" spans="3:6">
      <c r="C130" s="180"/>
      <c r="D130" s="180"/>
      <c r="E130" s="180"/>
      <c r="F130" s="180"/>
    </row>
    <row r="131" spans="3:6">
      <c r="C131" s="180"/>
      <c r="D131" s="180"/>
      <c r="E131" s="180"/>
      <c r="F131" s="180"/>
    </row>
    <row r="132" spans="3:6">
      <c r="C132" s="180"/>
      <c r="D132" s="180"/>
      <c r="E132" s="180"/>
      <c r="F132" s="180"/>
    </row>
    <row r="133" spans="3:6">
      <c r="C133" s="180"/>
      <c r="D133" s="180"/>
      <c r="E133" s="180"/>
      <c r="F133" s="180"/>
    </row>
    <row r="134" spans="3:6">
      <c r="C134" s="180"/>
      <c r="D134" s="180"/>
      <c r="E134" s="180"/>
      <c r="F134" s="180"/>
    </row>
    <row r="135" spans="3:6">
      <c r="C135" s="180"/>
      <c r="D135" s="180"/>
      <c r="E135" s="180"/>
      <c r="F135" s="180"/>
    </row>
    <row r="136" spans="3:6">
      <c r="C136" s="180"/>
      <c r="D136" s="180"/>
      <c r="E136" s="180"/>
      <c r="F136" s="180"/>
    </row>
    <row r="137" spans="3:6">
      <c r="C137" s="180"/>
      <c r="D137" s="180"/>
      <c r="E137" s="180"/>
      <c r="F137" s="180"/>
    </row>
    <row r="138" spans="3:6">
      <c r="C138" s="180"/>
      <c r="D138" s="180"/>
      <c r="E138" s="180"/>
      <c r="F138" s="180"/>
    </row>
    <row r="139" spans="3:6">
      <c r="C139" s="180"/>
      <c r="D139" s="180"/>
      <c r="E139" s="180"/>
      <c r="F139" s="180"/>
    </row>
    <row r="140" spans="3:6">
      <c r="C140" s="180"/>
      <c r="D140" s="180"/>
      <c r="E140" s="180"/>
      <c r="F140" s="180"/>
    </row>
    <row r="141" spans="3:6">
      <c r="C141" s="180"/>
      <c r="D141" s="180"/>
      <c r="E141" s="180"/>
      <c r="F141" s="180"/>
    </row>
    <row r="142" spans="3:6">
      <c r="C142" s="180"/>
      <c r="D142" s="180"/>
      <c r="E142" s="180"/>
      <c r="F142" s="180"/>
    </row>
    <row r="143" spans="3:6">
      <c r="C143" s="180"/>
      <c r="D143" s="180"/>
      <c r="E143" s="180"/>
      <c r="F143" s="180"/>
    </row>
    <row r="144" spans="3:6">
      <c r="C144" s="180"/>
      <c r="D144" s="180"/>
      <c r="E144" s="180"/>
      <c r="F144" s="180"/>
    </row>
    <row r="145" spans="3:6">
      <c r="C145" s="180"/>
      <c r="D145" s="180"/>
      <c r="E145" s="180"/>
      <c r="F145" s="180"/>
    </row>
    <row r="146" spans="3:6">
      <c r="C146" s="180"/>
      <c r="D146" s="180"/>
      <c r="E146" s="180"/>
      <c r="F146" s="180"/>
    </row>
    <row r="147" spans="3:6">
      <c r="C147" s="180"/>
      <c r="D147" s="180"/>
      <c r="E147" s="180"/>
      <c r="F147" s="180"/>
    </row>
    <row r="148" spans="3:6">
      <c r="C148" s="180"/>
      <c r="D148" s="180"/>
      <c r="E148" s="180"/>
      <c r="F148" s="180"/>
    </row>
    <row r="149" spans="3:6">
      <c r="C149" s="180"/>
      <c r="D149" s="180"/>
      <c r="E149" s="180"/>
      <c r="F149" s="180"/>
    </row>
    <row r="150" spans="3:6">
      <c r="C150" s="180"/>
      <c r="D150" s="180"/>
      <c r="E150" s="180"/>
      <c r="F150" s="180"/>
    </row>
    <row r="151" spans="3:6">
      <c r="C151" s="180"/>
      <c r="D151" s="180"/>
      <c r="E151" s="180"/>
      <c r="F151" s="180"/>
    </row>
    <row r="152" spans="3:6">
      <c r="C152" s="180"/>
      <c r="D152" s="180"/>
      <c r="E152" s="180"/>
      <c r="F152" s="180"/>
    </row>
    <row r="153" spans="3:6">
      <c r="C153" s="180"/>
      <c r="D153" s="180"/>
      <c r="E153" s="180"/>
      <c r="F153" s="180"/>
    </row>
    <row r="154" spans="3:6">
      <c r="C154" s="180"/>
      <c r="D154" s="180"/>
      <c r="E154" s="180"/>
      <c r="F154" s="180"/>
    </row>
    <row r="155" spans="3:6">
      <c r="C155" s="180"/>
      <c r="D155" s="180"/>
      <c r="E155" s="180"/>
      <c r="F155" s="180"/>
    </row>
    <row r="156" spans="3:6">
      <c r="C156" s="180"/>
      <c r="D156" s="180"/>
      <c r="E156" s="180"/>
      <c r="F156" s="180"/>
    </row>
    <row r="157" spans="3:6">
      <c r="C157" s="180"/>
      <c r="D157" s="180"/>
      <c r="E157" s="180"/>
      <c r="F157" s="180"/>
    </row>
    <row r="158" spans="3:6">
      <c r="C158" s="180"/>
      <c r="D158" s="180"/>
      <c r="E158" s="180"/>
      <c r="F158" s="180"/>
    </row>
    <row r="159" spans="3:6">
      <c r="C159" s="180"/>
      <c r="D159" s="180"/>
      <c r="E159" s="180"/>
      <c r="F159" s="180"/>
    </row>
    <row r="160" spans="3:6">
      <c r="C160" s="180"/>
      <c r="D160" s="180"/>
      <c r="E160" s="180"/>
      <c r="F160" s="180"/>
    </row>
    <row r="161" spans="3:6">
      <c r="C161" s="180"/>
      <c r="D161" s="180"/>
      <c r="E161" s="180"/>
      <c r="F161" s="180"/>
    </row>
    <row r="162" spans="3:6">
      <c r="C162" s="180"/>
      <c r="D162" s="180"/>
      <c r="E162" s="180"/>
      <c r="F162" s="180"/>
    </row>
    <row r="163" spans="3:6">
      <c r="C163" s="180"/>
      <c r="D163" s="180"/>
      <c r="E163" s="180"/>
      <c r="F163" s="180"/>
    </row>
    <row r="164" spans="3:6">
      <c r="C164" s="180"/>
      <c r="D164" s="180"/>
      <c r="E164" s="180"/>
      <c r="F164" s="180"/>
    </row>
    <row r="165" spans="3:6">
      <c r="C165" s="180"/>
      <c r="D165" s="180"/>
      <c r="E165" s="180"/>
      <c r="F165" s="180"/>
    </row>
    <row r="166" spans="3:6">
      <c r="C166" s="180"/>
      <c r="D166" s="180"/>
      <c r="E166" s="180"/>
      <c r="F166" s="180"/>
    </row>
    <row r="167" spans="3:6">
      <c r="C167" s="180"/>
      <c r="D167" s="180"/>
      <c r="E167" s="180"/>
      <c r="F167" s="180"/>
    </row>
    <row r="168" spans="3:6">
      <c r="C168" s="180"/>
      <c r="D168" s="180"/>
      <c r="E168" s="180"/>
      <c r="F168" s="180"/>
    </row>
    <row r="169" spans="3:6">
      <c r="C169" s="180"/>
      <c r="D169" s="180"/>
      <c r="E169" s="180"/>
      <c r="F169" s="180"/>
    </row>
    <row r="170" spans="3:6">
      <c r="C170" s="180"/>
      <c r="D170" s="180"/>
      <c r="E170" s="180"/>
      <c r="F170" s="180"/>
    </row>
    <row r="171" spans="3:6">
      <c r="C171" s="180"/>
      <c r="D171" s="180"/>
      <c r="E171" s="180"/>
      <c r="F171" s="180"/>
    </row>
    <row r="172" spans="3:6">
      <c r="C172" s="180"/>
      <c r="D172" s="180"/>
      <c r="E172" s="180"/>
      <c r="F172" s="180"/>
    </row>
    <row r="173" spans="3:6">
      <c r="C173" s="180"/>
      <c r="D173" s="180"/>
      <c r="E173" s="180"/>
      <c r="F173" s="180"/>
    </row>
    <row r="174" spans="3:6">
      <c r="C174" s="180"/>
      <c r="D174" s="180"/>
      <c r="E174" s="180"/>
      <c r="F174" s="180"/>
    </row>
    <row r="175" spans="3:6">
      <c r="C175" s="180"/>
      <c r="D175" s="180"/>
      <c r="E175" s="180"/>
      <c r="F175" s="180"/>
    </row>
    <row r="176" spans="3:6">
      <c r="C176" s="180"/>
      <c r="D176" s="180"/>
      <c r="E176" s="180"/>
      <c r="F176" s="180"/>
    </row>
    <row r="177" spans="3:6">
      <c r="C177" s="180"/>
      <c r="D177" s="180"/>
      <c r="E177" s="180"/>
      <c r="F177" s="180"/>
    </row>
    <row r="178" spans="3:6">
      <c r="C178" s="180"/>
      <c r="D178" s="180"/>
      <c r="E178" s="180"/>
      <c r="F178" s="180"/>
    </row>
    <row r="179" spans="3:6">
      <c r="C179" s="180"/>
      <c r="D179" s="180"/>
      <c r="E179" s="180"/>
      <c r="F179" s="180"/>
    </row>
    <row r="180" spans="3:6">
      <c r="C180" s="180"/>
      <c r="D180" s="180"/>
      <c r="E180" s="180"/>
      <c r="F180" s="180"/>
    </row>
    <row r="181" spans="3:6">
      <c r="C181" s="180"/>
      <c r="D181" s="180"/>
      <c r="E181" s="180"/>
      <c r="F181" s="180"/>
    </row>
    <row r="182" spans="3:6">
      <c r="C182" s="180"/>
      <c r="D182" s="180"/>
      <c r="E182" s="180"/>
      <c r="F182" s="180"/>
    </row>
    <row r="183" spans="3:6">
      <c r="C183" s="180"/>
      <c r="D183" s="180"/>
      <c r="E183" s="180"/>
      <c r="F183" s="180"/>
    </row>
    <row r="184" spans="3:6">
      <c r="C184" s="180"/>
      <c r="D184" s="180"/>
      <c r="E184" s="180"/>
      <c r="F184" s="180"/>
    </row>
    <row r="185" spans="3:6">
      <c r="C185" s="180"/>
      <c r="D185" s="180"/>
      <c r="E185" s="180"/>
      <c r="F185" s="180"/>
    </row>
    <row r="186" spans="3:6">
      <c r="C186" s="180"/>
      <c r="D186" s="180"/>
      <c r="E186" s="180"/>
      <c r="F186" s="180"/>
    </row>
    <row r="187" spans="3:6">
      <c r="C187" s="180"/>
      <c r="D187" s="180"/>
      <c r="E187" s="180"/>
      <c r="F187" s="180"/>
    </row>
    <row r="188" spans="3:6">
      <c r="C188" s="180"/>
      <c r="D188" s="180"/>
      <c r="E188" s="180"/>
      <c r="F188" s="180"/>
    </row>
    <row r="189" spans="3:6">
      <c r="C189" s="180"/>
      <c r="D189" s="180"/>
      <c r="E189" s="180"/>
      <c r="F189" s="180"/>
    </row>
    <row r="190" spans="3:6">
      <c r="C190" s="180"/>
      <c r="D190" s="180"/>
      <c r="E190" s="180"/>
      <c r="F190" s="180"/>
    </row>
    <row r="191" spans="3:6">
      <c r="C191" s="180"/>
      <c r="D191" s="180"/>
      <c r="E191" s="180"/>
      <c r="F191" s="180"/>
    </row>
    <row r="192" spans="3:6">
      <c r="C192" s="180"/>
      <c r="D192" s="180"/>
      <c r="E192" s="180"/>
      <c r="F192" s="180"/>
    </row>
    <row r="193" spans="3:6">
      <c r="C193" s="180"/>
      <c r="D193" s="180"/>
      <c r="E193" s="180"/>
      <c r="F193" s="180"/>
    </row>
    <row r="194" spans="3:6">
      <c r="C194" s="180"/>
      <c r="D194" s="180"/>
      <c r="E194" s="180"/>
      <c r="F194" s="180"/>
    </row>
    <row r="195" spans="3:6">
      <c r="C195" s="180"/>
      <c r="D195" s="180"/>
      <c r="E195" s="180"/>
      <c r="F195" s="180"/>
    </row>
    <row r="196" spans="3:6">
      <c r="C196" s="180"/>
      <c r="D196" s="180"/>
      <c r="E196" s="180"/>
      <c r="F196" s="180"/>
    </row>
    <row r="197" spans="3:6">
      <c r="C197" s="180"/>
      <c r="D197" s="180"/>
      <c r="E197" s="180"/>
      <c r="F197" s="180"/>
    </row>
    <row r="198" spans="3:6">
      <c r="C198" s="180"/>
      <c r="D198" s="180"/>
      <c r="E198" s="180"/>
      <c r="F198" s="180"/>
    </row>
    <row r="199" spans="3:6">
      <c r="C199" s="180"/>
      <c r="D199" s="180"/>
      <c r="E199" s="180"/>
      <c r="F199" s="180"/>
    </row>
    <row r="200" spans="3:6">
      <c r="C200" s="180"/>
      <c r="D200" s="180"/>
      <c r="E200" s="180"/>
      <c r="F200" s="180"/>
    </row>
    <row r="201" spans="3:6">
      <c r="C201" s="180"/>
      <c r="D201" s="180"/>
      <c r="E201" s="180"/>
      <c r="F201" s="180"/>
    </row>
    <row r="202" spans="3:6">
      <c r="C202" s="180"/>
      <c r="D202" s="180"/>
      <c r="E202" s="180"/>
      <c r="F202" s="180"/>
    </row>
    <row r="203" spans="3:6">
      <c r="C203" s="180"/>
      <c r="D203" s="180"/>
      <c r="E203" s="180"/>
      <c r="F203" s="180"/>
    </row>
    <row r="204" spans="3:6">
      <c r="C204" s="180"/>
      <c r="D204" s="180"/>
      <c r="E204" s="180"/>
      <c r="F204" s="180"/>
    </row>
    <row r="205" spans="3:6">
      <c r="C205" s="180"/>
      <c r="D205" s="180"/>
      <c r="E205" s="180"/>
      <c r="F205" s="180"/>
    </row>
    <row r="206" spans="3:6">
      <c r="C206" s="180"/>
      <c r="D206" s="180"/>
      <c r="E206" s="180"/>
      <c r="F206" s="180"/>
    </row>
    <row r="207" spans="3:6">
      <c r="C207" s="180"/>
      <c r="D207" s="180"/>
      <c r="E207" s="180"/>
      <c r="F207" s="180"/>
    </row>
    <row r="208" spans="3:6">
      <c r="C208" s="180"/>
      <c r="D208" s="180"/>
      <c r="E208" s="180"/>
      <c r="F208" s="180"/>
    </row>
    <row r="209" spans="3:6">
      <c r="C209" s="180"/>
      <c r="D209" s="180"/>
      <c r="E209" s="180"/>
      <c r="F209" s="180"/>
    </row>
    <row r="210" spans="3:6">
      <c r="C210" s="180"/>
      <c r="D210" s="180"/>
      <c r="E210" s="180"/>
      <c r="F210" s="180"/>
    </row>
    <row r="211" spans="3:6">
      <c r="C211" s="180"/>
      <c r="D211" s="180"/>
      <c r="E211" s="180"/>
      <c r="F211" s="180"/>
    </row>
    <row r="212" spans="3:6">
      <c r="C212" s="180"/>
      <c r="D212" s="180"/>
      <c r="E212" s="180"/>
      <c r="F212" s="180"/>
    </row>
    <row r="213" spans="3:6">
      <c r="C213" s="180"/>
      <c r="D213" s="180"/>
      <c r="E213" s="180"/>
      <c r="F213" s="180"/>
    </row>
    <row r="214" spans="3:6">
      <c r="C214" s="180"/>
      <c r="D214" s="180"/>
      <c r="E214" s="180"/>
      <c r="F214" s="180"/>
    </row>
    <row r="215" spans="3:6">
      <c r="C215" s="180"/>
      <c r="D215" s="180"/>
      <c r="E215" s="180"/>
      <c r="F215" s="180"/>
    </row>
    <row r="216" spans="3:6">
      <c r="C216" s="180"/>
      <c r="D216" s="180"/>
      <c r="E216" s="180"/>
      <c r="F216" s="180"/>
    </row>
    <row r="217" spans="3:6">
      <c r="C217" s="180"/>
      <c r="D217" s="180"/>
      <c r="E217" s="180"/>
      <c r="F217" s="180"/>
    </row>
    <row r="218" spans="3:6">
      <c r="C218" s="180"/>
      <c r="D218" s="180"/>
      <c r="E218" s="180"/>
      <c r="F218" s="180"/>
    </row>
    <row r="219" spans="3:6">
      <c r="C219" s="180"/>
      <c r="D219" s="180"/>
      <c r="E219" s="180"/>
      <c r="F219" s="180"/>
    </row>
    <row r="220" spans="3:6">
      <c r="C220" s="180"/>
      <c r="D220" s="180"/>
      <c r="E220" s="180"/>
      <c r="F220" s="180"/>
    </row>
    <row r="221" spans="3:6">
      <c r="C221" s="180"/>
      <c r="D221" s="180"/>
      <c r="E221" s="180"/>
      <c r="F221" s="180"/>
    </row>
    <row r="222" spans="3:6">
      <c r="C222" s="180"/>
      <c r="D222" s="180"/>
      <c r="E222" s="180"/>
      <c r="F222" s="180"/>
    </row>
    <row r="223" spans="3:6">
      <c r="C223" s="180"/>
      <c r="D223" s="180"/>
      <c r="E223" s="180"/>
      <c r="F223" s="180"/>
    </row>
    <row r="224" spans="3:6">
      <c r="C224" s="180"/>
      <c r="D224" s="180"/>
      <c r="E224" s="180"/>
      <c r="F224" s="180"/>
    </row>
    <row r="225" spans="3:6">
      <c r="C225" s="180"/>
      <c r="D225" s="180"/>
      <c r="E225" s="180"/>
      <c r="F225" s="180"/>
    </row>
    <row r="226" spans="3:6">
      <c r="C226" s="180"/>
      <c r="D226" s="180"/>
      <c r="E226" s="180"/>
      <c r="F226" s="180"/>
    </row>
    <row r="227" spans="3:6">
      <c r="C227" s="180"/>
      <c r="D227" s="180"/>
      <c r="E227" s="180"/>
      <c r="F227" s="180"/>
    </row>
    <row r="228" spans="3:6">
      <c r="C228" s="180"/>
      <c r="D228" s="180"/>
      <c r="E228" s="180"/>
      <c r="F228" s="180"/>
    </row>
    <row r="229" spans="3:6">
      <c r="C229" s="180"/>
      <c r="D229" s="180"/>
      <c r="E229" s="180"/>
      <c r="F229" s="180"/>
    </row>
    <row r="230" spans="3:6">
      <c r="C230" s="180"/>
      <c r="D230" s="180"/>
      <c r="E230" s="180"/>
      <c r="F230" s="180"/>
    </row>
    <row r="231" spans="3:6">
      <c r="C231" s="180"/>
      <c r="D231" s="180"/>
      <c r="E231" s="180"/>
      <c r="F231" s="180"/>
    </row>
    <row r="232" spans="3:6">
      <c r="C232" s="180"/>
      <c r="D232" s="180"/>
      <c r="E232" s="180"/>
      <c r="F232" s="180"/>
    </row>
    <row r="233" spans="3:6">
      <c r="C233" s="180"/>
      <c r="D233" s="180"/>
      <c r="E233" s="180"/>
      <c r="F233" s="180"/>
    </row>
    <row r="234" spans="3:6">
      <c r="C234" s="180"/>
      <c r="D234" s="180"/>
      <c r="E234" s="180"/>
      <c r="F234" s="180"/>
    </row>
    <row r="235" spans="3:6">
      <c r="C235" s="180"/>
      <c r="D235" s="180"/>
      <c r="E235" s="180"/>
      <c r="F235" s="180"/>
    </row>
    <row r="236" spans="3:6">
      <c r="C236" s="180"/>
      <c r="D236" s="180"/>
      <c r="E236" s="180"/>
      <c r="F236" s="180"/>
    </row>
    <row r="237" spans="3:6">
      <c r="C237" s="180"/>
      <c r="D237" s="180"/>
      <c r="E237" s="180"/>
      <c r="F237" s="180"/>
    </row>
    <row r="238" spans="3:6">
      <c r="C238" s="180"/>
      <c r="D238" s="180"/>
      <c r="E238" s="180"/>
      <c r="F238" s="180"/>
    </row>
    <row r="239" spans="3:6">
      <c r="C239" s="180"/>
      <c r="D239" s="180"/>
      <c r="E239" s="180"/>
      <c r="F239" s="180"/>
    </row>
    <row r="240" spans="3:6">
      <c r="C240" s="180"/>
      <c r="D240" s="180"/>
      <c r="E240" s="180"/>
      <c r="F240" s="180"/>
    </row>
    <row r="241" spans="3:6">
      <c r="C241" s="180"/>
      <c r="D241" s="180"/>
      <c r="E241" s="180"/>
      <c r="F241" s="180"/>
    </row>
    <row r="242" spans="3:6">
      <c r="C242" s="180"/>
      <c r="D242" s="180"/>
      <c r="E242" s="180"/>
      <c r="F242" s="180"/>
    </row>
    <row r="243" spans="3:6">
      <c r="C243" s="180"/>
      <c r="D243" s="180"/>
      <c r="E243" s="180"/>
      <c r="F243" s="180"/>
    </row>
    <row r="244" spans="3:6">
      <c r="C244" s="180"/>
      <c r="D244" s="180"/>
      <c r="E244" s="180"/>
      <c r="F244" s="180"/>
    </row>
    <row r="245" spans="3:6">
      <c r="C245" s="180"/>
      <c r="D245" s="180"/>
      <c r="E245" s="180"/>
      <c r="F245" s="180"/>
    </row>
    <row r="246" spans="3:6">
      <c r="C246" s="180"/>
      <c r="D246" s="180"/>
      <c r="E246" s="180"/>
      <c r="F246" s="180"/>
    </row>
    <row r="247" spans="3:6">
      <c r="C247" s="180"/>
      <c r="D247" s="180"/>
      <c r="E247" s="180"/>
      <c r="F247" s="180"/>
    </row>
    <row r="248" spans="3:6">
      <c r="C248" s="180"/>
      <c r="D248" s="180"/>
      <c r="E248" s="180"/>
      <c r="F248" s="180"/>
    </row>
    <row r="249" spans="3:6">
      <c r="C249" s="180"/>
      <c r="D249" s="180"/>
      <c r="E249" s="180"/>
      <c r="F249" s="180"/>
    </row>
    <row r="250" spans="3:6">
      <c r="C250" s="180"/>
      <c r="D250" s="180"/>
      <c r="E250" s="180"/>
      <c r="F250" s="180"/>
    </row>
    <row r="251" spans="3:6">
      <c r="C251" s="180"/>
      <c r="D251" s="180"/>
      <c r="E251" s="180"/>
      <c r="F251" s="180"/>
    </row>
    <row r="252" spans="3:6">
      <c r="C252" s="180"/>
      <c r="D252" s="180"/>
      <c r="E252" s="180"/>
      <c r="F252" s="180"/>
    </row>
    <row r="253" spans="3:6">
      <c r="C253" s="180"/>
      <c r="D253" s="180"/>
      <c r="E253" s="180"/>
      <c r="F253" s="180"/>
    </row>
    <row r="254" spans="3:6">
      <c r="C254" s="180"/>
      <c r="D254" s="180"/>
      <c r="E254" s="180"/>
      <c r="F254" s="180"/>
    </row>
    <row r="255" spans="3:6">
      <c r="C255" s="180"/>
      <c r="D255" s="180"/>
      <c r="E255" s="180"/>
      <c r="F255" s="180"/>
    </row>
    <row r="256" spans="3:6">
      <c r="C256" s="180"/>
      <c r="D256" s="180"/>
      <c r="E256" s="180"/>
      <c r="F256" s="180"/>
    </row>
    <row r="257" spans="3:6">
      <c r="C257" s="180"/>
      <c r="D257" s="180"/>
      <c r="E257" s="180"/>
      <c r="F257" s="180"/>
    </row>
    <row r="258" spans="3:6">
      <c r="C258" s="180"/>
      <c r="D258" s="180"/>
      <c r="E258" s="180"/>
      <c r="F258" s="180"/>
    </row>
    <row r="259" spans="3:6">
      <c r="C259" s="180"/>
      <c r="D259" s="180"/>
      <c r="E259" s="180"/>
      <c r="F259" s="180"/>
    </row>
    <row r="260" spans="3:6">
      <c r="C260" s="180"/>
      <c r="D260" s="180"/>
      <c r="E260" s="180"/>
      <c r="F260" s="180"/>
    </row>
    <row r="261" spans="3:6">
      <c r="C261" s="180"/>
      <c r="D261" s="180"/>
      <c r="E261" s="180"/>
      <c r="F261" s="180"/>
    </row>
    <row r="262" spans="3:6">
      <c r="C262" s="180"/>
      <c r="D262" s="180"/>
      <c r="E262" s="180"/>
      <c r="F262" s="180"/>
    </row>
    <row r="263" spans="3:6">
      <c r="C263" s="180"/>
      <c r="D263" s="180"/>
      <c r="E263" s="180"/>
      <c r="F263" s="180"/>
    </row>
    <row r="264" spans="3:6">
      <c r="C264" s="180"/>
      <c r="D264" s="180"/>
      <c r="E264" s="180"/>
      <c r="F264" s="180"/>
    </row>
    <row r="265" spans="3:6">
      <c r="C265" s="180"/>
      <c r="D265" s="180"/>
      <c r="E265" s="180"/>
      <c r="F265" s="180"/>
    </row>
    <row r="266" spans="3:6">
      <c r="C266" s="180"/>
      <c r="D266" s="180"/>
      <c r="E266" s="180"/>
      <c r="F266" s="180"/>
    </row>
    <row r="267" spans="3:6">
      <c r="C267" s="180"/>
      <c r="D267" s="180"/>
      <c r="E267" s="180"/>
      <c r="F267" s="180"/>
    </row>
    <row r="268" spans="3:6">
      <c r="C268" s="180"/>
      <c r="D268" s="180"/>
      <c r="E268" s="180"/>
      <c r="F268" s="180"/>
    </row>
    <row r="269" spans="3:6">
      <c r="C269" s="180"/>
      <c r="D269" s="180"/>
      <c r="E269" s="180"/>
      <c r="F269" s="180"/>
    </row>
    <row r="270" spans="3:6">
      <c r="C270" s="180"/>
      <c r="D270" s="180"/>
      <c r="E270" s="180"/>
      <c r="F270" s="180"/>
    </row>
    <row r="271" spans="3:6">
      <c r="C271" s="180"/>
      <c r="D271" s="180"/>
      <c r="E271" s="180"/>
      <c r="F271" s="180"/>
    </row>
    <row r="272" spans="3:6">
      <c r="C272" s="180"/>
      <c r="D272" s="180"/>
      <c r="E272" s="180"/>
      <c r="F272" s="180"/>
    </row>
    <row r="273" spans="3:6">
      <c r="C273" s="180"/>
      <c r="D273" s="180"/>
      <c r="E273" s="180"/>
      <c r="F273" s="180"/>
    </row>
    <row r="274" spans="3:6">
      <c r="C274" s="180"/>
      <c r="D274" s="180"/>
      <c r="E274" s="180"/>
      <c r="F274" s="180"/>
    </row>
    <row r="275" spans="3:6">
      <c r="C275" s="180"/>
      <c r="D275" s="180"/>
      <c r="E275" s="180"/>
      <c r="F275" s="180"/>
    </row>
    <row r="276" spans="3:6">
      <c r="C276" s="180"/>
      <c r="D276" s="180"/>
      <c r="E276" s="180"/>
      <c r="F276" s="180"/>
    </row>
    <row r="277" spans="3:6">
      <c r="C277" s="180"/>
      <c r="D277" s="180"/>
      <c r="E277" s="180"/>
      <c r="F277" s="180"/>
    </row>
    <row r="278" spans="3:6">
      <c r="C278" s="180"/>
      <c r="D278" s="180"/>
      <c r="E278" s="180"/>
      <c r="F278" s="180"/>
    </row>
    <row r="279" spans="3:6">
      <c r="C279" s="180"/>
      <c r="D279" s="180"/>
      <c r="E279" s="180"/>
      <c r="F279" s="180"/>
    </row>
    <row r="280" spans="3:6">
      <c r="C280" s="180"/>
      <c r="D280" s="180"/>
      <c r="E280" s="180"/>
      <c r="F280" s="180"/>
    </row>
    <row r="281" spans="3:6">
      <c r="C281" s="180"/>
      <c r="D281" s="180"/>
      <c r="E281" s="180"/>
      <c r="F281" s="180"/>
    </row>
    <row r="282" spans="3:6">
      <c r="C282" s="180"/>
      <c r="D282" s="180"/>
      <c r="E282" s="180"/>
      <c r="F282" s="180"/>
    </row>
    <row r="283" spans="3:6">
      <c r="C283" s="180"/>
      <c r="D283" s="180"/>
      <c r="E283" s="180"/>
      <c r="F283" s="180"/>
    </row>
    <row r="284" spans="3:6">
      <c r="C284" s="180"/>
      <c r="D284" s="180"/>
      <c r="E284" s="180"/>
      <c r="F284" s="180"/>
    </row>
    <row r="285" spans="3:6">
      <c r="C285" s="180"/>
      <c r="D285" s="180"/>
      <c r="E285" s="180"/>
      <c r="F285" s="180"/>
    </row>
    <row r="286" spans="3:6">
      <c r="C286" s="180"/>
      <c r="D286" s="180"/>
      <c r="E286" s="180"/>
      <c r="F286" s="180"/>
    </row>
    <row r="287" spans="3:6">
      <c r="C287" s="180"/>
      <c r="D287" s="180"/>
      <c r="E287" s="180"/>
      <c r="F287" s="180"/>
    </row>
    <row r="288" spans="3:6">
      <c r="C288" s="180"/>
      <c r="D288" s="180"/>
      <c r="E288" s="180"/>
      <c r="F288" s="180"/>
    </row>
    <row r="289" spans="3:6">
      <c r="C289" s="180"/>
      <c r="D289" s="180"/>
      <c r="E289" s="180"/>
      <c r="F289" s="180"/>
    </row>
    <row r="290" spans="3:6">
      <c r="C290" s="180"/>
      <c r="D290" s="180"/>
      <c r="E290" s="180"/>
      <c r="F290" s="180"/>
    </row>
    <row r="291" spans="3:6">
      <c r="C291" s="180"/>
      <c r="D291" s="180"/>
      <c r="E291" s="180"/>
      <c r="F291" s="180"/>
    </row>
    <row r="292" spans="3:6">
      <c r="C292" s="180"/>
      <c r="D292" s="180"/>
      <c r="E292" s="180"/>
      <c r="F292" s="180"/>
    </row>
    <row r="293" spans="3:6">
      <c r="C293" s="180"/>
      <c r="D293" s="180"/>
      <c r="E293" s="180"/>
      <c r="F293" s="180"/>
    </row>
    <row r="294" spans="3:6">
      <c r="C294" s="180"/>
      <c r="D294" s="180"/>
      <c r="E294" s="180"/>
      <c r="F294" s="180"/>
    </row>
    <row r="295" spans="3:6">
      <c r="C295" s="180"/>
      <c r="D295" s="180"/>
      <c r="E295" s="180"/>
      <c r="F295" s="180"/>
    </row>
    <row r="296" spans="3:6">
      <c r="C296" s="180"/>
      <c r="D296" s="180"/>
      <c r="E296" s="180"/>
      <c r="F296" s="180"/>
    </row>
    <row r="297" spans="3:6">
      <c r="C297" s="180"/>
      <c r="D297" s="180"/>
      <c r="E297" s="180"/>
      <c r="F297" s="180"/>
    </row>
    <row r="298" spans="3:6">
      <c r="C298" s="180"/>
      <c r="D298" s="180"/>
      <c r="E298" s="180"/>
      <c r="F298" s="180"/>
    </row>
    <row r="299" spans="3:6">
      <c r="C299" s="180"/>
      <c r="D299" s="180"/>
      <c r="E299" s="180"/>
      <c r="F299" s="180"/>
    </row>
    <row r="300" spans="3:6">
      <c r="C300" s="180"/>
      <c r="D300" s="180"/>
      <c r="E300" s="180"/>
      <c r="F300" s="180"/>
    </row>
    <row r="301" spans="3:6">
      <c r="C301" s="180"/>
      <c r="D301" s="180"/>
      <c r="E301" s="180"/>
      <c r="F301" s="180"/>
    </row>
    <row r="302" spans="3:6">
      <c r="C302" s="180"/>
      <c r="D302" s="180"/>
      <c r="E302" s="180"/>
      <c r="F302" s="180"/>
    </row>
    <row r="303" spans="3:6">
      <c r="C303" s="180"/>
      <c r="D303" s="180"/>
      <c r="E303" s="180"/>
      <c r="F303" s="180"/>
    </row>
    <row r="304" spans="3:6">
      <c r="C304" s="180"/>
      <c r="D304" s="180"/>
      <c r="E304" s="180"/>
      <c r="F304" s="180"/>
    </row>
    <row r="305" spans="3:6">
      <c r="C305" s="180"/>
      <c r="D305" s="180"/>
      <c r="E305" s="180"/>
      <c r="F305" s="180"/>
    </row>
    <row r="306" spans="3:6">
      <c r="C306" s="180"/>
      <c r="D306" s="180"/>
      <c r="E306" s="180"/>
      <c r="F306" s="180"/>
    </row>
    <row r="307" spans="3:6">
      <c r="C307" s="180"/>
      <c r="D307" s="180"/>
      <c r="E307" s="180"/>
      <c r="F307" s="180"/>
    </row>
    <row r="308" spans="3:6">
      <c r="C308" s="180"/>
      <c r="D308" s="180"/>
      <c r="E308" s="180"/>
      <c r="F308" s="180"/>
    </row>
    <row r="309" spans="3:6">
      <c r="C309" s="180"/>
      <c r="D309" s="180"/>
      <c r="E309" s="180"/>
      <c r="F309" s="180"/>
    </row>
    <row r="310" spans="3:6">
      <c r="C310" s="180"/>
      <c r="D310" s="180"/>
      <c r="E310" s="180"/>
      <c r="F310" s="180"/>
    </row>
    <row r="311" spans="3:6">
      <c r="C311" s="180"/>
      <c r="D311" s="180"/>
      <c r="E311" s="180"/>
      <c r="F311" s="180"/>
    </row>
    <row r="312" spans="3:6">
      <c r="C312" s="180"/>
      <c r="D312" s="180"/>
      <c r="E312" s="180"/>
      <c r="F312" s="180"/>
    </row>
    <row r="313" spans="3:6">
      <c r="C313" s="180"/>
      <c r="D313" s="180"/>
      <c r="E313" s="180"/>
      <c r="F313" s="180"/>
    </row>
    <row r="314" spans="3:6">
      <c r="C314" s="180"/>
      <c r="D314" s="180"/>
      <c r="E314" s="180"/>
      <c r="F314" s="180"/>
    </row>
    <row r="315" spans="3:6">
      <c r="C315" s="180"/>
      <c r="D315" s="180"/>
      <c r="E315" s="180"/>
      <c r="F315" s="180"/>
    </row>
    <row r="316" spans="3:6">
      <c r="C316" s="180"/>
      <c r="D316" s="180"/>
      <c r="E316" s="180"/>
      <c r="F316" s="180"/>
    </row>
    <row r="317" spans="3:6">
      <c r="C317" s="180"/>
      <c r="D317" s="180"/>
      <c r="E317" s="180"/>
      <c r="F317" s="180"/>
    </row>
    <row r="318" spans="3:6">
      <c r="C318" s="180"/>
      <c r="D318" s="180"/>
      <c r="E318" s="180"/>
      <c r="F318" s="180"/>
    </row>
    <row r="319" spans="3:6">
      <c r="C319" s="180"/>
      <c r="D319" s="180"/>
      <c r="E319" s="180"/>
      <c r="F319" s="180"/>
    </row>
    <row r="320" spans="3:6">
      <c r="C320" s="180"/>
      <c r="D320" s="180"/>
      <c r="E320" s="180"/>
      <c r="F320" s="180"/>
    </row>
    <row r="321" spans="3:6">
      <c r="C321" s="180"/>
      <c r="D321" s="180"/>
      <c r="E321" s="180"/>
      <c r="F321" s="180"/>
    </row>
    <row r="322" spans="3:6">
      <c r="C322" s="180"/>
      <c r="D322" s="180"/>
      <c r="E322" s="180"/>
      <c r="F322" s="180"/>
    </row>
    <row r="323" spans="3:6">
      <c r="C323" s="180"/>
      <c r="D323" s="180"/>
      <c r="E323" s="180"/>
      <c r="F323" s="180"/>
    </row>
    <row r="324" spans="3:6">
      <c r="C324" s="180"/>
      <c r="D324" s="180"/>
      <c r="E324" s="180"/>
      <c r="F324" s="180"/>
    </row>
    <row r="325" spans="3:6">
      <c r="C325" s="180"/>
      <c r="D325" s="180"/>
      <c r="E325" s="180"/>
      <c r="F325" s="180"/>
    </row>
    <row r="326" spans="3:6">
      <c r="C326" s="180"/>
      <c r="D326" s="180"/>
      <c r="E326" s="180"/>
      <c r="F326" s="180"/>
    </row>
    <row r="327" spans="3:6">
      <c r="C327" s="180"/>
      <c r="D327" s="180"/>
      <c r="E327" s="180"/>
      <c r="F327" s="180"/>
    </row>
    <row r="328" spans="3:6">
      <c r="C328" s="180"/>
      <c r="D328" s="180"/>
      <c r="E328" s="180"/>
      <c r="F328" s="180"/>
    </row>
    <row r="329" spans="3:6">
      <c r="C329" s="180"/>
      <c r="D329" s="180"/>
      <c r="E329" s="180"/>
      <c r="F329" s="180"/>
    </row>
    <row r="330" spans="3:6">
      <c r="C330" s="180"/>
      <c r="D330" s="180"/>
      <c r="E330" s="180"/>
      <c r="F330" s="180"/>
    </row>
    <row r="331" spans="3:6">
      <c r="C331" s="180"/>
      <c r="D331" s="180"/>
      <c r="E331" s="180"/>
      <c r="F331" s="180"/>
    </row>
    <row r="332" spans="3:6">
      <c r="C332" s="180"/>
      <c r="D332" s="180"/>
      <c r="E332" s="180"/>
      <c r="F332" s="180"/>
    </row>
    <row r="333" spans="3:6">
      <c r="C333" s="180"/>
      <c r="D333" s="180"/>
      <c r="E333" s="180"/>
      <c r="F333" s="180"/>
    </row>
    <row r="334" spans="3:6">
      <c r="C334" s="180"/>
      <c r="D334" s="180"/>
      <c r="E334" s="180"/>
      <c r="F334" s="180"/>
    </row>
    <row r="335" spans="3:6">
      <c r="C335" s="180"/>
      <c r="D335" s="180"/>
      <c r="E335" s="180"/>
      <c r="F335" s="180"/>
    </row>
    <row r="336" spans="3:6">
      <c r="C336" s="180"/>
      <c r="D336" s="180"/>
      <c r="E336" s="180"/>
      <c r="F336" s="180"/>
    </row>
    <row r="337" spans="3:6">
      <c r="C337" s="180"/>
      <c r="D337" s="180"/>
      <c r="E337" s="180"/>
      <c r="F337" s="180"/>
    </row>
    <row r="338" spans="3:6">
      <c r="C338" s="180"/>
      <c r="D338" s="180"/>
      <c r="E338" s="180"/>
      <c r="F338" s="180"/>
    </row>
    <row r="339" spans="3:6">
      <c r="C339" s="180"/>
      <c r="D339" s="180"/>
      <c r="E339" s="180"/>
      <c r="F339" s="180"/>
    </row>
    <row r="340" spans="3:6">
      <c r="C340" s="180"/>
      <c r="D340" s="180"/>
      <c r="E340" s="180"/>
      <c r="F340" s="180"/>
    </row>
    <row r="341" spans="3:6">
      <c r="C341" s="180"/>
      <c r="D341" s="180"/>
      <c r="E341" s="180"/>
      <c r="F341" s="180"/>
    </row>
    <row r="342" spans="3:6">
      <c r="C342" s="180"/>
      <c r="D342" s="180"/>
      <c r="E342" s="180"/>
      <c r="F342" s="180"/>
    </row>
    <row r="343" spans="3:6">
      <c r="C343" s="180"/>
      <c r="D343" s="180"/>
      <c r="E343" s="180"/>
      <c r="F343" s="180"/>
    </row>
    <row r="344" spans="3:6">
      <c r="C344" s="180"/>
      <c r="D344" s="180"/>
      <c r="E344" s="180"/>
      <c r="F344" s="180"/>
    </row>
    <row r="345" spans="3:6">
      <c r="C345" s="180"/>
      <c r="D345" s="180"/>
      <c r="E345" s="180"/>
      <c r="F345" s="180"/>
    </row>
    <row r="346" spans="3:6">
      <c r="C346" s="180"/>
      <c r="D346" s="180"/>
      <c r="E346" s="180"/>
      <c r="F346" s="180"/>
    </row>
    <row r="347" spans="3:6">
      <c r="C347" s="180"/>
      <c r="D347" s="180"/>
      <c r="E347" s="180"/>
      <c r="F347" s="180"/>
    </row>
    <row r="348" spans="3:6">
      <c r="C348" s="180"/>
      <c r="D348" s="180"/>
      <c r="E348" s="180"/>
      <c r="F348" s="180"/>
    </row>
    <row r="349" spans="3:6">
      <c r="C349" s="180"/>
      <c r="D349" s="180"/>
      <c r="E349" s="180"/>
      <c r="F349" s="180"/>
    </row>
    <row r="350" spans="3:6">
      <c r="C350" s="180"/>
      <c r="D350" s="180"/>
      <c r="E350" s="180"/>
      <c r="F350" s="180"/>
    </row>
    <row r="351" spans="3:6">
      <c r="C351" s="180"/>
      <c r="D351" s="180"/>
      <c r="E351" s="180"/>
      <c r="F351" s="180"/>
    </row>
    <row r="352" spans="3:6">
      <c r="C352" s="180"/>
      <c r="D352" s="180"/>
      <c r="E352" s="180"/>
      <c r="F352" s="180"/>
    </row>
    <row r="353" spans="3:6">
      <c r="C353" s="180"/>
      <c r="D353" s="180"/>
      <c r="E353" s="180"/>
      <c r="F353" s="180"/>
    </row>
    <row r="354" spans="3:6">
      <c r="C354" s="180"/>
      <c r="D354" s="180"/>
      <c r="E354" s="180"/>
      <c r="F354" s="180"/>
    </row>
    <row r="355" spans="3:6">
      <c r="C355" s="180"/>
      <c r="D355" s="180"/>
      <c r="E355" s="180"/>
      <c r="F355" s="180"/>
    </row>
    <row r="356" spans="3:6">
      <c r="C356" s="180"/>
      <c r="D356" s="180"/>
      <c r="E356" s="180"/>
      <c r="F356" s="180"/>
    </row>
    <row r="357" spans="3:6">
      <c r="C357" s="180"/>
      <c r="D357" s="180"/>
      <c r="E357" s="180"/>
      <c r="F357" s="180"/>
    </row>
    <row r="358" spans="3:6">
      <c r="C358" s="180"/>
      <c r="D358" s="180"/>
      <c r="E358" s="180"/>
      <c r="F358" s="180"/>
    </row>
    <row r="359" spans="3:6">
      <c r="C359" s="180"/>
      <c r="D359" s="180"/>
      <c r="E359" s="180"/>
      <c r="F359" s="180"/>
    </row>
    <row r="360" spans="3:6">
      <c r="C360" s="180"/>
      <c r="D360" s="180"/>
      <c r="E360" s="180"/>
      <c r="F360" s="180"/>
    </row>
    <row r="361" spans="3:6">
      <c r="C361" s="180"/>
      <c r="D361" s="180"/>
      <c r="E361" s="180"/>
      <c r="F361" s="180"/>
    </row>
    <row r="362" spans="3:6">
      <c r="C362" s="180"/>
      <c r="D362" s="180"/>
      <c r="E362" s="180"/>
      <c r="F362" s="180"/>
    </row>
    <row r="363" spans="3:6">
      <c r="C363" s="180"/>
      <c r="D363" s="180"/>
      <c r="E363" s="180"/>
      <c r="F363" s="180"/>
    </row>
    <row r="364" spans="3:6">
      <c r="C364" s="180"/>
      <c r="D364" s="180"/>
      <c r="E364" s="180"/>
      <c r="F364" s="180"/>
    </row>
    <row r="365" spans="3:6">
      <c r="C365" s="180"/>
      <c r="D365" s="180"/>
      <c r="E365" s="180"/>
      <c r="F365" s="180"/>
    </row>
    <row r="366" spans="3:6">
      <c r="C366" s="180"/>
      <c r="D366" s="180"/>
      <c r="E366" s="180"/>
      <c r="F366" s="180"/>
    </row>
    <row r="367" spans="3:6">
      <c r="C367" s="180"/>
      <c r="D367" s="180"/>
      <c r="E367" s="180"/>
      <c r="F367" s="180"/>
    </row>
    <row r="368" spans="3:6">
      <c r="C368" s="180"/>
      <c r="D368" s="180"/>
      <c r="E368" s="180"/>
      <c r="F368" s="180"/>
    </row>
    <row r="369" spans="3:6">
      <c r="C369" s="180"/>
      <c r="D369" s="180"/>
      <c r="E369" s="180"/>
      <c r="F369" s="180"/>
    </row>
    <row r="370" spans="3:6">
      <c r="C370" s="180"/>
      <c r="D370" s="180"/>
      <c r="E370" s="180"/>
      <c r="F370" s="180"/>
    </row>
    <row r="371" spans="3:6">
      <c r="C371" s="180"/>
      <c r="D371" s="180"/>
      <c r="E371" s="180"/>
      <c r="F371" s="180"/>
    </row>
    <row r="372" spans="3:6">
      <c r="C372" s="180"/>
      <c r="D372" s="180"/>
      <c r="E372" s="180"/>
      <c r="F372" s="180"/>
    </row>
    <row r="373" spans="3:6">
      <c r="C373" s="180"/>
      <c r="D373" s="180"/>
      <c r="E373" s="180"/>
      <c r="F373" s="180"/>
    </row>
    <row r="374" spans="3:6">
      <c r="C374" s="180"/>
      <c r="D374" s="180"/>
      <c r="E374" s="180"/>
      <c r="F374" s="180"/>
    </row>
    <row r="375" spans="3:6">
      <c r="C375" s="180"/>
      <c r="D375" s="180"/>
      <c r="E375" s="180"/>
      <c r="F375" s="180"/>
    </row>
    <row r="376" spans="3:6">
      <c r="C376" s="180"/>
      <c r="D376" s="180"/>
      <c r="E376" s="180"/>
      <c r="F376" s="180"/>
    </row>
    <row r="377" spans="3:6">
      <c r="C377" s="180"/>
      <c r="D377" s="180"/>
      <c r="E377" s="180"/>
      <c r="F377" s="180"/>
    </row>
    <row r="378" spans="3:6">
      <c r="C378" s="180"/>
      <c r="D378" s="180"/>
      <c r="E378" s="180"/>
      <c r="F378" s="180"/>
    </row>
    <row r="379" spans="3:6">
      <c r="C379" s="180"/>
      <c r="D379" s="180"/>
      <c r="E379" s="180"/>
      <c r="F379" s="180"/>
    </row>
    <row r="380" spans="3:6">
      <c r="C380" s="180"/>
      <c r="D380" s="180"/>
      <c r="E380" s="180"/>
      <c r="F380" s="180"/>
    </row>
    <row r="381" spans="3:6">
      <c r="C381" s="180"/>
      <c r="D381" s="180"/>
      <c r="E381" s="180"/>
      <c r="F381" s="180"/>
    </row>
    <row r="382" spans="3:6">
      <c r="C382" s="180"/>
      <c r="D382" s="180"/>
      <c r="E382" s="180"/>
      <c r="F382" s="180"/>
    </row>
    <row r="383" spans="3:6">
      <c r="C383" s="180"/>
      <c r="D383" s="180"/>
      <c r="E383" s="180"/>
      <c r="F383" s="180"/>
    </row>
    <row r="384" spans="3:6">
      <c r="C384" s="180"/>
      <c r="D384" s="180"/>
      <c r="E384" s="180"/>
      <c r="F384" s="180"/>
    </row>
    <row r="385" spans="3:6">
      <c r="C385" s="180"/>
      <c r="D385" s="180"/>
      <c r="E385" s="180"/>
      <c r="F385" s="180"/>
    </row>
    <row r="386" spans="3:6">
      <c r="C386" s="180"/>
      <c r="D386" s="180"/>
      <c r="E386" s="180"/>
      <c r="F386" s="180"/>
    </row>
    <row r="387" spans="3:6">
      <c r="C387" s="180"/>
      <c r="D387" s="180"/>
      <c r="E387" s="180"/>
      <c r="F387" s="180"/>
    </row>
    <row r="388" spans="3:6">
      <c r="C388" s="180"/>
      <c r="D388" s="180"/>
      <c r="E388" s="180"/>
      <c r="F388" s="180"/>
    </row>
    <row r="389" spans="3:6">
      <c r="C389" s="180"/>
      <c r="D389" s="180"/>
      <c r="E389" s="180"/>
      <c r="F389" s="180"/>
    </row>
    <row r="390" spans="3:6">
      <c r="C390" s="180"/>
      <c r="D390" s="180"/>
      <c r="E390" s="180"/>
      <c r="F390" s="180"/>
    </row>
    <row r="391" spans="3:6">
      <c r="C391" s="180"/>
      <c r="D391" s="180"/>
      <c r="E391" s="180"/>
      <c r="F391" s="180"/>
    </row>
    <row r="392" spans="3:6">
      <c r="C392" s="180"/>
      <c r="D392" s="180"/>
      <c r="E392" s="180"/>
      <c r="F392" s="180"/>
    </row>
    <row r="393" spans="3:6">
      <c r="C393" s="180"/>
      <c r="D393" s="180"/>
      <c r="E393" s="180"/>
      <c r="F393" s="180"/>
    </row>
    <row r="394" spans="3:6">
      <c r="C394" s="180"/>
      <c r="D394" s="180"/>
      <c r="E394" s="180"/>
      <c r="F394" s="180"/>
    </row>
    <row r="395" spans="3:6">
      <c r="C395" s="180"/>
      <c r="D395" s="180"/>
      <c r="E395" s="180"/>
      <c r="F395" s="180"/>
    </row>
    <row r="396" spans="3:6">
      <c r="C396" s="180"/>
      <c r="D396" s="180"/>
      <c r="E396" s="180"/>
      <c r="F396" s="180"/>
    </row>
    <row r="397" spans="3:6">
      <c r="C397" s="180"/>
      <c r="D397" s="180"/>
      <c r="E397" s="180"/>
      <c r="F397" s="180"/>
    </row>
    <row r="398" spans="3:6">
      <c r="C398" s="180"/>
      <c r="D398" s="180"/>
      <c r="E398" s="180"/>
      <c r="F398" s="180"/>
    </row>
    <row r="399" spans="3:6">
      <c r="C399" s="180"/>
      <c r="D399" s="180"/>
      <c r="E399" s="180"/>
      <c r="F399" s="180"/>
    </row>
    <row r="400" spans="3:6">
      <c r="C400" s="180"/>
      <c r="D400" s="180"/>
      <c r="E400" s="180"/>
      <c r="F400" s="180"/>
    </row>
    <row r="401" spans="3:6">
      <c r="C401" s="180"/>
      <c r="D401" s="180"/>
      <c r="E401" s="180"/>
      <c r="F401" s="180"/>
    </row>
    <row r="402" spans="3:6">
      <c r="C402" s="180"/>
      <c r="D402" s="180"/>
      <c r="E402" s="180"/>
      <c r="F402" s="180"/>
    </row>
    <row r="403" spans="3:6">
      <c r="C403" s="180"/>
      <c r="D403" s="180"/>
      <c r="E403" s="180"/>
      <c r="F403" s="180"/>
    </row>
    <row r="404" spans="3:6">
      <c r="C404" s="180"/>
      <c r="D404" s="180"/>
      <c r="E404" s="180"/>
      <c r="F404" s="180"/>
    </row>
    <row r="405" spans="3:6">
      <c r="C405" s="180"/>
      <c r="D405" s="180"/>
      <c r="E405" s="180"/>
      <c r="F405" s="180"/>
    </row>
    <row r="406" spans="3:6">
      <c r="C406" s="180"/>
      <c r="D406" s="180"/>
      <c r="E406" s="180"/>
      <c r="F406" s="180"/>
    </row>
    <row r="407" spans="3:6">
      <c r="C407" s="180"/>
      <c r="D407" s="180"/>
      <c r="E407" s="180"/>
      <c r="F407" s="180"/>
    </row>
    <row r="408" spans="3:6">
      <c r="C408" s="180"/>
      <c r="D408" s="180"/>
      <c r="E408" s="180"/>
      <c r="F408" s="180"/>
    </row>
    <row r="409" spans="3:6">
      <c r="C409" s="180"/>
      <c r="D409" s="180"/>
      <c r="E409" s="180"/>
      <c r="F409" s="180"/>
    </row>
    <row r="410" spans="3:6">
      <c r="C410" s="180"/>
      <c r="D410" s="180"/>
      <c r="E410" s="180"/>
      <c r="F410" s="180"/>
    </row>
    <row r="411" spans="3:6">
      <c r="C411" s="180"/>
      <c r="D411" s="180"/>
      <c r="E411" s="180"/>
      <c r="F411" s="180"/>
    </row>
    <row r="412" spans="3:6">
      <c r="C412" s="180"/>
      <c r="D412" s="180"/>
      <c r="E412" s="180"/>
      <c r="F412" s="180"/>
    </row>
    <row r="413" spans="3:6">
      <c r="C413" s="180"/>
      <c r="D413" s="180"/>
      <c r="E413" s="180"/>
      <c r="F413" s="180"/>
    </row>
    <row r="414" spans="3:6">
      <c r="C414" s="180"/>
      <c r="D414" s="180"/>
      <c r="E414" s="180"/>
      <c r="F414" s="180"/>
    </row>
    <row r="415" spans="3:6">
      <c r="C415" s="180"/>
      <c r="D415" s="180"/>
      <c r="E415" s="180"/>
      <c r="F415" s="180"/>
    </row>
    <row r="416" spans="3:6">
      <c r="C416" s="180"/>
      <c r="D416" s="180"/>
      <c r="E416" s="180"/>
      <c r="F416" s="180"/>
    </row>
    <row r="417" spans="3:6">
      <c r="C417" s="180"/>
      <c r="D417" s="180"/>
      <c r="E417" s="180"/>
      <c r="F417" s="180"/>
    </row>
    <row r="418" spans="3:6">
      <c r="C418" s="180"/>
      <c r="D418" s="180"/>
      <c r="E418" s="180"/>
      <c r="F418" s="180"/>
    </row>
    <row r="419" spans="3:6">
      <c r="C419" s="180"/>
      <c r="D419" s="180"/>
      <c r="E419" s="180"/>
      <c r="F419" s="180"/>
    </row>
    <row r="420" spans="3:6">
      <c r="C420" s="180"/>
      <c r="D420" s="180"/>
      <c r="E420" s="180"/>
      <c r="F420" s="180"/>
    </row>
    <row r="421" spans="3:6">
      <c r="C421" s="180"/>
      <c r="D421" s="180"/>
      <c r="E421" s="180"/>
      <c r="F421" s="180"/>
    </row>
    <row r="422" spans="3:6">
      <c r="C422" s="180"/>
      <c r="D422" s="180"/>
      <c r="E422" s="180"/>
      <c r="F422" s="180"/>
    </row>
    <row r="423" spans="3:6">
      <c r="C423" s="180"/>
      <c r="D423" s="180"/>
      <c r="E423" s="180"/>
      <c r="F423" s="180"/>
    </row>
    <row r="424" spans="3:6">
      <c r="C424" s="180"/>
      <c r="D424" s="180"/>
      <c r="E424" s="180"/>
      <c r="F424" s="180"/>
    </row>
    <row r="425" spans="3:6">
      <c r="C425" s="180"/>
      <c r="D425" s="180"/>
      <c r="E425" s="180"/>
      <c r="F425" s="180"/>
    </row>
    <row r="426" spans="3:6">
      <c r="C426" s="180"/>
      <c r="D426" s="180"/>
      <c r="E426" s="180"/>
      <c r="F426" s="180"/>
    </row>
    <row r="427" spans="3:6">
      <c r="C427" s="180"/>
      <c r="D427" s="180"/>
      <c r="E427" s="180"/>
      <c r="F427" s="180"/>
    </row>
    <row r="428" spans="3:6">
      <c r="C428" s="180"/>
      <c r="D428" s="180"/>
      <c r="E428" s="180"/>
      <c r="F428" s="180"/>
    </row>
    <row r="429" spans="3:6">
      <c r="C429" s="180"/>
      <c r="D429" s="180"/>
      <c r="E429" s="180"/>
      <c r="F429" s="180"/>
    </row>
    <row r="430" spans="3:6">
      <c r="C430" s="180"/>
      <c r="D430" s="180"/>
      <c r="E430" s="180"/>
      <c r="F430" s="180"/>
    </row>
    <row r="431" spans="3:6">
      <c r="C431" s="180"/>
      <c r="D431" s="180"/>
      <c r="E431" s="180"/>
      <c r="F431" s="180"/>
    </row>
    <row r="432" spans="3:6">
      <c r="C432" s="180"/>
      <c r="D432" s="180"/>
      <c r="E432" s="180"/>
      <c r="F432" s="180"/>
    </row>
    <row r="433" spans="3:6">
      <c r="C433" s="180"/>
      <c r="D433" s="180"/>
      <c r="E433" s="180"/>
      <c r="F433" s="180"/>
    </row>
    <row r="434" spans="3:6">
      <c r="C434" s="180"/>
      <c r="D434" s="180"/>
      <c r="E434" s="180"/>
      <c r="F434" s="180"/>
    </row>
    <row r="435" spans="3:6">
      <c r="C435" s="180"/>
      <c r="D435" s="180"/>
      <c r="E435" s="180"/>
      <c r="F435" s="180"/>
    </row>
    <row r="436" spans="3:6">
      <c r="C436" s="180"/>
      <c r="D436" s="180"/>
      <c r="E436" s="180"/>
      <c r="F436" s="180"/>
    </row>
    <row r="437" spans="3:6">
      <c r="C437" s="180"/>
      <c r="D437" s="180"/>
      <c r="E437" s="180"/>
      <c r="F437" s="180"/>
    </row>
    <row r="438" spans="3:6">
      <c r="C438" s="180"/>
      <c r="D438" s="180"/>
      <c r="E438" s="180"/>
      <c r="F438" s="180"/>
    </row>
    <row r="439" spans="3:6">
      <c r="C439" s="180"/>
      <c r="D439" s="180"/>
      <c r="E439" s="180"/>
      <c r="F439" s="180"/>
    </row>
    <row r="440" spans="3:6">
      <c r="C440" s="180"/>
      <c r="D440" s="180"/>
      <c r="E440" s="180"/>
      <c r="F440" s="180"/>
    </row>
    <row r="441" spans="3:6">
      <c r="C441" s="180"/>
      <c r="D441" s="180"/>
      <c r="E441" s="180"/>
      <c r="F441" s="180"/>
    </row>
    <row r="442" spans="3:6">
      <c r="C442" s="180"/>
      <c r="D442" s="180"/>
      <c r="E442" s="180"/>
      <c r="F442" s="180"/>
    </row>
    <row r="443" spans="3:6">
      <c r="C443" s="180"/>
      <c r="D443" s="180"/>
      <c r="E443" s="180"/>
      <c r="F443" s="180"/>
    </row>
    <row r="444" spans="3:6">
      <c r="C444" s="180"/>
      <c r="D444" s="180"/>
      <c r="E444" s="180"/>
      <c r="F444" s="180"/>
    </row>
    <row r="445" spans="3:6">
      <c r="C445" s="180"/>
      <c r="D445" s="180"/>
      <c r="E445" s="180"/>
      <c r="F445" s="180"/>
    </row>
    <row r="446" spans="3:6">
      <c r="C446" s="180"/>
      <c r="D446" s="180"/>
      <c r="E446" s="180"/>
      <c r="F446" s="180"/>
    </row>
    <row r="447" spans="3:6">
      <c r="C447" s="180"/>
      <c r="D447" s="180"/>
      <c r="E447" s="180"/>
      <c r="F447" s="180"/>
    </row>
    <row r="448" spans="3:6">
      <c r="C448" s="180"/>
      <c r="D448" s="180"/>
      <c r="E448" s="180"/>
      <c r="F448" s="180"/>
    </row>
    <row r="449" spans="3:6">
      <c r="C449" s="180"/>
      <c r="D449" s="180"/>
      <c r="E449" s="180"/>
      <c r="F449" s="180"/>
    </row>
    <row r="450" spans="3:6">
      <c r="C450" s="180"/>
      <c r="D450" s="180"/>
      <c r="E450" s="180"/>
      <c r="F450" s="180"/>
    </row>
    <row r="451" spans="3:6">
      <c r="C451" s="180"/>
      <c r="D451" s="180"/>
      <c r="E451" s="180"/>
      <c r="F451" s="180"/>
    </row>
    <row r="452" spans="3:6">
      <c r="C452" s="180"/>
      <c r="D452" s="180"/>
      <c r="E452" s="180"/>
      <c r="F452" s="180"/>
    </row>
    <row r="453" spans="3:6">
      <c r="C453" s="180"/>
      <c r="D453" s="180"/>
      <c r="E453" s="180"/>
      <c r="F453" s="180"/>
    </row>
    <row r="454" spans="3:6">
      <c r="C454" s="180"/>
      <c r="D454" s="180"/>
      <c r="E454" s="180"/>
      <c r="F454" s="180"/>
    </row>
    <row r="455" spans="3:6">
      <c r="C455" s="180"/>
      <c r="D455" s="180"/>
      <c r="E455" s="180"/>
      <c r="F455" s="180"/>
    </row>
    <row r="456" spans="3:6">
      <c r="C456" s="180"/>
      <c r="D456" s="180"/>
      <c r="E456" s="180"/>
      <c r="F456" s="180"/>
    </row>
    <row r="457" spans="3:6">
      <c r="C457" s="180"/>
      <c r="D457" s="180"/>
      <c r="E457" s="180"/>
      <c r="F457" s="180"/>
    </row>
    <row r="458" spans="3:6">
      <c r="C458" s="180"/>
      <c r="D458" s="180"/>
      <c r="E458" s="180"/>
      <c r="F458" s="180"/>
    </row>
    <row r="459" spans="3:6">
      <c r="C459" s="180"/>
      <c r="D459" s="180"/>
      <c r="E459" s="180"/>
      <c r="F459" s="180"/>
    </row>
    <row r="460" spans="3:6">
      <c r="C460" s="180"/>
      <c r="D460" s="180"/>
      <c r="E460" s="180"/>
      <c r="F460" s="180"/>
    </row>
    <row r="461" spans="3:6">
      <c r="C461" s="180"/>
      <c r="D461" s="180"/>
      <c r="E461" s="180"/>
      <c r="F461" s="180"/>
    </row>
    <row r="462" spans="3:6">
      <c r="C462" s="180"/>
      <c r="D462" s="180"/>
      <c r="E462" s="180"/>
      <c r="F462" s="180"/>
    </row>
    <row r="463" spans="3:6">
      <c r="C463" s="180"/>
      <c r="D463" s="180"/>
      <c r="E463" s="180"/>
      <c r="F463" s="180"/>
    </row>
    <row r="464" spans="3:6">
      <c r="C464" s="180"/>
      <c r="D464" s="180"/>
      <c r="E464" s="180"/>
      <c r="F464" s="180"/>
    </row>
    <row r="465" spans="3:6">
      <c r="C465" s="180"/>
      <c r="D465" s="180"/>
      <c r="E465" s="180"/>
      <c r="F465" s="180"/>
    </row>
    <row r="466" spans="3:6">
      <c r="C466" s="180"/>
      <c r="D466" s="180"/>
      <c r="E466" s="180"/>
      <c r="F466" s="180"/>
    </row>
    <row r="467" spans="3:6">
      <c r="C467" s="180"/>
      <c r="D467" s="180"/>
      <c r="E467" s="180"/>
      <c r="F467" s="180"/>
    </row>
    <row r="468" spans="3:6">
      <c r="C468" s="180"/>
      <c r="D468" s="180"/>
      <c r="E468" s="180"/>
      <c r="F468" s="180"/>
    </row>
    <row r="469" spans="3:6">
      <c r="C469" s="180"/>
      <c r="D469" s="180"/>
      <c r="E469" s="180"/>
      <c r="F469" s="180"/>
    </row>
    <row r="470" spans="3:6">
      <c r="C470" s="180"/>
      <c r="D470" s="180"/>
      <c r="E470" s="180"/>
      <c r="F470" s="180"/>
    </row>
    <row r="471" spans="3:6">
      <c r="C471" s="180"/>
      <c r="D471" s="180"/>
      <c r="E471" s="180"/>
      <c r="F471" s="180"/>
    </row>
    <row r="472" spans="3:6">
      <c r="C472" s="180"/>
      <c r="D472" s="180"/>
      <c r="E472" s="180"/>
      <c r="F472" s="180"/>
    </row>
    <row r="473" spans="3:6">
      <c r="C473" s="180"/>
      <c r="D473" s="180"/>
      <c r="E473" s="180"/>
      <c r="F473" s="180"/>
    </row>
    <row r="474" spans="3:6">
      <c r="C474" s="180"/>
      <c r="D474" s="180"/>
      <c r="E474" s="180"/>
      <c r="F474" s="180"/>
    </row>
    <row r="475" spans="3:6">
      <c r="C475" s="180"/>
      <c r="D475" s="180"/>
      <c r="E475" s="180"/>
      <c r="F475" s="180"/>
    </row>
    <row r="476" spans="3:6">
      <c r="C476" s="180"/>
      <c r="D476" s="180"/>
      <c r="E476" s="180"/>
      <c r="F476" s="180"/>
    </row>
    <row r="477" spans="3:6">
      <c r="C477" s="180"/>
      <c r="D477" s="180"/>
      <c r="E477" s="180"/>
      <c r="F477" s="180"/>
    </row>
    <row r="478" spans="3:6">
      <c r="C478" s="180"/>
      <c r="D478" s="180"/>
      <c r="E478" s="180"/>
      <c r="F478" s="180"/>
    </row>
    <row r="479" spans="3:6">
      <c r="C479" s="180"/>
      <c r="D479" s="180"/>
      <c r="E479" s="180"/>
      <c r="F479" s="180"/>
    </row>
    <row r="480" spans="3:6">
      <c r="C480" s="180"/>
      <c r="D480" s="180"/>
      <c r="E480" s="180"/>
      <c r="F480" s="180"/>
    </row>
    <row r="481" spans="3:6">
      <c r="C481" s="180"/>
      <c r="D481" s="180"/>
      <c r="E481" s="180"/>
      <c r="F481" s="180"/>
    </row>
    <row r="482" spans="3:6">
      <c r="C482" s="180"/>
      <c r="D482" s="180"/>
      <c r="E482" s="180"/>
      <c r="F482" s="180"/>
    </row>
    <row r="483" spans="3:6">
      <c r="C483" s="180"/>
      <c r="D483" s="180"/>
      <c r="E483" s="180"/>
      <c r="F483" s="180"/>
    </row>
    <row r="484" spans="3:6">
      <c r="C484" s="180"/>
      <c r="D484" s="180"/>
      <c r="E484" s="180"/>
      <c r="F484" s="180"/>
    </row>
    <row r="485" spans="3:6">
      <c r="C485" s="180"/>
      <c r="D485" s="180"/>
      <c r="E485" s="180"/>
      <c r="F485" s="180"/>
    </row>
    <row r="486" spans="3:6">
      <c r="C486" s="180"/>
      <c r="D486" s="180"/>
      <c r="E486" s="180"/>
      <c r="F486" s="180"/>
    </row>
    <row r="487" spans="3:6">
      <c r="C487" s="180"/>
      <c r="D487" s="180"/>
      <c r="E487" s="180"/>
      <c r="F487" s="180"/>
    </row>
    <row r="488" spans="3:6">
      <c r="C488" s="180"/>
      <c r="D488" s="180"/>
      <c r="E488" s="180"/>
      <c r="F488" s="180"/>
    </row>
    <row r="489" spans="3:6">
      <c r="C489" s="180"/>
      <c r="D489" s="180"/>
      <c r="E489" s="180"/>
      <c r="F489" s="180"/>
    </row>
    <row r="490" spans="3:6">
      <c r="C490" s="180"/>
      <c r="D490" s="180"/>
      <c r="E490" s="180"/>
      <c r="F490" s="180"/>
    </row>
    <row r="491" spans="3:6">
      <c r="C491" s="180"/>
      <c r="D491" s="180"/>
      <c r="E491" s="180"/>
      <c r="F491" s="180"/>
    </row>
    <row r="492" spans="3:6">
      <c r="C492" s="180"/>
      <c r="D492" s="180"/>
      <c r="E492" s="180"/>
      <c r="F492" s="180"/>
    </row>
    <row r="493" spans="3:6">
      <c r="C493" s="180"/>
      <c r="D493" s="180"/>
      <c r="E493" s="180"/>
      <c r="F493" s="180"/>
    </row>
    <row r="494" spans="3:6">
      <c r="C494" s="180"/>
      <c r="D494" s="180"/>
      <c r="E494" s="180"/>
      <c r="F494" s="180"/>
    </row>
    <row r="495" spans="3:6">
      <c r="C495" s="180"/>
      <c r="D495" s="180"/>
      <c r="E495" s="180"/>
      <c r="F495" s="180"/>
    </row>
    <row r="496" spans="3:6">
      <c r="C496" s="180"/>
      <c r="D496" s="180"/>
      <c r="E496" s="180"/>
      <c r="F496" s="180"/>
    </row>
    <row r="497" spans="3:6">
      <c r="C497" s="180"/>
      <c r="D497" s="180"/>
      <c r="E497" s="180"/>
      <c r="F497" s="180"/>
    </row>
    <row r="498" spans="3:6">
      <c r="C498" s="180"/>
      <c r="D498" s="180"/>
      <c r="E498" s="180"/>
      <c r="F498" s="180"/>
    </row>
    <row r="499" spans="3:6">
      <c r="C499" s="180"/>
      <c r="D499" s="180"/>
      <c r="E499" s="180"/>
      <c r="F499" s="180"/>
    </row>
    <row r="500" spans="3:6">
      <c r="C500" s="180"/>
      <c r="D500" s="180"/>
      <c r="E500" s="180"/>
      <c r="F500" s="180"/>
    </row>
    <row r="501" spans="3:6">
      <c r="C501" s="180"/>
      <c r="D501" s="180"/>
      <c r="E501" s="180"/>
      <c r="F501" s="180"/>
    </row>
    <row r="502" spans="3:6">
      <c r="C502" s="180"/>
      <c r="D502" s="180"/>
      <c r="E502" s="180"/>
      <c r="F502" s="180"/>
    </row>
    <row r="503" spans="3:6">
      <c r="C503" s="180"/>
      <c r="D503" s="180"/>
      <c r="E503" s="180"/>
      <c r="F503" s="180"/>
    </row>
    <row r="504" spans="3:6">
      <c r="C504" s="180"/>
      <c r="D504" s="180"/>
      <c r="E504" s="180"/>
      <c r="F504" s="180"/>
    </row>
    <row r="505" spans="3:6">
      <c r="C505" s="180"/>
      <c r="D505" s="180"/>
      <c r="E505" s="180"/>
      <c r="F505" s="180"/>
    </row>
    <row r="506" spans="3:6">
      <c r="C506" s="180"/>
      <c r="D506" s="180"/>
      <c r="E506" s="180"/>
      <c r="F506" s="180"/>
    </row>
    <row r="507" spans="3:6">
      <c r="C507" s="180"/>
      <c r="D507" s="180"/>
      <c r="E507" s="180"/>
      <c r="F507" s="180"/>
    </row>
    <row r="508" spans="3:6">
      <c r="C508" s="180"/>
      <c r="D508" s="180"/>
      <c r="E508" s="180"/>
      <c r="F508" s="180"/>
    </row>
    <row r="509" spans="3:6">
      <c r="C509" s="180"/>
      <c r="D509" s="180"/>
      <c r="E509" s="180"/>
      <c r="F509" s="180"/>
    </row>
    <row r="510" spans="3:6">
      <c r="C510" s="180"/>
      <c r="D510" s="180"/>
      <c r="E510" s="180"/>
      <c r="F510" s="180"/>
    </row>
    <row r="511" spans="3:6">
      <c r="C511" s="180"/>
      <c r="D511" s="180"/>
      <c r="E511" s="180"/>
      <c r="F511" s="180"/>
    </row>
    <row r="512" spans="3:6">
      <c r="C512" s="180"/>
      <c r="D512" s="180"/>
      <c r="E512" s="180"/>
      <c r="F512" s="180"/>
    </row>
    <row r="513" spans="3:6">
      <c r="C513" s="180"/>
      <c r="D513" s="180"/>
      <c r="E513" s="180"/>
      <c r="F513" s="180"/>
    </row>
    <row r="514" spans="3:6">
      <c r="C514" s="180"/>
      <c r="D514" s="180"/>
      <c r="E514" s="180"/>
      <c r="F514" s="180"/>
    </row>
    <row r="515" spans="3:6">
      <c r="C515" s="180"/>
      <c r="D515" s="180"/>
      <c r="E515" s="180"/>
      <c r="F515" s="180"/>
    </row>
    <row r="516" spans="3:6">
      <c r="C516" s="180"/>
      <c r="D516" s="180"/>
      <c r="E516" s="180"/>
      <c r="F516" s="180"/>
    </row>
    <row r="517" spans="3:6">
      <c r="C517" s="180"/>
      <c r="D517" s="180"/>
      <c r="E517" s="180"/>
      <c r="F517" s="180"/>
    </row>
    <row r="518" spans="3:6">
      <c r="C518" s="180"/>
      <c r="D518" s="180"/>
      <c r="E518" s="180"/>
      <c r="F518" s="180"/>
    </row>
    <row r="519" spans="3:6">
      <c r="C519" s="180"/>
      <c r="D519" s="180"/>
      <c r="E519" s="180"/>
      <c r="F519" s="180"/>
    </row>
    <row r="520" spans="3:6">
      <c r="C520" s="180"/>
      <c r="D520" s="180"/>
      <c r="E520" s="180"/>
      <c r="F520" s="180"/>
    </row>
    <row r="521" spans="3:6">
      <c r="C521" s="180"/>
      <c r="D521" s="180"/>
      <c r="E521" s="180"/>
      <c r="F521" s="180"/>
    </row>
    <row r="522" spans="3:6">
      <c r="C522" s="180"/>
      <c r="D522" s="180"/>
      <c r="E522" s="180"/>
      <c r="F522" s="180"/>
    </row>
    <row r="523" spans="3:6">
      <c r="C523" s="180"/>
      <c r="D523" s="180"/>
      <c r="E523" s="180"/>
      <c r="F523" s="180"/>
    </row>
    <row r="524" spans="3:6">
      <c r="C524" s="180"/>
      <c r="D524" s="180"/>
      <c r="E524" s="180"/>
      <c r="F524" s="180"/>
    </row>
    <row r="525" spans="3:6">
      <c r="C525" s="180"/>
      <c r="D525" s="180"/>
      <c r="E525" s="180"/>
      <c r="F525" s="180"/>
    </row>
    <row r="526" spans="3:6">
      <c r="C526" s="180"/>
      <c r="D526" s="180"/>
      <c r="E526" s="180"/>
      <c r="F526" s="180"/>
    </row>
    <row r="527" spans="3:6">
      <c r="C527" s="180"/>
      <c r="D527" s="180"/>
      <c r="E527" s="180"/>
      <c r="F527" s="180"/>
    </row>
    <row r="528" spans="3:6">
      <c r="C528" s="180"/>
      <c r="D528" s="180"/>
      <c r="E528" s="180"/>
      <c r="F528" s="180"/>
    </row>
    <row r="529" spans="3:6">
      <c r="C529" s="180"/>
      <c r="D529" s="180"/>
      <c r="E529" s="180"/>
      <c r="F529" s="180"/>
    </row>
    <row r="530" spans="3:6">
      <c r="C530" s="180"/>
      <c r="D530" s="180"/>
      <c r="E530" s="180"/>
      <c r="F530" s="180"/>
    </row>
    <row r="531" spans="3:6">
      <c r="C531" s="180"/>
      <c r="D531" s="180"/>
      <c r="E531" s="180"/>
      <c r="F531" s="180"/>
    </row>
    <row r="532" spans="3:6">
      <c r="C532" s="180"/>
      <c r="D532" s="180"/>
      <c r="E532" s="180"/>
      <c r="F532" s="180"/>
    </row>
    <row r="533" spans="3:6">
      <c r="C533" s="180"/>
      <c r="D533" s="180"/>
      <c r="E533" s="180"/>
      <c r="F533" s="180"/>
    </row>
    <row r="534" spans="3:6">
      <c r="C534" s="180"/>
      <c r="D534" s="180"/>
      <c r="E534" s="180"/>
      <c r="F534" s="180"/>
    </row>
    <row r="535" spans="3:6">
      <c r="C535" s="180"/>
      <c r="D535" s="180"/>
      <c r="E535" s="180"/>
      <c r="F535" s="180"/>
    </row>
    <row r="536" spans="3:6">
      <c r="C536" s="180"/>
      <c r="D536" s="180"/>
      <c r="E536" s="180"/>
      <c r="F536" s="180"/>
    </row>
    <row r="537" spans="3:6">
      <c r="C537" s="180"/>
      <c r="D537" s="180"/>
      <c r="E537" s="180"/>
      <c r="F537" s="180"/>
    </row>
    <row r="538" spans="3:6">
      <c r="C538" s="180"/>
      <c r="D538" s="180"/>
      <c r="E538" s="180"/>
      <c r="F538" s="180"/>
    </row>
    <row r="539" spans="3:6">
      <c r="C539" s="180"/>
      <c r="D539" s="180"/>
      <c r="E539" s="180"/>
      <c r="F539" s="180"/>
    </row>
    <row r="540" spans="3:6">
      <c r="C540" s="180"/>
      <c r="D540" s="180"/>
      <c r="E540" s="180"/>
      <c r="F540" s="180"/>
    </row>
    <row r="541" spans="3:6">
      <c r="C541" s="180"/>
      <c r="D541" s="180"/>
      <c r="E541" s="180"/>
      <c r="F541" s="180"/>
    </row>
    <row r="542" spans="3:6">
      <c r="C542" s="180"/>
      <c r="D542" s="180"/>
      <c r="E542" s="180"/>
      <c r="F542" s="180"/>
    </row>
    <row r="543" spans="3:6">
      <c r="C543" s="180"/>
      <c r="D543" s="180"/>
      <c r="E543" s="180"/>
      <c r="F543" s="180"/>
    </row>
    <row r="544" spans="3:6">
      <c r="C544" s="180"/>
      <c r="D544" s="180"/>
      <c r="E544" s="180"/>
      <c r="F544" s="180"/>
    </row>
    <row r="545" spans="3:6">
      <c r="C545" s="180"/>
      <c r="D545" s="180"/>
      <c r="E545" s="180"/>
      <c r="F545" s="180"/>
    </row>
    <row r="546" spans="3:6">
      <c r="C546" s="180"/>
      <c r="D546" s="180"/>
      <c r="E546" s="180"/>
      <c r="F546" s="180"/>
    </row>
    <row r="547" spans="3:6">
      <c r="C547" s="180"/>
      <c r="D547" s="180"/>
      <c r="E547" s="180"/>
      <c r="F547" s="180"/>
    </row>
    <row r="548" spans="3:6">
      <c r="C548" s="180"/>
      <c r="D548" s="180"/>
      <c r="E548" s="180"/>
      <c r="F548" s="180"/>
    </row>
    <row r="549" spans="3:6">
      <c r="C549" s="180"/>
      <c r="D549" s="180"/>
      <c r="E549" s="180"/>
      <c r="F549" s="180"/>
    </row>
    <row r="550" spans="3:6">
      <c r="C550" s="180"/>
      <c r="D550" s="180"/>
      <c r="E550" s="180"/>
      <c r="F550" s="180"/>
    </row>
    <row r="551" spans="3:6">
      <c r="C551" s="180"/>
      <c r="D551" s="180"/>
      <c r="E551" s="180"/>
      <c r="F551" s="180"/>
    </row>
    <row r="552" spans="3:6">
      <c r="C552" s="180"/>
      <c r="D552" s="180"/>
      <c r="E552" s="180"/>
      <c r="F552" s="180"/>
    </row>
    <row r="553" spans="3:6">
      <c r="C553" s="180"/>
      <c r="D553" s="180"/>
      <c r="E553" s="180"/>
      <c r="F553" s="180"/>
    </row>
    <row r="554" spans="3:6">
      <c r="C554" s="180"/>
      <c r="D554" s="180"/>
      <c r="E554" s="180"/>
      <c r="F554" s="180"/>
    </row>
    <row r="555" spans="3:6">
      <c r="C555" s="180"/>
      <c r="D555" s="180"/>
      <c r="E555" s="180"/>
      <c r="F555" s="180"/>
    </row>
    <row r="556" spans="3:6">
      <c r="C556" s="180"/>
      <c r="D556" s="180"/>
      <c r="E556" s="180"/>
      <c r="F556" s="180"/>
    </row>
    <row r="557" spans="3:6">
      <c r="C557" s="180"/>
      <c r="D557" s="180"/>
      <c r="E557" s="180"/>
      <c r="F557" s="180"/>
    </row>
    <row r="558" spans="3:6">
      <c r="C558" s="180"/>
      <c r="D558" s="180"/>
      <c r="E558" s="180"/>
      <c r="F558" s="180"/>
    </row>
    <row r="559" spans="3:6">
      <c r="C559" s="180"/>
      <c r="D559" s="180"/>
      <c r="E559" s="180"/>
      <c r="F559" s="180"/>
    </row>
    <row r="560" spans="3:6">
      <c r="C560" s="180"/>
      <c r="D560" s="180"/>
      <c r="E560" s="180"/>
      <c r="F560" s="180"/>
    </row>
    <row r="561" spans="3:6">
      <c r="C561" s="180"/>
      <c r="D561" s="180"/>
      <c r="E561" s="180"/>
      <c r="F561" s="180"/>
    </row>
    <row r="562" spans="3:6">
      <c r="C562" s="180"/>
      <c r="D562" s="180"/>
      <c r="E562" s="180"/>
      <c r="F562" s="180"/>
    </row>
    <row r="563" spans="3:6">
      <c r="C563" s="180"/>
      <c r="D563" s="180"/>
      <c r="E563" s="180"/>
      <c r="F563" s="180"/>
    </row>
    <row r="564" spans="3:6">
      <c r="C564" s="180"/>
      <c r="D564" s="180"/>
      <c r="E564" s="180"/>
      <c r="F564" s="180"/>
    </row>
    <row r="565" spans="3:6">
      <c r="C565" s="180"/>
      <c r="D565" s="180"/>
      <c r="E565" s="180"/>
      <c r="F565" s="180"/>
    </row>
    <row r="566" spans="3:6">
      <c r="C566" s="180"/>
      <c r="D566" s="180"/>
      <c r="E566" s="180"/>
      <c r="F566" s="180"/>
    </row>
    <row r="567" spans="3:6">
      <c r="C567" s="180"/>
      <c r="D567" s="180"/>
      <c r="E567" s="180"/>
      <c r="F567" s="180"/>
    </row>
    <row r="568" spans="3:6">
      <c r="C568" s="180"/>
      <c r="D568" s="180"/>
      <c r="E568" s="180"/>
      <c r="F568" s="180"/>
    </row>
    <row r="569" spans="3:6">
      <c r="C569" s="180"/>
      <c r="D569" s="180"/>
      <c r="E569" s="180"/>
      <c r="F569" s="180"/>
    </row>
    <row r="570" spans="3:6">
      <c r="C570" s="180"/>
      <c r="D570" s="180"/>
      <c r="E570" s="180"/>
      <c r="F570" s="180"/>
    </row>
    <row r="571" spans="3:6">
      <c r="C571" s="180"/>
      <c r="D571" s="180"/>
      <c r="E571" s="180"/>
      <c r="F571" s="180"/>
    </row>
    <row r="572" spans="3:6">
      <c r="C572" s="180"/>
      <c r="D572" s="180"/>
      <c r="E572" s="180"/>
      <c r="F572" s="180"/>
    </row>
    <row r="573" spans="3:6">
      <c r="C573" s="180"/>
      <c r="D573" s="180"/>
      <c r="E573" s="180"/>
      <c r="F573" s="180"/>
    </row>
    <row r="574" spans="3:6">
      <c r="C574" s="180"/>
      <c r="D574" s="180"/>
      <c r="E574" s="180"/>
      <c r="F574" s="180"/>
    </row>
    <row r="575" spans="3:6">
      <c r="C575" s="180"/>
      <c r="D575" s="180"/>
      <c r="E575" s="180"/>
      <c r="F575" s="180"/>
    </row>
    <row r="576" spans="3:6">
      <c r="C576" s="180"/>
      <c r="D576" s="180"/>
      <c r="E576" s="180"/>
      <c r="F576" s="180"/>
    </row>
    <row r="577" spans="3:6">
      <c r="C577" s="180"/>
      <c r="D577" s="180"/>
      <c r="E577" s="180"/>
      <c r="F577" s="180"/>
    </row>
    <row r="578" spans="3:6">
      <c r="C578" s="180"/>
      <c r="D578" s="180"/>
      <c r="E578" s="180"/>
      <c r="F578" s="180"/>
    </row>
    <row r="579" spans="3:6">
      <c r="C579" s="180"/>
      <c r="D579" s="180"/>
      <c r="E579" s="180"/>
      <c r="F579" s="180"/>
    </row>
    <row r="580" spans="3:6">
      <c r="C580" s="180"/>
      <c r="D580" s="180"/>
      <c r="E580" s="180"/>
      <c r="F580" s="180"/>
    </row>
    <row r="581" spans="3:6">
      <c r="C581" s="180"/>
      <c r="D581" s="180"/>
      <c r="E581" s="180"/>
      <c r="F581" s="180"/>
    </row>
    <row r="582" spans="3:6">
      <c r="C582" s="180"/>
      <c r="D582" s="180"/>
      <c r="E582" s="180"/>
      <c r="F582" s="180"/>
    </row>
    <row r="583" spans="3:6">
      <c r="C583" s="180"/>
      <c r="D583" s="180"/>
      <c r="E583" s="180"/>
      <c r="F583" s="180"/>
    </row>
    <row r="584" spans="3:6">
      <c r="C584" s="180"/>
      <c r="D584" s="180"/>
      <c r="E584" s="180"/>
      <c r="F584" s="180"/>
    </row>
    <row r="585" spans="3:6">
      <c r="C585" s="180"/>
      <c r="D585" s="180"/>
      <c r="E585" s="180"/>
      <c r="F585" s="180"/>
    </row>
    <row r="586" spans="3:6">
      <c r="C586" s="180"/>
      <c r="D586" s="180"/>
      <c r="E586" s="180"/>
      <c r="F586" s="180"/>
    </row>
    <row r="587" spans="3:6">
      <c r="C587" s="180"/>
      <c r="D587" s="180"/>
      <c r="E587" s="180"/>
      <c r="F587" s="180"/>
    </row>
    <row r="588" spans="3:6">
      <c r="C588" s="180"/>
      <c r="D588" s="180"/>
      <c r="E588" s="180"/>
      <c r="F588" s="180"/>
    </row>
    <row r="589" spans="3:6">
      <c r="C589" s="180"/>
      <c r="D589" s="180"/>
      <c r="E589" s="180"/>
      <c r="F589" s="180"/>
    </row>
    <row r="590" spans="3:6">
      <c r="C590" s="180"/>
      <c r="D590" s="180"/>
      <c r="E590" s="180"/>
      <c r="F590" s="180"/>
    </row>
    <row r="591" spans="3:6">
      <c r="C591" s="180"/>
      <c r="D591" s="180"/>
      <c r="E591" s="180"/>
      <c r="F591" s="180"/>
    </row>
    <row r="592" spans="3:6">
      <c r="C592" s="180"/>
      <c r="D592" s="180"/>
      <c r="E592" s="180"/>
      <c r="F592" s="180"/>
    </row>
    <row r="593" spans="3:6">
      <c r="C593" s="180"/>
      <c r="D593" s="180"/>
      <c r="E593" s="180"/>
      <c r="F593" s="180"/>
    </row>
    <row r="594" spans="3:6">
      <c r="C594" s="180"/>
      <c r="D594" s="180"/>
      <c r="E594" s="180"/>
      <c r="F594" s="180"/>
    </row>
    <row r="595" spans="3:6">
      <c r="C595" s="180"/>
      <c r="D595" s="180"/>
      <c r="E595" s="180"/>
      <c r="F595" s="180"/>
    </row>
    <row r="596" spans="3:6">
      <c r="C596" s="180"/>
      <c r="D596" s="180"/>
      <c r="E596" s="180"/>
      <c r="F596" s="180"/>
    </row>
    <row r="597" spans="3:6">
      <c r="C597" s="180"/>
      <c r="D597" s="180"/>
      <c r="E597" s="180"/>
      <c r="F597" s="180"/>
    </row>
    <row r="598" spans="3:6">
      <c r="C598" s="180"/>
      <c r="D598" s="180"/>
      <c r="E598" s="180"/>
      <c r="F598" s="180"/>
    </row>
    <row r="599" spans="3:6">
      <c r="C599" s="180"/>
      <c r="D599" s="180"/>
      <c r="E599" s="180"/>
      <c r="F599" s="180"/>
    </row>
    <row r="600" spans="3:6">
      <c r="C600" s="180"/>
      <c r="D600" s="180"/>
      <c r="E600" s="180"/>
      <c r="F600" s="180"/>
    </row>
    <row r="601" spans="3:6">
      <c r="C601" s="180"/>
      <c r="D601" s="180"/>
      <c r="E601" s="180"/>
      <c r="F601" s="180"/>
    </row>
    <row r="602" spans="3:6">
      <c r="C602" s="180"/>
      <c r="D602" s="180"/>
      <c r="E602" s="180"/>
      <c r="F602" s="180"/>
    </row>
    <row r="603" spans="3:6">
      <c r="C603" s="180"/>
      <c r="D603" s="180"/>
      <c r="E603" s="180"/>
      <c r="F603" s="180"/>
    </row>
    <row r="604" spans="3:6">
      <c r="C604" s="180"/>
      <c r="D604" s="180"/>
      <c r="E604" s="180"/>
      <c r="F604" s="180"/>
    </row>
    <row r="605" spans="3:6">
      <c r="C605" s="180"/>
      <c r="D605" s="180"/>
      <c r="E605" s="180"/>
      <c r="F605" s="180"/>
    </row>
    <row r="606" spans="3:6">
      <c r="C606" s="180"/>
      <c r="D606" s="180"/>
      <c r="E606" s="180"/>
      <c r="F606" s="180"/>
    </row>
    <row r="607" spans="3:6">
      <c r="C607" s="180"/>
      <c r="D607" s="180"/>
      <c r="E607" s="180"/>
      <c r="F607" s="180"/>
    </row>
    <row r="608" spans="3:6">
      <c r="C608" s="180"/>
      <c r="D608" s="180"/>
      <c r="E608" s="180"/>
      <c r="F608" s="180"/>
    </row>
    <row r="609" spans="3:6">
      <c r="C609" s="180"/>
      <c r="D609" s="180"/>
      <c r="E609" s="180"/>
      <c r="F609" s="180"/>
    </row>
    <row r="610" spans="3:6">
      <c r="C610" s="180"/>
      <c r="D610" s="180"/>
      <c r="E610" s="180"/>
      <c r="F610" s="180"/>
    </row>
    <row r="611" spans="3:6">
      <c r="C611" s="180"/>
      <c r="D611" s="180"/>
      <c r="E611" s="180"/>
      <c r="F611" s="180"/>
    </row>
    <row r="612" spans="3:6">
      <c r="C612" s="180"/>
      <c r="D612" s="180"/>
      <c r="E612" s="180"/>
      <c r="F612" s="180"/>
    </row>
    <row r="613" spans="3:6">
      <c r="C613" s="180"/>
      <c r="D613" s="180"/>
      <c r="E613" s="180"/>
      <c r="F613" s="180"/>
    </row>
    <row r="614" spans="3:6">
      <c r="C614" s="180"/>
      <c r="D614" s="180"/>
      <c r="E614" s="180"/>
      <c r="F614" s="180"/>
    </row>
    <row r="615" spans="3:6">
      <c r="C615" s="180"/>
      <c r="D615" s="180"/>
      <c r="E615" s="180"/>
      <c r="F615" s="180"/>
    </row>
    <row r="616" spans="3:6">
      <c r="C616" s="180"/>
      <c r="D616" s="180"/>
      <c r="E616" s="180"/>
      <c r="F616" s="180"/>
    </row>
    <row r="617" spans="3:6">
      <c r="C617" s="180"/>
      <c r="D617" s="180"/>
      <c r="E617" s="180"/>
      <c r="F617" s="180"/>
    </row>
    <row r="618" spans="3:6">
      <c r="C618" s="180"/>
      <c r="D618" s="180"/>
      <c r="E618" s="180"/>
      <c r="F618" s="180"/>
    </row>
    <row r="619" spans="3:6">
      <c r="C619" s="180"/>
      <c r="D619" s="180"/>
      <c r="E619" s="180"/>
      <c r="F619" s="180"/>
    </row>
    <row r="620" spans="3:6">
      <c r="C620" s="180"/>
      <c r="D620" s="180"/>
      <c r="E620" s="180"/>
      <c r="F620" s="180"/>
    </row>
    <row r="621" spans="3:6">
      <c r="C621" s="180"/>
      <c r="D621" s="180"/>
      <c r="E621" s="180"/>
      <c r="F621" s="180"/>
    </row>
    <row r="622" spans="3:6">
      <c r="C622" s="180"/>
      <c r="D622" s="180"/>
      <c r="E622" s="180"/>
      <c r="F622" s="180"/>
    </row>
    <row r="623" spans="3:6">
      <c r="C623" s="180"/>
      <c r="D623" s="180"/>
      <c r="E623" s="180"/>
      <c r="F623" s="180"/>
    </row>
    <row r="624" spans="3:6">
      <c r="C624" s="180"/>
      <c r="D624" s="180"/>
      <c r="E624" s="180"/>
      <c r="F624" s="180"/>
    </row>
    <row r="625" spans="3:6">
      <c r="C625" s="180"/>
      <c r="D625" s="180"/>
      <c r="E625" s="180"/>
      <c r="F625" s="180"/>
    </row>
    <row r="626" spans="3:6">
      <c r="C626" s="180"/>
      <c r="D626" s="180"/>
      <c r="E626" s="180"/>
      <c r="F626" s="180"/>
    </row>
    <row r="627" spans="3:6">
      <c r="C627" s="180"/>
      <c r="D627" s="180"/>
      <c r="E627" s="180"/>
      <c r="F627" s="180"/>
    </row>
    <row r="628" spans="3:6">
      <c r="C628" s="180"/>
      <c r="D628" s="180"/>
      <c r="E628" s="180"/>
      <c r="F628" s="180"/>
    </row>
    <row r="629" spans="3:6">
      <c r="C629" s="180"/>
      <c r="D629" s="180"/>
      <c r="E629" s="180"/>
      <c r="F629" s="180"/>
    </row>
    <row r="630" spans="3:6">
      <c r="C630" s="180"/>
      <c r="D630" s="180"/>
      <c r="E630" s="180"/>
      <c r="F630" s="180"/>
    </row>
    <row r="631" spans="3:6">
      <c r="C631" s="180"/>
      <c r="D631" s="180"/>
      <c r="E631" s="180"/>
      <c r="F631" s="180"/>
    </row>
    <row r="632" spans="3:6">
      <c r="C632" s="180"/>
      <c r="D632" s="180"/>
      <c r="E632" s="180"/>
      <c r="F632" s="180"/>
    </row>
    <row r="633" spans="3:6">
      <c r="C633" s="180"/>
      <c r="D633" s="180"/>
      <c r="E633" s="180"/>
      <c r="F633" s="180"/>
    </row>
    <row r="634" spans="3:6">
      <c r="C634" s="180"/>
      <c r="D634" s="180"/>
      <c r="E634" s="180"/>
      <c r="F634" s="180"/>
    </row>
    <row r="635" spans="3:6">
      <c r="C635" s="180"/>
      <c r="D635" s="180"/>
      <c r="E635" s="180"/>
      <c r="F635" s="180"/>
    </row>
    <row r="636" spans="3:6">
      <c r="C636" s="180"/>
      <c r="D636" s="180"/>
      <c r="E636" s="180"/>
      <c r="F636" s="180"/>
    </row>
    <row r="637" spans="3:6">
      <c r="C637" s="180"/>
      <c r="D637" s="180"/>
      <c r="E637" s="180"/>
      <c r="F637" s="180"/>
    </row>
    <row r="638" spans="3:6">
      <c r="C638" s="180"/>
      <c r="D638" s="180"/>
      <c r="E638" s="180"/>
      <c r="F638" s="180"/>
    </row>
    <row r="639" spans="3:6">
      <c r="C639" s="180"/>
      <c r="D639" s="180"/>
      <c r="E639" s="180"/>
      <c r="F639" s="180"/>
    </row>
    <row r="640" spans="3:6">
      <c r="C640" s="180"/>
      <c r="D640" s="180"/>
      <c r="E640" s="180"/>
      <c r="F640" s="180"/>
    </row>
    <row r="641" spans="3:6">
      <c r="C641" s="180"/>
      <c r="D641" s="180"/>
      <c r="E641" s="180"/>
      <c r="F641" s="180"/>
    </row>
    <row r="642" spans="3:6">
      <c r="C642" s="180"/>
      <c r="D642" s="180"/>
      <c r="E642" s="180"/>
      <c r="F642" s="180"/>
    </row>
    <row r="643" spans="3:6">
      <c r="C643" s="180"/>
      <c r="D643" s="180"/>
      <c r="E643" s="180"/>
      <c r="F643" s="180"/>
    </row>
    <row r="644" spans="3:6">
      <c r="C644" s="180"/>
      <c r="D644" s="180"/>
      <c r="E644" s="180"/>
      <c r="F644" s="180"/>
    </row>
    <row r="645" spans="3:6">
      <c r="C645" s="180"/>
      <c r="D645" s="180"/>
      <c r="E645" s="180"/>
      <c r="F645" s="180"/>
    </row>
    <row r="646" spans="3:6">
      <c r="C646" s="180"/>
      <c r="D646" s="180"/>
      <c r="E646" s="180"/>
      <c r="F646" s="180"/>
    </row>
    <row r="647" spans="3:6">
      <c r="C647" s="180"/>
      <c r="D647" s="180"/>
      <c r="E647" s="180"/>
      <c r="F647" s="180"/>
    </row>
    <row r="648" spans="3:6">
      <c r="C648" s="180"/>
      <c r="D648" s="180"/>
      <c r="E648" s="180"/>
      <c r="F648" s="180"/>
    </row>
    <row r="649" spans="3:6">
      <c r="C649" s="180"/>
      <c r="D649" s="180"/>
      <c r="E649" s="180"/>
      <c r="F649" s="180"/>
    </row>
    <row r="650" spans="3:6">
      <c r="C650" s="180"/>
      <c r="D650" s="180"/>
      <c r="E650" s="180"/>
      <c r="F650" s="180"/>
    </row>
    <row r="651" spans="3:6">
      <c r="C651" s="180"/>
      <c r="D651" s="180"/>
      <c r="E651" s="180"/>
      <c r="F651" s="180"/>
    </row>
    <row r="652" spans="3:6">
      <c r="C652" s="180"/>
      <c r="D652" s="180"/>
      <c r="E652" s="180"/>
      <c r="F652" s="180"/>
    </row>
    <row r="653" spans="3:6">
      <c r="C653" s="180"/>
      <c r="D653" s="180"/>
      <c r="E653" s="180"/>
      <c r="F653" s="180"/>
    </row>
    <row r="654" spans="3:6">
      <c r="C654" s="180"/>
      <c r="D654" s="180"/>
      <c r="E654" s="180"/>
      <c r="F654" s="180"/>
    </row>
    <row r="655" spans="3:6">
      <c r="C655" s="180"/>
      <c r="D655" s="180"/>
      <c r="E655" s="180"/>
      <c r="F655" s="180"/>
    </row>
    <row r="656" spans="3:6">
      <c r="C656" s="180"/>
      <c r="D656" s="180"/>
      <c r="E656" s="180"/>
      <c r="F656" s="180"/>
    </row>
    <row r="657" spans="3:6">
      <c r="C657" s="180"/>
      <c r="D657" s="180"/>
      <c r="E657" s="180"/>
      <c r="F657" s="180"/>
    </row>
    <row r="658" spans="3:6">
      <c r="C658" s="180"/>
      <c r="D658" s="180"/>
      <c r="E658" s="180"/>
      <c r="F658" s="180"/>
    </row>
    <row r="659" spans="3:6">
      <c r="C659" s="180"/>
      <c r="D659" s="180"/>
      <c r="E659" s="180"/>
      <c r="F659" s="180"/>
    </row>
    <row r="660" spans="3:6">
      <c r="C660" s="180"/>
      <c r="D660" s="180"/>
      <c r="E660" s="180"/>
      <c r="F660" s="180"/>
    </row>
    <row r="661" spans="3:6">
      <c r="C661" s="180"/>
      <c r="D661" s="180"/>
      <c r="E661" s="180"/>
      <c r="F661" s="180"/>
    </row>
    <row r="662" spans="3:6">
      <c r="C662" s="180"/>
      <c r="D662" s="180"/>
      <c r="E662" s="180"/>
      <c r="F662" s="180"/>
    </row>
    <row r="663" spans="3:6">
      <c r="C663" s="180"/>
      <c r="D663" s="180"/>
      <c r="E663" s="180"/>
      <c r="F663" s="180"/>
    </row>
    <row r="664" spans="3:6">
      <c r="C664" s="180"/>
      <c r="D664" s="180"/>
      <c r="E664" s="180"/>
      <c r="F664" s="180"/>
    </row>
    <row r="665" spans="3:6">
      <c r="C665" s="180"/>
      <c r="D665" s="180"/>
      <c r="E665" s="180"/>
      <c r="F665" s="180"/>
    </row>
    <row r="666" spans="3:6">
      <c r="C666" s="180"/>
      <c r="D666" s="180"/>
      <c r="E666" s="180"/>
      <c r="F666" s="180"/>
    </row>
    <row r="667" spans="3:6">
      <c r="C667" s="180"/>
      <c r="D667" s="180"/>
      <c r="E667" s="180"/>
      <c r="F667" s="180"/>
    </row>
    <row r="668" spans="3:6">
      <c r="C668" s="180"/>
      <c r="D668" s="180"/>
      <c r="E668" s="180"/>
      <c r="F668" s="180"/>
    </row>
    <row r="669" spans="3:6">
      <c r="C669" s="180"/>
      <c r="D669" s="180"/>
      <c r="E669" s="180"/>
      <c r="F669" s="180"/>
    </row>
    <row r="670" spans="3:6">
      <c r="C670" s="180"/>
      <c r="D670" s="180"/>
      <c r="E670" s="180"/>
      <c r="F670" s="180"/>
    </row>
    <row r="671" spans="3:6">
      <c r="C671" s="180"/>
      <c r="D671" s="180"/>
      <c r="E671" s="180"/>
      <c r="F671" s="180"/>
    </row>
    <row r="672" spans="3:6">
      <c r="C672" s="180"/>
      <c r="D672" s="180"/>
      <c r="E672" s="180"/>
      <c r="F672" s="180"/>
    </row>
    <row r="673" spans="3:6">
      <c r="C673" s="180"/>
      <c r="D673" s="180"/>
      <c r="E673" s="180"/>
      <c r="F673" s="180"/>
    </row>
    <row r="674" spans="3:6">
      <c r="C674" s="180"/>
      <c r="D674" s="180"/>
      <c r="E674" s="180"/>
      <c r="F674" s="180"/>
    </row>
    <row r="675" spans="3:6">
      <c r="C675" s="180"/>
      <c r="D675" s="180"/>
      <c r="E675" s="180"/>
      <c r="F675" s="180"/>
    </row>
  </sheetData>
  <phoneticPr fontId="0" type="noConversion"/>
  <conditionalFormatting sqref="E13:F63">
    <cfRule type="cellIs" dxfId="32" priority="1" stopIfTrue="1" operator="equal">
      <formula>0</formula>
    </cfRule>
  </conditionalFormatting>
  <pageMargins left="1.1200000000000001" right="0.63" top="0.47" bottom="0.51" header="0.32" footer="0.34"/>
  <pageSetup paperSize="9" scale="84" orientation="portrait" r:id="rId1"/>
  <headerFooter alignWithMargins="0"/>
</worksheet>
</file>

<file path=xl/worksheets/sheet5.xml><?xml version="1.0" encoding="utf-8"?>
<worksheet xmlns="http://schemas.openxmlformats.org/spreadsheetml/2006/main" xmlns:r="http://schemas.openxmlformats.org/officeDocument/2006/relationships">
  <sheetPr codeName="Sheet6"/>
  <dimension ref="A1:K646"/>
  <sheetViews>
    <sheetView showGridLines="0" showZeros="0" tabSelected="1" topLeftCell="A8" workbookViewId="0">
      <selection activeCell="A28" sqref="A28"/>
    </sheetView>
  </sheetViews>
  <sheetFormatPr defaultRowHeight="15"/>
  <cols>
    <col min="1" max="1" width="48.7109375" style="11" customWidth="1"/>
    <col min="2" max="2" width="10" style="11" customWidth="1"/>
    <col min="3" max="3" width="8" style="11" customWidth="1"/>
    <col min="4" max="4" width="9.7109375" style="11" customWidth="1"/>
    <col min="5" max="5" width="9.42578125" style="11" customWidth="1"/>
    <col min="6" max="6" width="7" style="11" customWidth="1"/>
    <col min="7" max="7" width="7.7109375" style="11" customWidth="1"/>
    <col min="8" max="9" width="8.85546875" style="11" customWidth="1"/>
    <col min="10" max="10" width="11.7109375" style="11" customWidth="1"/>
    <col min="11" max="11" width="13.85546875" style="11" customWidth="1"/>
    <col min="12" max="16384" width="9.140625" style="11"/>
  </cols>
  <sheetData>
    <row r="1" spans="1:11" s="425" customFormat="1">
      <c r="A1" s="9" t="str">
        <f>General!$C$2</f>
        <v>СОЛАР БГ ЕООД</v>
      </c>
      <c r="I1" s="426"/>
      <c r="K1" s="11"/>
    </row>
    <row r="2" spans="1:11" s="425" customFormat="1">
      <c r="A2" s="14" t="s">
        <v>199</v>
      </c>
      <c r="B2" s="427"/>
      <c r="C2" s="427"/>
      <c r="D2" s="427"/>
      <c r="E2" s="427"/>
      <c r="F2" s="427"/>
      <c r="G2" s="428"/>
      <c r="H2" s="429"/>
      <c r="J2" s="12" t="s">
        <v>107</v>
      </c>
      <c r="K2" s="13"/>
    </row>
    <row r="3" spans="1:11" s="425" customFormat="1">
      <c r="A3" s="9" t="str">
        <f>General!$C$4</f>
        <v>София, ж.к.Младост 1, бл.90А, ет.4, ап.19</v>
      </c>
      <c r="B3" s="427"/>
      <c r="C3" s="427"/>
      <c r="D3" s="427"/>
      <c r="E3" s="427"/>
      <c r="F3" s="565"/>
      <c r="G3" s="566"/>
      <c r="H3" s="430"/>
      <c r="J3" s="804" t="s">
        <v>1065</v>
      </c>
      <c r="K3" s="434">
        <f>General!$C$8</f>
        <v>0</v>
      </c>
    </row>
    <row r="4" spans="1:11" s="425" customFormat="1" ht="15.75" customHeight="1">
      <c r="A4" s="14" t="s">
        <v>205</v>
      </c>
      <c r="B4" s="427"/>
      <c r="C4" s="427"/>
      <c r="D4" s="427"/>
      <c r="E4" s="427"/>
      <c r="F4" s="565"/>
      <c r="G4" s="427"/>
      <c r="H4" s="427"/>
      <c r="J4" s="427"/>
      <c r="K4" s="10"/>
    </row>
    <row r="5" spans="1:11" s="425" customFormat="1" ht="15.75" customHeight="1">
      <c r="A5" s="14"/>
      <c r="B5" s="427"/>
      <c r="C5" s="427"/>
      <c r="D5" s="427"/>
      <c r="E5" s="427"/>
      <c r="F5" s="565"/>
      <c r="G5" s="427"/>
      <c r="H5" s="427"/>
      <c r="J5" s="427"/>
      <c r="K5" s="10"/>
    </row>
    <row r="6" spans="1:11" s="425" customFormat="1" ht="19.5" customHeight="1">
      <c r="A6" s="858" t="s">
        <v>343</v>
      </c>
      <c r="B6" s="858"/>
      <c r="C6" s="858"/>
      <c r="D6" s="858"/>
      <c r="E6" s="858"/>
      <c r="F6" s="858"/>
      <c r="G6" s="858"/>
      <c r="H6" s="858"/>
      <c r="K6" s="11"/>
    </row>
    <row r="7" spans="1:11" s="425" customFormat="1" ht="12.75" customHeight="1">
      <c r="A7" s="859" t="str">
        <f>CONCATENATE("на", " ",General!$C$2)</f>
        <v>на СОЛАР БГ ЕООД</v>
      </c>
      <c r="B7" s="859"/>
      <c r="C7" s="859"/>
      <c r="D7" s="859"/>
      <c r="E7" s="859"/>
      <c r="F7" s="859"/>
      <c r="G7" s="859"/>
      <c r="H7" s="859"/>
      <c r="K7" s="11"/>
    </row>
    <row r="8" spans="1:11" s="425" customFormat="1" ht="10.5" customHeight="1">
      <c r="A8" s="859" t="s">
        <v>1067</v>
      </c>
      <c r="B8" s="859"/>
      <c r="C8" s="859"/>
      <c r="D8" s="859"/>
      <c r="E8" s="859"/>
      <c r="F8" s="859"/>
      <c r="G8" s="859"/>
      <c r="H8" s="859"/>
      <c r="K8" s="11"/>
    </row>
    <row r="9" spans="1:11" s="425" customFormat="1" ht="12" customHeight="1">
      <c r="A9" s="410"/>
      <c r="B9" s="431"/>
      <c r="C9" s="431"/>
      <c r="D9" s="431"/>
      <c r="E9" s="431"/>
      <c r="F9" s="431"/>
      <c r="G9" s="431"/>
      <c r="H9" s="432"/>
      <c r="K9" s="421" t="s">
        <v>344</v>
      </c>
    </row>
    <row r="10" spans="1:11" s="24" customFormat="1" ht="11.1" customHeight="1">
      <c r="A10" s="411" t="s">
        <v>345</v>
      </c>
      <c r="B10" s="411" t="s">
        <v>683</v>
      </c>
      <c r="C10" s="861" t="s">
        <v>685</v>
      </c>
      <c r="D10" s="851" t="s">
        <v>684</v>
      </c>
      <c r="E10" s="864" t="s">
        <v>147</v>
      </c>
      <c r="F10" s="865"/>
      <c r="G10" s="866"/>
      <c r="H10" s="853" t="s">
        <v>689</v>
      </c>
      <c r="I10" s="854"/>
      <c r="J10" s="851" t="s">
        <v>692</v>
      </c>
      <c r="K10" s="411" t="s">
        <v>148</v>
      </c>
    </row>
    <row r="11" spans="1:11" s="24" customFormat="1" ht="11.1" customHeight="1">
      <c r="A11" s="412"/>
      <c r="B11" s="412" t="s">
        <v>346</v>
      </c>
      <c r="C11" s="862"/>
      <c r="D11" s="860"/>
      <c r="E11" s="851" t="s">
        <v>686</v>
      </c>
      <c r="F11" s="411"/>
      <c r="G11" s="851" t="s">
        <v>688</v>
      </c>
      <c r="H11" s="855"/>
      <c r="I11" s="856"/>
      <c r="J11" s="857"/>
      <c r="K11" s="412" t="s">
        <v>149</v>
      </c>
    </row>
    <row r="12" spans="1:11" s="24" customFormat="1" ht="48" customHeight="1">
      <c r="A12" s="413"/>
      <c r="B12" s="413"/>
      <c r="C12" s="863"/>
      <c r="D12" s="855"/>
      <c r="E12" s="852"/>
      <c r="F12" s="652" t="s">
        <v>687</v>
      </c>
      <c r="G12" s="852"/>
      <c r="H12" s="653" t="s">
        <v>690</v>
      </c>
      <c r="I12" s="652" t="s">
        <v>691</v>
      </c>
      <c r="J12" s="852"/>
      <c r="K12" s="413" t="s">
        <v>346</v>
      </c>
    </row>
    <row r="13" spans="1:11" s="434" customFormat="1" ht="15.75" customHeight="1">
      <c r="A13" s="414" t="s">
        <v>212</v>
      </c>
      <c r="B13" s="433">
        <v>1</v>
      </c>
      <c r="C13" s="433">
        <v>2</v>
      </c>
      <c r="D13" s="433">
        <v>3</v>
      </c>
      <c r="E13" s="433">
        <v>4</v>
      </c>
      <c r="F13" s="433">
        <v>5</v>
      </c>
      <c r="G13" s="433">
        <v>6</v>
      </c>
      <c r="H13" s="433">
        <v>7</v>
      </c>
      <c r="I13" s="433">
        <v>8</v>
      </c>
      <c r="J13" s="433">
        <v>9</v>
      </c>
      <c r="K13" s="841">
        <v>10</v>
      </c>
    </row>
    <row r="14" spans="1:11" s="436" customFormat="1" ht="15.75" customHeight="1">
      <c r="A14" s="415" t="s">
        <v>671</v>
      </c>
      <c r="B14" s="435">
        <v>1685</v>
      </c>
      <c r="C14" s="435">
        <v>0</v>
      </c>
      <c r="D14" s="435">
        <v>0</v>
      </c>
      <c r="E14" s="435">
        <v>0</v>
      </c>
      <c r="F14" s="435">
        <v>0</v>
      </c>
      <c r="G14" s="435">
        <v>83</v>
      </c>
      <c r="H14" s="435">
        <v>247</v>
      </c>
      <c r="I14" s="435">
        <v>-1121</v>
      </c>
      <c r="J14" s="725">
        <v>-26</v>
      </c>
      <c r="K14" s="840">
        <f>SUM(B14:J14)</f>
        <v>868</v>
      </c>
    </row>
    <row r="15" spans="1:11" s="436" customFormat="1" ht="12.75" customHeight="1">
      <c r="A15" s="417" t="s">
        <v>669</v>
      </c>
      <c r="B15" s="645"/>
      <c r="C15" s="645"/>
      <c r="D15" s="645"/>
      <c r="E15" s="645"/>
      <c r="F15" s="645"/>
      <c r="G15" s="645"/>
      <c r="H15" s="645"/>
      <c r="I15" s="645"/>
      <c r="J15" s="726"/>
      <c r="K15" s="731"/>
    </row>
    <row r="16" spans="1:11" s="436" customFormat="1" ht="15.75" customHeight="1">
      <c r="A16" s="424" t="s">
        <v>670</v>
      </c>
      <c r="B16" s="645"/>
      <c r="C16" s="645"/>
      <c r="D16" s="645"/>
      <c r="E16" s="645"/>
      <c r="F16" s="645"/>
      <c r="G16" s="645"/>
      <c r="H16" s="645">
        <v>-167</v>
      </c>
      <c r="I16" s="645"/>
      <c r="J16" s="726"/>
      <c r="K16" s="731">
        <f>H16</f>
        <v>-167</v>
      </c>
    </row>
    <row r="17" spans="1:11" s="436" customFormat="1" ht="15.75" customHeight="1">
      <c r="A17" s="646" t="s">
        <v>673</v>
      </c>
      <c r="B17" s="645">
        <f>B14+B15+B16</f>
        <v>1685</v>
      </c>
      <c r="C17" s="645">
        <f t="shared" ref="C17:K17" si="0">C14+C15+C16</f>
        <v>0</v>
      </c>
      <c r="D17" s="645">
        <f t="shared" si="0"/>
        <v>0</v>
      </c>
      <c r="E17" s="645">
        <f t="shared" si="0"/>
        <v>0</v>
      </c>
      <c r="F17" s="645">
        <f t="shared" si="0"/>
        <v>0</v>
      </c>
      <c r="G17" s="645">
        <f t="shared" si="0"/>
        <v>83</v>
      </c>
      <c r="H17" s="645">
        <f t="shared" si="0"/>
        <v>80</v>
      </c>
      <c r="I17" s="645">
        <f t="shared" si="0"/>
        <v>-1121</v>
      </c>
      <c r="J17" s="726">
        <f t="shared" si="0"/>
        <v>-26</v>
      </c>
      <c r="K17" s="731">
        <f t="shared" si="0"/>
        <v>701</v>
      </c>
    </row>
    <row r="18" spans="1:11" s="438" customFormat="1" ht="12" customHeight="1">
      <c r="A18" s="416" t="s">
        <v>672</v>
      </c>
      <c r="B18" s="437">
        <f>B19+B20</f>
        <v>0</v>
      </c>
      <c r="C18" s="437">
        <f t="shared" ref="C18:I18" si="1">C19+C20</f>
        <v>0</v>
      </c>
      <c r="D18" s="437">
        <f t="shared" si="1"/>
        <v>0</v>
      </c>
      <c r="E18" s="437">
        <f t="shared" si="1"/>
        <v>0</v>
      </c>
      <c r="F18" s="437">
        <f t="shared" si="1"/>
        <v>0</v>
      </c>
      <c r="G18" s="437"/>
      <c r="H18" s="437"/>
      <c r="I18" s="437">
        <f t="shared" si="1"/>
        <v>0</v>
      </c>
      <c r="J18" s="437"/>
      <c r="K18" s="731">
        <f>SUM(B18:J18)</f>
        <v>0</v>
      </c>
    </row>
    <row r="19" spans="1:11" s="438" customFormat="1" ht="12" customHeight="1">
      <c r="A19" s="647" t="s">
        <v>347</v>
      </c>
      <c r="B19" s="648"/>
      <c r="C19" s="648"/>
      <c r="D19" s="648"/>
      <c r="E19" s="648"/>
      <c r="F19" s="648"/>
      <c r="G19" s="648"/>
      <c r="H19" s="648"/>
      <c r="I19" s="648"/>
      <c r="J19" s="728"/>
      <c r="K19" s="731">
        <f>SUM(B19:J19)</f>
        <v>0</v>
      </c>
    </row>
    <row r="20" spans="1:11" s="438" customFormat="1" ht="12" customHeight="1">
      <c r="A20" s="649" t="s">
        <v>348</v>
      </c>
      <c r="B20" s="648"/>
      <c r="C20" s="648"/>
      <c r="D20" s="648"/>
      <c r="E20" s="648"/>
      <c r="F20" s="648"/>
      <c r="G20" s="648"/>
      <c r="H20" s="648"/>
      <c r="I20" s="648"/>
      <c r="J20" s="728"/>
      <c r="K20" s="732"/>
    </row>
    <row r="21" spans="1:11" s="438" customFormat="1" ht="12" customHeight="1">
      <c r="A21" s="649" t="s">
        <v>674</v>
      </c>
      <c r="B21" s="648"/>
      <c r="C21" s="648"/>
      <c r="D21" s="648"/>
      <c r="E21" s="648"/>
      <c r="F21" s="648"/>
      <c r="G21" s="648"/>
      <c r="H21" s="648"/>
      <c r="I21" s="648"/>
      <c r="J21" s="728">
        <f>'ОПР '!B43</f>
        <v>1636.3</v>
      </c>
      <c r="K21" s="731">
        <f>J21</f>
        <v>1636.3</v>
      </c>
    </row>
    <row r="22" spans="1:11" s="438" customFormat="1" ht="12" customHeight="1">
      <c r="A22" s="416" t="s">
        <v>675</v>
      </c>
      <c r="B22" s="437"/>
      <c r="C22" s="437"/>
      <c r="D22" s="437"/>
      <c r="E22" s="650"/>
      <c r="F22" s="437"/>
      <c r="G22" s="650"/>
      <c r="H22" s="437"/>
      <c r="I22" s="437"/>
      <c r="J22" s="437"/>
      <c r="K22" s="731">
        <f>SUM(B22:J22)</f>
        <v>0</v>
      </c>
    </row>
    <row r="23" spans="1:11" s="438" customFormat="1" ht="12" customHeight="1">
      <c r="A23" s="417" t="s">
        <v>676</v>
      </c>
      <c r="B23" s="439"/>
      <c r="C23" s="439"/>
      <c r="D23" s="439"/>
      <c r="E23" s="439"/>
      <c r="F23" s="439"/>
      <c r="G23" s="439"/>
      <c r="H23" s="439"/>
      <c r="I23" s="439"/>
      <c r="J23" s="729"/>
      <c r="K23" s="731">
        <f>SUM(B23:J23)</f>
        <v>0</v>
      </c>
    </row>
    <row r="24" spans="1:11" s="438" customFormat="1" ht="12" customHeight="1">
      <c r="A24" s="417" t="s">
        <v>677</v>
      </c>
      <c r="B24" s="439"/>
      <c r="C24" s="439"/>
      <c r="D24" s="439"/>
      <c r="E24" s="439"/>
      <c r="F24" s="439"/>
      <c r="G24" s="439"/>
      <c r="H24" s="439"/>
      <c r="I24" s="439"/>
      <c r="J24" s="729"/>
      <c r="K24" s="740">
        <f>H24+I24+J24</f>
        <v>0</v>
      </c>
    </row>
    <row r="25" spans="1:11" s="438" customFormat="1" ht="12" customHeight="1">
      <c r="A25" s="416" t="s">
        <v>678</v>
      </c>
      <c r="B25" s="437">
        <f>B26+B27</f>
        <v>0</v>
      </c>
      <c r="C25" s="437">
        <f t="shared" ref="C25:J25" si="2">C26+C27</f>
        <v>0</v>
      </c>
      <c r="D25" s="437">
        <f t="shared" si="2"/>
        <v>0</v>
      </c>
      <c r="E25" s="437">
        <f t="shared" si="2"/>
        <v>0</v>
      </c>
      <c r="F25" s="437">
        <f t="shared" si="2"/>
        <v>0</v>
      </c>
      <c r="G25" s="437">
        <f t="shared" si="2"/>
        <v>0</v>
      </c>
      <c r="H25" s="437">
        <f t="shared" si="2"/>
        <v>0</v>
      </c>
      <c r="I25" s="437">
        <f t="shared" si="2"/>
        <v>0</v>
      </c>
      <c r="J25" s="727">
        <f t="shared" si="2"/>
        <v>0</v>
      </c>
      <c r="K25" s="741">
        <f>K26+K27</f>
        <v>0</v>
      </c>
    </row>
    <row r="26" spans="1:11" s="438" customFormat="1" ht="12" customHeight="1">
      <c r="A26" s="417" t="s">
        <v>347</v>
      </c>
      <c r="B26" s="439"/>
      <c r="C26" s="439">
        <v>0</v>
      </c>
      <c r="D26" s="439"/>
      <c r="E26" s="439"/>
      <c r="F26" s="439"/>
      <c r="G26" s="439"/>
      <c r="H26" s="439"/>
      <c r="I26" s="439"/>
      <c r="J26" s="729"/>
      <c r="K26" s="740"/>
    </row>
    <row r="27" spans="1:11" s="438" customFormat="1" ht="12" customHeight="1">
      <c r="A27" s="417" t="s">
        <v>348</v>
      </c>
      <c r="B27" s="439"/>
      <c r="C27" s="439">
        <v>0</v>
      </c>
      <c r="D27" s="439"/>
      <c r="E27" s="439"/>
      <c r="F27" s="439"/>
      <c r="G27" s="439"/>
      <c r="H27" s="439"/>
      <c r="I27" s="439"/>
      <c r="J27" s="729"/>
      <c r="K27" s="740"/>
    </row>
    <row r="28" spans="1:11" s="438" customFormat="1" ht="12" customHeight="1">
      <c r="A28" s="416" t="s">
        <v>679</v>
      </c>
      <c r="B28" s="648"/>
      <c r="C28" s="648"/>
      <c r="D28" s="648"/>
      <c r="E28" s="648"/>
      <c r="F28" s="648"/>
      <c r="G28" s="648"/>
      <c r="H28" s="648"/>
      <c r="I28" s="648"/>
      <c r="J28" s="728"/>
      <c r="K28" s="731">
        <f>G28+H28+I28</f>
        <v>0</v>
      </c>
    </row>
    <row r="29" spans="1:11" s="438" customFormat="1" ht="12" customHeight="1">
      <c r="A29" s="651" t="s">
        <v>680</v>
      </c>
      <c r="B29" s="439">
        <f>B17+B18+B21+B22+B24+B25+B28</f>
        <v>1685</v>
      </c>
      <c r="C29" s="439">
        <f t="shared" ref="C29:J29" si="3">C17+C18+C21+C22+C24+C25+C28</f>
        <v>0</v>
      </c>
      <c r="D29" s="439">
        <f t="shared" si="3"/>
        <v>0</v>
      </c>
      <c r="E29" s="439">
        <f t="shared" si="3"/>
        <v>0</v>
      </c>
      <c r="F29" s="439">
        <f t="shared" si="3"/>
        <v>0</v>
      </c>
      <c r="G29" s="760">
        <f t="shared" si="3"/>
        <v>83</v>
      </c>
      <c r="H29" s="760">
        <f t="shared" si="3"/>
        <v>80</v>
      </c>
      <c r="I29" s="439">
        <f t="shared" si="3"/>
        <v>-1121</v>
      </c>
      <c r="J29" s="729">
        <f t="shared" si="3"/>
        <v>1610.3</v>
      </c>
      <c r="K29" s="740">
        <f>SUM(B29:J29)</f>
        <v>2337.3000000000002</v>
      </c>
    </row>
    <row r="30" spans="1:11" s="438" customFormat="1" ht="12" customHeight="1">
      <c r="A30" s="649" t="s">
        <v>681</v>
      </c>
      <c r="B30" s="439"/>
      <c r="C30" s="439"/>
      <c r="D30" s="439"/>
      <c r="E30" s="439"/>
      <c r="F30" s="439"/>
      <c r="G30" s="439"/>
      <c r="H30" s="440"/>
      <c r="I30" s="439"/>
      <c r="J30" s="729"/>
      <c r="K30" s="733"/>
    </row>
    <row r="31" spans="1:11" s="438" customFormat="1" ht="16.5" customHeight="1">
      <c r="A31" s="644" t="s">
        <v>682</v>
      </c>
      <c r="B31" s="710">
        <f>B29+B30</f>
        <v>1685</v>
      </c>
      <c r="C31" s="710">
        <f t="shared" ref="C31:H31" si="4">C29+C30</f>
        <v>0</v>
      </c>
      <c r="D31" s="710">
        <f t="shared" si="4"/>
        <v>0</v>
      </c>
      <c r="E31" s="710">
        <f t="shared" si="4"/>
        <v>0</v>
      </c>
      <c r="F31" s="710">
        <f t="shared" si="4"/>
        <v>0</v>
      </c>
      <c r="G31" s="710">
        <f t="shared" si="4"/>
        <v>83</v>
      </c>
      <c r="H31" s="710">
        <f t="shared" si="4"/>
        <v>80</v>
      </c>
      <c r="I31" s="710">
        <f>I29+I30</f>
        <v>-1121</v>
      </c>
      <c r="J31" s="730">
        <f>J29+J30</f>
        <v>1610.3</v>
      </c>
      <c r="K31" s="734">
        <f>SUM(B31:J31)</f>
        <v>2337.3000000000002</v>
      </c>
    </row>
    <row r="32" spans="1:11" s="438" customFormat="1" ht="16.5" customHeight="1">
      <c r="A32" s="640"/>
      <c r="B32" s="641"/>
      <c r="C32" s="641"/>
      <c r="D32" s="641"/>
      <c r="E32" s="641"/>
      <c r="F32" s="641"/>
      <c r="G32" s="641"/>
      <c r="H32" s="642"/>
      <c r="I32" s="641"/>
      <c r="J32" s="641"/>
      <c r="K32" s="643">
        <f>SUM(B32:J32)</f>
        <v>0</v>
      </c>
    </row>
    <row r="33" spans="1:11" s="438" customFormat="1" ht="15" customHeight="1">
      <c r="A33" s="819">
        <f>General!C12</f>
        <v>42758</v>
      </c>
      <c r="B33" s="641"/>
      <c r="C33" s="641"/>
      <c r="D33" s="641"/>
      <c r="E33" s="322" t="s">
        <v>537</v>
      </c>
      <c r="F33" s="641"/>
      <c r="G33" s="641"/>
      <c r="H33" s="507" t="s">
        <v>217</v>
      </c>
      <c r="I33" s="641"/>
      <c r="J33" s="641"/>
      <c r="K33" s="643">
        <f>SUM(B33:J33)</f>
        <v>0</v>
      </c>
    </row>
    <row r="34" spans="1:11" s="438" customFormat="1" ht="10.5" customHeight="1">
      <c r="A34" s="669"/>
      <c r="B34" s="641"/>
      <c r="C34" s="641"/>
      <c r="D34" s="641"/>
      <c r="E34" s="322"/>
      <c r="F34" s="641"/>
      <c r="G34" s="641"/>
      <c r="H34" s="507"/>
      <c r="I34" s="641"/>
      <c r="J34" s="641"/>
      <c r="K34" s="643"/>
    </row>
    <row r="35" spans="1:11" s="43" customFormat="1" ht="12" customHeight="1">
      <c r="A35" s="638"/>
      <c r="B35" s="639">
        <f>SUM(B32:B33)</f>
        <v>0</v>
      </c>
      <c r="C35" s="639"/>
      <c r="D35" s="639">
        <f>SUM(D32:D33)</f>
        <v>0</v>
      </c>
      <c r="E35" s="779" t="str">
        <f>General!C14</f>
        <v>Владимир Гълъбов</v>
      </c>
      <c r="F35" s="568"/>
      <c r="G35" s="639"/>
      <c r="H35" s="779" t="str">
        <f>General!C16</f>
        <v>Сиска Йозеф Ирене Дидейн</v>
      </c>
      <c r="I35" s="711"/>
      <c r="J35" s="639"/>
      <c r="K35" s="639"/>
    </row>
    <row r="36" spans="1:11" s="322" customFormat="1" ht="15.75" customHeight="1">
      <c r="B36" s="563"/>
      <c r="C36" s="507"/>
      <c r="D36" s="507"/>
      <c r="E36" s="563"/>
      <c r="H36" s="90"/>
      <c r="I36" s="507"/>
    </row>
    <row r="37" spans="1:11" s="322" customFormat="1" ht="16.5" customHeight="1">
      <c r="A37" s="11"/>
      <c r="B37" s="562"/>
      <c r="C37" s="67"/>
      <c r="D37" s="570"/>
      <c r="E37" s="90"/>
      <c r="F37" s="564"/>
      <c r="G37" s="567"/>
      <c r="J37" s="90"/>
    </row>
    <row r="38" spans="1:11" s="322" customFormat="1" ht="15.75" customHeight="1">
      <c r="A38" s="563"/>
      <c r="B38" s="563"/>
      <c r="C38" s="507"/>
      <c r="D38" s="507"/>
      <c r="E38" s="563"/>
      <c r="F38" s="90"/>
      <c r="G38" s="90"/>
      <c r="H38" s="90"/>
      <c r="J38" s="90"/>
      <c r="K38" s="90"/>
    </row>
    <row r="39" spans="1:11" s="322" customFormat="1" ht="12">
      <c r="B39" s="90"/>
      <c r="C39" s="90"/>
      <c r="D39" s="90"/>
      <c r="E39" s="90"/>
      <c r="F39" s="90"/>
      <c r="G39" s="90"/>
      <c r="H39" s="90"/>
      <c r="J39" s="90"/>
      <c r="K39" s="90"/>
    </row>
    <row r="40" spans="1:11" s="322" customFormat="1" ht="12">
      <c r="B40" s="90"/>
      <c r="C40" s="90"/>
      <c r="D40" s="90"/>
      <c r="E40" s="90"/>
      <c r="F40" s="90"/>
      <c r="G40" s="90"/>
      <c r="H40" s="90"/>
      <c r="J40" s="90"/>
      <c r="K40" s="90"/>
    </row>
    <row r="41" spans="1:11" s="43" customFormat="1" ht="12">
      <c r="B41" s="67"/>
      <c r="C41" s="67"/>
      <c r="D41" s="67"/>
      <c r="E41" s="67"/>
      <c r="F41" s="67"/>
      <c r="G41" s="67"/>
      <c r="H41" s="67"/>
      <c r="J41" s="67"/>
      <c r="K41" s="67"/>
    </row>
    <row r="42" spans="1:11">
      <c r="B42" s="69"/>
      <c r="C42" s="69"/>
      <c r="D42" s="69"/>
      <c r="E42" s="69"/>
      <c r="F42" s="69"/>
      <c r="G42" s="69"/>
      <c r="H42" s="69"/>
      <c r="J42" s="69"/>
      <c r="K42" s="69"/>
    </row>
    <row r="43" spans="1:11">
      <c r="B43" s="69"/>
      <c r="C43" s="69"/>
      <c r="D43" s="69"/>
      <c r="E43" s="69"/>
      <c r="F43" s="69"/>
      <c r="G43" s="69"/>
      <c r="H43" s="69"/>
      <c r="J43" s="69"/>
      <c r="K43" s="69"/>
    </row>
    <row r="44" spans="1:11">
      <c r="B44" s="69"/>
      <c r="C44" s="69"/>
      <c r="D44" s="69"/>
      <c r="E44" s="69"/>
      <c r="F44" s="69"/>
      <c r="G44" s="69"/>
      <c r="H44" s="69"/>
      <c r="J44" s="69"/>
      <c r="K44" s="69"/>
    </row>
    <row r="45" spans="1:11">
      <c r="B45" s="69"/>
      <c r="C45" s="69"/>
      <c r="D45" s="69"/>
      <c r="E45" s="69"/>
      <c r="F45" s="69"/>
      <c r="G45" s="69"/>
      <c r="H45" s="69"/>
      <c r="J45" s="69"/>
      <c r="K45" s="69"/>
    </row>
    <row r="46" spans="1:11">
      <c r="B46" s="69"/>
      <c r="C46" s="69"/>
      <c r="D46" s="69"/>
      <c r="E46" s="69"/>
      <c r="F46" s="69"/>
      <c r="G46" s="69"/>
      <c r="H46" s="69"/>
      <c r="J46" s="69"/>
      <c r="K46" s="69"/>
    </row>
    <row r="47" spans="1:11">
      <c r="B47" s="69"/>
      <c r="C47" s="69"/>
      <c r="D47" s="69"/>
      <c r="E47" s="69"/>
      <c r="F47" s="69"/>
      <c r="G47" s="69"/>
      <c r="H47" s="69"/>
      <c r="J47" s="69"/>
      <c r="K47" s="69"/>
    </row>
    <row r="48" spans="1:11">
      <c r="B48" s="69"/>
      <c r="C48" s="69"/>
      <c r="D48" s="69"/>
      <c r="E48" s="69"/>
      <c r="F48" s="69"/>
      <c r="G48" s="69"/>
      <c r="H48" s="69"/>
      <c r="J48" s="69"/>
      <c r="K48" s="69"/>
    </row>
    <row r="49" spans="2:11">
      <c r="B49" s="69"/>
      <c r="C49" s="69"/>
      <c r="D49" s="69"/>
      <c r="E49" s="69"/>
      <c r="F49" s="69"/>
      <c r="G49" s="69"/>
      <c r="H49" s="69"/>
      <c r="J49" s="69"/>
      <c r="K49" s="69"/>
    </row>
    <row r="50" spans="2:11">
      <c r="B50" s="69"/>
      <c r="C50" s="69"/>
      <c r="D50" s="69"/>
      <c r="E50" s="69"/>
      <c r="F50" s="69"/>
      <c r="G50" s="69"/>
      <c r="H50" s="69"/>
      <c r="J50" s="69"/>
      <c r="K50" s="69"/>
    </row>
    <row r="51" spans="2:11">
      <c r="B51" s="69"/>
      <c r="C51" s="69"/>
      <c r="D51" s="69"/>
      <c r="E51" s="69"/>
      <c r="F51" s="69"/>
      <c r="G51" s="69"/>
      <c r="H51" s="69"/>
      <c r="J51" s="69"/>
      <c r="K51" s="69"/>
    </row>
    <row r="52" spans="2:11">
      <c r="B52" s="69"/>
      <c r="C52" s="69"/>
      <c r="D52" s="69"/>
      <c r="E52" s="69"/>
      <c r="F52" s="69"/>
      <c r="G52" s="69"/>
      <c r="H52" s="69"/>
      <c r="J52" s="69"/>
      <c r="K52" s="69"/>
    </row>
    <row r="53" spans="2:11">
      <c r="B53" s="69"/>
      <c r="C53" s="69"/>
      <c r="D53" s="69"/>
      <c r="E53" s="69"/>
      <c r="F53" s="69"/>
      <c r="G53" s="69"/>
      <c r="H53" s="69"/>
      <c r="J53" s="69"/>
      <c r="K53" s="69"/>
    </row>
    <row r="54" spans="2:11">
      <c r="B54" s="69"/>
      <c r="C54" s="69"/>
      <c r="D54" s="69"/>
      <c r="E54" s="69"/>
      <c r="F54" s="69"/>
      <c r="G54" s="69"/>
      <c r="H54" s="69"/>
      <c r="J54" s="69"/>
      <c r="K54" s="69"/>
    </row>
    <row r="55" spans="2:11">
      <c r="B55" s="69"/>
      <c r="C55" s="69"/>
      <c r="D55" s="69"/>
      <c r="E55" s="69"/>
      <c r="F55" s="69"/>
      <c r="G55" s="69"/>
      <c r="H55" s="69"/>
      <c r="J55" s="69"/>
      <c r="K55" s="69"/>
    </row>
    <row r="56" spans="2:11">
      <c r="B56" s="69"/>
      <c r="C56" s="69"/>
      <c r="D56" s="69"/>
      <c r="E56" s="69"/>
      <c r="F56" s="69"/>
      <c r="G56" s="69"/>
      <c r="H56" s="69"/>
      <c r="J56" s="69"/>
      <c r="K56" s="69"/>
    </row>
    <row r="57" spans="2:11">
      <c r="B57" s="69"/>
      <c r="C57" s="69"/>
      <c r="D57" s="69"/>
      <c r="E57" s="69"/>
      <c r="F57" s="69"/>
      <c r="G57" s="69"/>
      <c r="H57" s="69"/>
      <c r="J57" s="69"/>
      <c r="K57" s="69"/>
    </row>
    <row r="58" spans="2:11">
      <c r="B58" s="69"/>
      <c r="C58" s="69"/>
      <c r="D58" s="69"/>
      <c r="E58" s="69"/>
      <c r="F58" s="69"/>
      <c r="G58" s="69"/>
      <c r="H58" s="69"/>
      <c r="J58" s="69"/>
      <c r="K58" s="69"/>
    </row>
    <row r="59" spans="2:11">
      <c r="B59" s="69"/>
      <c r="C59" s="69"/>
      <c r="D59" s="69"/>
      <c r="E59" s="69"/>
      <c r="F59" s="69"/>
      <c r="G59" s="69"/>
      <c r="H59" s="69"/>
      <c r="J59" s="69"/>
      <c r="K59" s="69"/>
    </row>
    <row r="60" spans="2:11">
      <c r="B60" s="69"/>
      <c r="C60" s="69"/>
      <c r="D60" s="69"/>
      <c r="E60" s="69"/>
      <c r="F60" s="69"/>
      <c r="G60" s="69"/>
      <c r="H60" s="69"/>
      <c r="J60" s="69"/>
      <c r="K60" s="69"/>
    </row>
    <row r="61" spans="2:11">
      <c r="B61" s="69"/>
      <c r="C61" s="69"/>
      <c r="D61" s="69"/>
      <c r="E61" s="69"/>
      <c r="F61" s="69"/>
      <c r="G61" s="69"/>
      <c r="H61" s="69"/>
      <c r="J61" s="69"/>
      <c r="K61" s="69"/>
    </row>
    <row r="62" spans="2:11">
      <c r="B62" s="69"/>
      <c r="C62" s="69"/>
      <c r="D62" s="69"/>
      <c r="E62" s="69"/>
      <c r="F62" s="69"/>
      <c r="G62" s="69"/>
      <c r="H62" s="69"/>
      <c r="J62" s="69"/>
      <c r="K62" s="69"/>
    </row>
    <row r="63" spans="2:11">
      <c r="B63" s="69"/>
      <c r="C63" s="69"/>
      <c r="D63" s="69"/>
      <c r="E63" s="69"/>
      <c r="F63" s="69"/>
      <c r="G63" s="69"/>
      <c r="H63" s="69"/>
      <c r="J63" s="69"/>
      <c r="K63" s="69"/>
    </row>
    <row r="64" spans="2:11">
      <c r="B64" s="69"/>
      <c r="C64" s="69"/>
      <c r="D64" s="69"/>
      <c r="E64" s="69"/>
      <c r="F64" s="69"/>
      <c r="G64" s="69"/>
      <c r="H64" s="69"/>
      <c r="J64" s="69"/>
      <c r="K64" s="69"/>
    </row>
    <row r="65" spans="2:11">
      <c r="B65" s="69"/>
      <c r="C65" s="69"/>
      <c r="D65" s="69"/>
      <c r="E65" s="69"/>
      <c r="F65" s="69"/>
      <c r="G65" s="69"/>
      <c r="H65" s="69"/>
      <c r="J65" s="69"/>
      <c r="K65" s="69"/>
    </row>
    <row r="66" spans="2:11">
      <c r="B66" s="69"/>
      <c r="C66" s="69"/>
      <c r="D66" s="69"/>
      <c r="E66" s="69"/>
      <c r="F66" s="69"/>
      <c r="G66" s="69"/>
      <c r="H66" s="69"/>
      <c r="J66" s="69"/>
      <c r="K66" s="69"/>
    </row>
    <row r="67" spans="2:11">
      <c r="B67" s="69"/>
      <c r="C67" s="69"/>
      <c r="D67" s="69"/>
      <c r="E67" s="69"/>
      <c r="F67" s="69"/>
      <c r="G67" s="69"/>
      <c r="H67" s="69"/>
      <c r="J67" s="69"/>
      <c r="K67" s="69"/>
    </row>
    <row r="68" spans="2:11">
      <c r="B68" s="69"/>
      <c r="C68" s="69"/>
      <c r="D68" s="69"/>
      <c r="E68" s="69"/>
      <c r="F68" s="69"/>
      <c r="G68" s="69"/>
      <c r="H68" s="69"/>
      <c r="J68" s="69"/>
      <c r="K68" s="69"/>
    </row>
    <row r="69" spans="2:11">
      <c r="B69" s="69"/>
      <c r="C69" s="69"/>
      <c r="D69" s="69"/>
      <c r="E69" s="69"/>
      <c r="F69" s="69"/>
      <c r="G69" s="69"/>
      <c r="H69" s="69"/>
      <c r="J69" s="69"/>
      <c r="K69" s="69"/>
    </row>
    <row r="70" spans="2:11">
      <c r="B70" s="69"/>
      <c r="C70" s="69"/>
      <c r="D70" s="69"/>
      <c r="E70" s="69"/>
      <c r="F70" s="69"/>
      <c r="G70" s="69"/>
      <c r="H70" s="69"/>
      <c r="J70" s="69"/>
      <c r="K70" s="69"/>
    </row>
    <row r="71" spans="2:11">
      <c r="B71" s="69"/>
      <c r="C71" s="69"/>
      <c r="D71" s="69"/>
      <c r="E71" s="69"/>
      <c r="F71" s="69"/>
      <c r="G71" s="69"/>
      <c r="H71" s="69"/>
      <c r="J71" s="69"/>
      <c r="K71" s="69"/>
    </row>
    <row r="72" spans="2:11">
      <c r="B72" s="69"/>
      <c r="C72" s="69"/>
      <c r="D72" s="69"/>
      <c r="E72" s="69"/>
      <c r="F72" s="69"/>
      <c r="G72" s="69"/>
      <c r="H72" s="69"/>
      <c r="J72" s="69"/>
      <c r="K72" s="69"/>
    </row>
    <row r="73" spans="2:11">
      <c r="B73" s="69"/>
      <c r="C73" s="69"/>
      <c r="D73" s="69"/>
      <c r="E73" s="69"/>
      <c r="F73" s="69"/>
      <c r="G73" s="69"/>
      <c r="H73" s="69"/>
      <c r="J73" s="69"/>
      <c r="K73" s="69"/>
    </row>
    <row r="74" spans="2:11">
      <c r="B74" s="69"/>
      <c r="C74" s="69"/>
      <c r="D74" s="69"/>
      <c r="E74" s="69"/>
      <c r="F74" s="69"/>
      <c r="G74" s="69"/>
      <c r="H74" s="69"/>
      <c r="J74" s="69"/>
      <c r="K74" s="69"/>
    </row>
    <row r="75" spans="2:11">
      <c r="B75" s="69"/>
      <c r="C75" s="69"/>
      <c r="D75" s="69"/>
      <c r="E75" s="69"/>
      <c r="F75" s="69"/>
      <c r="G75" s="69"/>
      <c r="H75" s="69"/>
      <c r="J75" s="69"/>
      <c r="K75" s="69"/>
    </row>
    <row r="76" spans="2:11">
      <c r="B76" s="69"/>
      <c r="C76" s="69"/>
      <c r="D76" s="69"/>
      <c r="E76" s="69"/>
      <c r="F76" s="69"/>
      <c r="G76" s="69"/>
      <c r="H76" s="69"/>
      <c r="J76" s="69"/>
      <c r="K76" s="69"/>
    </row>
    <row r="77" spans="2:11">
      <c r="B77" s="69"/>
      <c r="C77" s="69"/>
      <c r="D77" s="69"/>
      <c r="E77" s="69"/>
      <c r="F77" s="69"/>
      <c r="G77" s="69"/>
      <c r="H77" s="69"/>
      <c r="J77" s="69"/>
      <c r="K77" s="69"/>
    </row>
    <row r="78" spans="2:11">
      <c r="B78" s="69"/>
      <c r="C78" s="69"/>
      <c r="D78" s="69"/>
      <c r="E78" s="69"/>
      <c r="F78" s="69"/>
      <c r="G78" s="69"/>
      <c r="H78" s="69"/>
      <c r="J78" s="69"/>
      <c r="K78" s="69"/>
    </row>
    <row r="79" spans="2:11">
      <c r="B79" s="69"/>
      <c r="C79" s="69"/>
      <c r="D79" s="69"/>
      <c r="E79" s="69"/>
      <c r="F79" s="69"/>
      <c r="G79" s="69"/>
      <c r="H79" s="69"/>
      <c r="J79" s="69"/>
      <c r="K79" s="69"/>
    </row>
    <row r="80" spans="2:11">
      <c r="B80" s="69"/>
      <c r="C80" s="69"/>
      <c r="D80" s="69"/>
      <c r="E80" s="69"/>
      <c r="F80" s="69"/>
      <c r="G80" s="69"/>
      <c r="H80" s="69"/>
      <c r="J80" s="69"/>
      <c r="K80" s="69"/>
    </row>
    <row r="81" spans="2:11">
      <c r="B81" s="69"/>
      <c r="C81" s="69"/>
      <c r="D81" s="69"/>
      <c r="E81" s="69"/>
      <c r="F81" s="69"/>
      <c r="G81" s="69"/>
      <c r="H81" s="69"/>
      <c r="J81" s="69"/>
      <c r="K81" s="69"/>
    </row>
    <row r="82" spans="2:11">
      <c r="B82" s="69"/>
      <c r="C82" s="69"/>
      <c r="D82" s="69"/>
      <c r="E82" s="69"/>
      <c r="F82" s="69"/>
      <c r="G82" s="69"/>
      <c r="H82" s="69"/>
      <c r="J82" s="69"/>
      <c r="K82" s="69"/>
    </row>
    <row r="83" spans="2:11">
      <c r="B83" s="69"/>
      <c r="C83" s="69"/>
      <c r="D83" s="69"/>
      <c r="E83" s="69"/>
      <c r="F83" s="69"/>
      <c r="G83" s="69"/>
      <c r="H83" s="69"/>
      <c r="J83" s="69"/>
      <c r="K83" s="69"/>
    </row>
    <row r="84" spans="2:11">
      <c r="B84" s="69"/>
      <c r="C84" s="69"/>
      <c r="D84" s="69"/>
      <c r="E84" s="69"/>
      <c r="F84" s="69"/>
      <c r="G84" s="69"/>
      <c r="H84" s="69"/>
      <c r="J84" s="69"/>
      <c r="K84" s="69"/>
    </row>
    <row r="85" spans="2:11">
      <c r="B85" s="69"/>
      <c r="C85" s="69"/>
      <c r="D85" s="69"/>
      <c r="E85" s="69"/>
      <c r="F85" s="69"/>
      <c r="G85" s="69"/>
      <c r="H85" s="69"/>
      <c r="J85" s="69"/>
      <c r="K85" s="69"/>
    </row>
    <row r="86" spans="2:11">
      <c r="B86" s="69"/>
      <c r="C86" s="69"/>
      <c r="D86" s="69"/>
      <c r="E86" s="69"/>
      <c r="F86" s="69"/>
      <c r="G86" s="69"/>
      <c r="H86" s="69"/>
      <c r="J86" s="69"/>
      <c r="K86" s="69"/>
    </row>
    <row r="87" spans="2:11">
      <c r="B87" s="69"/>
      <c r="C87" s="69"/>
      <c r="D87" s="69"/>
      <c r="E87" s="69"/>
      <c r="F87" s="69"/>
      <c r="G87" s="69"/>
      <c r="H87" s="69"/>
      <c r="J87" s="69"/>
      <c r="K87" s="69"/>
    </row>
    <row r="88" spans="2:11">
      <c r="B88" s="69"/>
      <c r="C88" s="69"/>
      <c r="D88" s="69"/>
      <c r="E88" s="69"/>
      <c r="F88" s="69"/>
      <c r="G88" s="69"/>
      <c r="H88" s="69"/>
      <c r="J88" s="69"/>
      <c r="K88" s="69"/>
    </row>
    <row r="89" spans="2:11">
      <c r="B89" s="69"/>
      <c r="C89" s="69"/>
      <c r="D89" s="69"/>
      <c r="E89" s="69"/>
      <c r="F89" s="69"/>
      <c r="G89" s="69"/>
      <c r="H89" s="69"/>
      <c r="J89" s="69"/>
      <c r="K89" s="69"/>
    </row>
    <row r="90" spans="2:11">
      <c r="B90" s="69"/>
      <c r="C90" s="69"/>
      <c r="D90" s="69"/>
      <c r="E90" s="69"/>
      <c r="F90" s="69"/>
      <c r="G90" s="69"/>
      <c r="H90" s="69"/>
      <c r="J90" s="69"/>
      <c r="K90" s="69"/>
    </row>
    <row r="91" spans="2:11">
      <c r="B91" s="69"/>
      <c r="C91" s="69"/>
      <c r="D91" s="69"/>
      <c r="E91" s="69"/>
      <c r="F91" s="69"/>
      <c r="G91" s="69"/>
      <c r="H91" s="69"/>
      <c r="J91" s="69"/>
      <c r="K91" s="69"/>
    </row>
    <row r="92" spans="2:11">
      <c r="B92" s="69"/>
      <c r="C92" s="69"/>
      <c r="D92" s="69"/>
      <c r="E92" s="69"/>
      <c r="F92" s="69"/>
      <c r="G92" s="69"/>
      <c r="H92" s="69"/>
      <c r="J92" s="69"/>
      <c r="K92" s="69"/>
    </row>
    <row r="93" spans="2:11">
      <c r="B93" s="69"/>
      <c r="C93" s="69"/>
      <c r="D93" s="69"/>
      <c r="E93" s="69"/>
      <c r="F93" s="69"/>
      <c r="G93" s="69"/>
      <c r="H93" s="69"/>
      <c r="J93" s="69"/>
      <c r="K93" s="69"/>
    </row>
    <row r="94" spans="2:11">
      <c r="B94" s="69"/>
      <c r="C94" s="69"/>
      <c r="D94" s="69"/>
      <c r="E94" s="69"/>
      <c r="F94" s="69"/>
      <c r="G94" s="69"/>
      <c r="H94" s="69"/>
      <c r="J94" s="69"/>
      <c r="K94" s="69"/>
    </row>
    <row r="95" spans="2:11">
      <c r="B95" s="69"/>
      <c r="C95" s="69"/>
      <c r="D95" s="69"/>
      <c r="E95" s="69"/>
      <c r="F95" s="69"/>
      <c r="G95" s="69"/>
      <c r="H95" s="69"/>
      <c r="J95" s="69"/>
      <c r="K95" s="69"/>
    </row>
    <row r="96" spans="2:11">
      <c r="B96" s="69"/>
      <c r="C96" s="69"/>
      <c r="D96" s="69"/>
      <c r="E96" s="69"/>
      <c r="F96" s="69"/>
      <c r="G96" s="69"/>
      <c r="H96" s="69"/>
      <c r="J96" s="69"/>
      <c r="K96" s="69"/>
    </row>
    <row r="97" spans="2:11">
      <c r="B97" s="69"/>
      <c r="C97" s="69"/>
      <c r="D97" s="69"/>
      <c r="E97" s="69"/>
      <c r="F97" s="69"/>
      <c r="G97" s="69"/>
      <c r="H97" s="69"/>
      <c r="J97" s="69"/>
      <c r="K97" s="69"/>
    </row>
    <row r="98" spans="2:11">
      <c r="B98" s="69"/>
      <c r="C98" s="69"/>
      <c r="D98" s="69"/>
      <c r="E98" s="69"/>
      <c r="F98" s="69"/>
      <c r="G98" s="69"/>
      <c r="H98" s="69"/>
      <c r="J98" s="69"/>
      <c r="K98" s="69"/>
    </row>
    <row r="99" spans="2:11">
      <c r="B99" s="69"/>
      <c r="C99" s="69"/>
      <c r="D99" s="69"/>
      <c r="E99" s="69"/>
      <c r="F99" s="69"/>
      <c r="G99" s="69"/>
      <c r="H99" s="69"/>
      <c r="J99" s="69"/>
      <c r="K99" s="69"/>
    </row>
    <row r="100" spans="2:11">
      <c r="B100" s="69"/>
      <c r="C100" s="69"/>
      <c r="D100" s="69"/>
      <c r="E100" s="69"/>
      <c r="F100" s="69"/>
      <c r="G100" s="69"/>
      <c r="H100" s="69"/>
      <c r="J100" s="69"/>
      <c r="K100" s="69"/>
    </row>
    <row r="101" spans="2:11">
      <c r="B101" s="69"/>
      <c r="C101" s="69"/>
      <c r="D101" s="69"/>
      <c r="E101" s="69"/>
      <c r="F101" s="69"/>
      <c r="G101" s="69"/>
      <c r="H101" s="69"/>
      <c r="J101" s="69"/>
      <c r="K101" s="69"/>
    </row>
    <row r="102" spans="2:11">
      <c r="B102" s="69"/>
      <c r="C102" s="69"/>
      <c r="D102" s="69"/>
      <c r="E102" s="69"/>
      <c r="F102" s="69"/>
      <c r="G102" s="69"/>
      <c r="H102" s="69"/>
      <c r="J102" s="69"/>
      <c r="K102" s="69"/>
    </row>
    <row r="103" spans="2:11">
      <c r="B103" s="69"/>
      <c r="C103" s="69"/>
      <c r="D103" s="69"/>
      <c r="E103" s="69"/>
      <c r="F103" s="69"/>
      <c r="G103" s="69"/>
      <c r="H103" s="69"/>
      <c r="J103" s="69"/>
      <c r="K103" s="69"/>
    </row>
    <row r="104" spans="2:11">
      <c r="B104" s="69"/>
      <c r="C104" s="69"/>
      <c r="D104" s="69"/>
      <c r="E104" s="69"/>
      <c r="F104" s="69"/>
      <c r="G104" s="69"/>
      <c r="H104" s="69"/>
      <c r="J104" s="69"/>
      <c r="K104" s="69"/>
    </row>
    <row r="105" spans="2:11">
      <c r="B105" s="69"/>
      <c r="C105" s="69"/>
      <c r="D105" s="69"/>
      <c r="E105" s="69"/>
      <c r="F105" s="69"/>
      <c r="G105" s="69"/>
      <c r="H105" s="69"/>
      <c r="J105" s="69"/>
      <c r="K105" s="69"/>
    </row>
    <row r="106" spans="2:11">
      <c r="B106" s="69"/>
      <c r="C106" s="69"/>
      <c r="D106" s="69"/>
      <c r="E106" s="69"/>
      <c r="F106" s="69"/>
      <c r="G106" s="69"/>
      <c r="H106" s="69"/>
      <c r="J106" s="69"/>
      <c r="K106" s="69"/>
    </row>
    <row r="107" spans="2:11">
      <c r="B107" s="69"/>
      <c r="C107" s="69"/>
      <c r="D107" s="69"/>
      <c r="E107" s="69"/>
      <c r="F107" s="69"/>
      <c r="G107" s="69"/>
      <c r="H107" s="69"/>
      <c r="J107" s="69"/>
      <c r="K107" s="69"/>
    </row>
    <row r="108" spans="2:11">
      <c r="B108" s="69"/>
      <c r="C108" s="69"/>
      <c r="D108" s="69"/>
      <c r="E108" s="69"/>
      <c r="F108" s="69"/>
      <c r="G108" s="69"/>
      <c r="H108" s="69"/>
      <c r="J108" s="69"/>
      <c r="K108" s="69"/>
    </row>
    <row r="109" spans="2:11">
      <c r="B109" s="69"/>
      <c r="C109" s="69"/>
      <c r="D109" s="69"/>
      <c r="E109" s="69"/>
      <c r="F109" s="69"/>
      <c r="G109" s="69"/>
      <c r="H109" s="69"/>
      <c r="J109" s="69"/>
      <c r="K109" s="69"/>
    </row>
    <row r="110" spans="2:11">
      <c r="B110" s="69"/>
      <c r="C110" s="69"/>
      <c r="D110" s="69"/>
      <c r="E110" s="69"/>
      <c r="F110" s="69"/>
      <c r="G110" s="69"/>
      <c r="H110" s="69"/>
      <c r="J110" s="69"/>
      <c r="K110" s="69"/>
    </row>
    <row r="111" spans="2:11">
      <c r="B111" s="69"/>
      <c r="C111" s="69"/>
      <c r="D111" s="69"/>
      <c r="E111" s="69"/>
      <c r="F111" s="69"/>
      <c r="G111" s="69"/>
      <c r="H111" s="69"/>
      <c r="J111" s="69"/>
      <c r="K111" s="69"/>
    </row>
    <row r="112" spans="2:11">
      <c r="B112" s="69"/>
      <c r="C112" s="69"/>
      <c r="D112" s="69"/>
      <c r="E112" s="69"/>
      <c r="F112" s="69"/>
      <c r="G112" s="69"/>
      <c r="H112" s="69"/>
      <c r="J112" s="69"/>
      <c r="K112" s="69"/>
    </row>
    <row r="113" spans="2:11">
      <c r="B113" s="69"/>
      <c r="C113" s="69"/>
      <c r="D113" s="69"/>
      <c r="E113" s="69"/>
      <c r="F113" s="69"/>
      <c r="G113" s="69"/>
      <c r="H113" s="69"/>
      <c r="J113" s="69"/>
      <c r="K113" s="69"/>
    </row>
    <row r="114" spans="2:11">
      <c r="B114" s="69"/>
      <c r="C114" s="69"/>
      <c r="D114" s="69"/>
      <c r="E114" s="69"/>
      <c r="F114" s="69"/>
      <c r="G114" s="69"/>
      <c r="H114" s="69"/>
      <c r="J114" s="69"/>
      <c r="K114" s="69"/>
    </row>
    <row r="115" spans="2:11">
      <c r="B115" s="69"/>
      <c r="C115" s="69"/>
      <c r="D115" s="69"/>
      <c r="E115" s="69"/>
      <c r="F115" s="69"/>
      <c r="G115" s="69"/>
      <c r="H115" s="69"/>
      <c r="J115" s="69"/>
      <c r="K115" s="69"/>
    </row>
    <row r="116" spans="2:11">
      <c r="B116" s="69"/>
      <c r="C116" s="69"/>
      <c r="D116" s="69"/>
      <c r="E116" s="69"/>
      <c r="F116" s="69"/>
      <c r="G116" s="69"/>
      <c r="H116" s="69"/>
      <c r="J116" s="69"/>
      <c r="K116" s="69"/>
    </row>
    <row r="117" spans="2:11">
      <c r="B117" s="69"/>
      <c r="C117" s="69"/>
      <c r="D117" s="69"/>
      <c r="E117" s="69"/>
      <c r="F117" s="69"/>
      <c r="G117" s="69"/>
      <c r="H117" s="69"/>
      <c r="J117" s="69"/>
      <c r="K117" s="69"/>
    </row>
    <row r="118" spans="2:11">
      <c r="B118" s="69"/>
      <c r="C118" s="69"/>
      <c r="D118" s="69"/>
      <c r="E118" s="69"/>
      <c r="F118" s="69"/>
      <c r="G118" s="69"/>
      <c r="H118" s="69"/>
      <c r="J118" s="69"/>
      <c r="K118" s="69"/>
    </row>
    <row r="119" spans="2:11">
      <c r="B119" s="69"/>
      <c r="C119" s="69"/>
      <c r="D119" s="69"/>
      <c r="E119" s="69"/>
      <c r="F119" s="69"/>
      <c r="G119" s="69"/>
      <c r="H119" s="69"/>
      <c r="J119" s="69"/>
      <c r="K119" s="69"/>
    </row>
    <row r="120" spans="2:11">
      <c r="B120" s="69"/>
      <c r="C120" s="69"/>
      <c r="D120" s="69"/>
      <c r="E120" s="69"/>
      <c r="F120" s="69"/>
      <c r="G120" s="69"/>
      <c r="H120" s="69"/>
      <c r="J120" s="69"/>
      <c r="K120" s="69"/>
    </row>
    <row r="121" spans="2:11">
      <c r="B121" s="69"/>
      <c r="C121" s="69"/>
      <c r="D121" s="69"/>
      <c r="E121" s="69"/>
      <c r="F121" s="69"/>
      <c r="G121" s="69"/>
      <c r="H121" s="69"/>
      <c r="J121" s="69"/>
      <c r="K121" s="69"/>
    </row>
    <row r="122" spans="2:11">
      <c r="B122" s="69"/>
      <c r="C122" s="69"/>
      <c r="D122" s="69"/>
      <c r="E122" s="69"/>
      <c r="F122" s="69"/>
      <c r="G122" s="69"/>
      <c r="H122" s="69"/>
      <c r="J122" s="69"/>
      <c r="K122" s="69"/>
    </row>
    <row r="123" spans="2:11">
      <c r="B123" s="69"/>
      <c r="C123" s="69"/>
      <c r="D123" s="69"/>
      <c r="E123" s="69"/>
      <c r="F123" s="69"/>
      <c r="G123" s="69"/>
      <c r="H123" s="69"/>
      <c r="J123" s="69"/>
      <c r="K123" s="69"/>
    </row>
    <row r="124" spans="2:11">
      <c r="B124" s="69"/>
      <c r="C124" s="69"/>
      <c r="D124" s="69"/>
      <c r="E124" s="69"/>
      <c r="F124" s="69"/>
      <c r="G124" s="69"/>
      <c r="H124" s="69"/>
      <c r="J124" s="69"/>
      <c r="K124" s="69"/>
    </row>
    <row r="125" spans="2:11">
      <c r="B125" s="69"/>
      <c r="C125" s="69"/>
      <c r="D125" s="69"/>
      <c r="E125" s="69"/>
      <c r="F125" s="69"/>
      <c r="G125" s="69"/>
      <c r="H125" s="69"/>
      <c r="J125" s="69"/>
      <c r="K125" s="69"/>
    </row>
    <row r="126" spans="2:11">
      <c r="B126" s="69"/>
      <c r="C126" s="69"/>
      <c r="D126" s="69"/>
      <c r="E126" s="69"/>
      <c r="F126" s="69"/>
      <c r="G126" s="69"/>
      <c r="H126" s="69"/>
      <c r="J126" s="69"/>
      <c r="K126" s="69"/>
    </row>
    <row r="127" spans="2:11">
      <c r="B127" s="69"/>
      <c r="C127" s="69"/>
      <c r="D127" s="69"/>
      <c r="E127" s="69"/>
      <c r="F127" s="69"/>
      <c r="G127" s="69"/>
      <c r="H127" s="69"/>
      <c r="J127" s="69"/>
      <c r="K127" s="69"/>
    </row>
    <row r="128" spans="2:11">
      <c r="B128" s="69"/>
      <c r="C128" s="69"/>
      <c r="D128" s="69"/>
      <c r="E128" s="69"/>
      <c r="F128" s="69"/>
      <c r="G128" s="69"/>
      <c r="H128" s="69"/>
      <c r="J128" s="69"/>
      <c r="K128" s="69"/>
    </row>
    <row r="129" spans="2:11">
      <c r="B129" s="69"/>
      <c r="C129" s="69"/>
      <c r="D129" s="69"/>
      <c r="E129" s="69"/>
      <c r="F129" s="69"/>
      <c r="G129" s="69"/>
      <c r="H129" s="69"/>
      <c r="J129" s="69"/>
      <c r="K129" s="69"/>
    </row>
    <row r="130" spans="2:11">
      <c r="B130" s="69"/>
      <c r="C130" s="69"/>
      <c r="D130" s="69"/>
      <c r="E130" s="69"/>
      <c r="F130" s="69"/>
      <c r="G130" s="69"/>
      <c r="H130" s="69"/>
      <c r="J130" s="69"/>
      <c r="K130" s="69"/>
    </row>
    <row r="131" spans="2:11">
      <c r="B131" s="69"/>
      <c r="C131" s="69"/>
      <c r="D131" s="69"/>
      <c r="E131" s="69"/>
      <c r="F131" s="69"/>
      <c r="G131" s="69"/>
      <c r="H131" s="69"/>
      <c r="J131" s="69"/>
      <c r="K131" s="69"/>
    </row>
    <row r="132" spans="2:11">
      <c r="B132" s="69"/>
      <c r="C132" s="69"/>
      <c r="D132" s="69"/>
      <c r="E132" s="69"/>
      <c r="F132" s="69"/>
      <c r="G132" s="69"/>
      <c r="H132" s="69"/>
      <c r="J132" s="69"/>
      <c r="K132" s="69"/>
    </row>
    <row r="133" spans="2:11">
      <c r="B133" s="69"/>
      <c r="C133" s="69"/>
      <c r="D133" s="69"/>
      <c r="E133" s="69"/>
      <c r="F133" s="69"/>
      <c r="G133" s="69"/>
      <c r="H133" s="69"/>
      <c r="J133" s="69"/>
      <c r="K133" s="69"/>
    </row>
    <row r="134" spans="2:11">
      <c r="B134" s="69"/>
      <c r="C134" s="69"/>
      <c r="D134" s="69"/>
      <c r="E134" s="69"/>
      <c r="F134" s="69"/>
      <c r="G134" s="69"/>
      <c r="H134" s="69"/>
      <c r="J134" s="69"/>
      <c r="K134" s="69"/>
    </row>
    <row r="135" spans="2:11">
      <c r="B135" s="69"/>
      <c r="C135" s="69"/>
      <c r="D135" s="69"/>
      <c r="E135" s="69"/>
      <c r="F135" s="69"/>
      <c r="G135" s="69"/>
      <c r="H135" s="69"/>
      <c r="J135" s="69"/>
      <c r="K135" s="69"/>
    </row>
    <row r="136" spans="2:11">
      <c r="B136" s="69"/>
      <c r="C136" s="69"/>
      <c r="D136" s="69"/>
      <c r="E136" s="69"/>
      <c r="F136" s="69"/>
      <c r="G136" s="69"/>
      <c r="H136" s="69"/>
      <c r="J136" s="69"/>
      <c r="K136" s="69"/>
    </row>
    <row r="137" spans="2:11">
      <c r="B137" s="69"/>
      <c r="C137" s="69"/>
      <c r="D137" s="69"/>
      <c r="E137" s="69"/>
      <c r="F137" s="69"/>
      <c r="G137" s="69"/>
      <c r="H137" s="69"/>
      <c r="J137" s="69"/>
      <c r="K137" s="69"/>
    </row>
    <row r="138" spans="2:11">
      <c r="B138" s="69"/>
      <c r="C138" s="69"/>
      <c r="D138" s="69"/>
      <c r="E138" s="69"/>
      <c r="F138" s="69"/>
      <c r="G138" s="69"/>
      <c r="H138" s="69"/>
      <c r="J138" s="69"/>
      <c r="K138" s="69"/>
    </row>
    <row r="139" spans="2:11">
      <c r="B139" s="69"/>
      <c r="C139" s="69"/>
      <c r="D139" s="69"/>
      <c r="E139" s="69"/>
      <c r="F139" s="69"/>
      <c r="G139" s="69"/>
      <c r="H139" s="69"/>
      <c r="J139" s="69"/>
      <c r="K139" s="69"/>
    </row>
    <row r="140" spans="2:11">
      <c r="B140" s="69"/>
      <c r="C140" s="69"/>
      <c r="D140" s="69"/>
      <c r="E140" s="69"/>
      <c r="F140" s="69"/>
      <c r="G140" s="69"/>
      <c r="H140" s="69"/>
      <c r="J140" s="69"/>
      <c r="K140" s="69"/>
    </row>
    <row r="141" spans="2:11">
      <c r="B141" s="69"/>
      <c r="C141" s="69"/>
      <c r="D141" s="69"/>
      <c r="E141" s="69"/>
      <c r="F141" s="69"/>
      <c r="G141" s="69"/>
      <c r="H141" s="69"/>
      <c r="J141" s="69"/>
      <c r="K141" s="69"/>
    </row>
    <row r="142" spans="2:11">
      <c r="B142" s="69"/>
      <c r="C142" s="69"/>
      <c r="D142" s="69"/>
      <c r="E142" s="69"/>
      <c r="F142" s="69"/>
      <c r="G142" s="69"/>
      <c r="H142" s="69"/>
      <c r="J142" s="69"/>
      <c r="K142" s="69"/>
    </row>
    <row r="143" spans="2:11">
      <c r="B143" s="69"/>
      <c r="C143" s="69"/>
      <c r="D143" s="69"/>
      <c r="E143" s="69"/>
      <c r="F143" s="69"/>
      <c r="G143" s="69"/>
      <c r="H143" s="69"/>
      <c r="J143" s="69"/>
      <c r="K143" s="69"/>
    </row>
    <row r="144" spans="2:11">
      <c r="B144" s="69"/>
      <c r="C144" s="69"/>
      <c r="D144" s="69"/>
      <c r="E144" s="69"/>
      <c r="F144" s="69"/>
      <c r="G144" s="69"/>
      <c r="H144" s="69"/>
      <c r="J144" s="69"/>
      <c r="K144" s="69"/>
    </row>
    <row r="145" spans="2:11">
      <c r="B145" s="69"/>
      <c r="C145" s="69"/>
      <c r="D145" s="69"/>
      <c r="E145" s="69"/>
      <c r="F145" s="69"/>
      <c r="G145" s="69"/>
      <c r="H145" s="69"/>
      <c r="J145" s="69"/>
      <c r="K145" s="69"/>
    </row>
    <row r="146" spans="2:11">
      <c r="B146" s="69"/>
      <c r="C146" s="69"/>
      <c r="D146" s="69"/>
      <c r="E146" s="69"/>
      <c r="F146" s="69"/>
      <c r="G146" s="69"/>
      <c r="H146" s="69"/>
      <c r="J146" s="69"/>
      <c r="K146" s="69"/>
    </row>
    <row r="147" spans="2:11">
      <c r="B147" s="69"/>
      <c r="C147" s="69"/>
      <c r="D147" s="69"/>
      <c r="E147" s="69"/>
      <c r="F147" s="69"/>
      <c r="G147" s="69"/>
      <c r="H147" s="69"/>
      <c r="J147" s="69"/>
      <c r="K147" s="69"/>
    </row>
    <row r="148" spans="2:11">
      <c r="B148" s="69"/>
      <c r="C148" s="69"/>
      <c r="D148" s="69"/>
      <c r="E148" s="69"/>
      <c r="F148" s="69"/>
      <c r="G148" s="69"/>
      <c r="H148" s="69"/>
      <c r="J148" s="69"/>
      <c r="K148" s="69"/>
    </row>
    <row r="149" spans="2:11">
      <c r="B149" s="69"/>
      <c r="C149" s="69"/>
      <c r="D149" s="69"/>
      <c r="E149" s="69"/>
      <c r="F149" s="69"/>
      <c r="G149" s="69"/>
      <c r="H149" s="69"/>
      <c r="J149" s="69"/>
      <c r="K149" s="69"/>
    </row>
    <row r="150" spans="2:11">
      <c r="B150" s="69"/>
      <c r="C150" s="69"/>
      <c r="D150" s="69"/>
      <c r="E150" s="69"/>
      <c r="F150" s="69"/>
      <c r="G150" s="69"/>
      <c r="H150" s="69"/>
      <c r="J150" s="69"/>
      <c r="K150" s="69"/>
    </row>
    <row r="151" spans="2:11">
      <c r="B151" s="69"/>
      <c r="C151" s="69"/>
      <c r="D151" s="69"/>
      <c r="E151" s="69"/>
      <c r="F151" s="69"/>
      <c r="G151" s="69"/>
      <c r="H151" s="69"/>
      <c r="J151" s="69"/>
      <c r="K151" s="69"/>
    </row>
    <row r="152" spans="2:11">
      <c r="B152" s="69"/>
      <c r="C152" s="69"/>
      <c r="D152" s="69"/>
      <c r="E152" s="69"/>
      <c r="F152" s="69"/>
      <c r="G152" s="69"/>
      <c r="H152" s="69"/>
      <c r="J152" s="69"/>
      <c r="K152" s="69"/>
    </row>
    <row r="153" spans="2:11">
      <c r="B153" s="69"/>
      <c r="C153" s="69"/>
      <c r="D153" s="69"/>
      <c r="E153" s="69"/>
      <c r="F153" s="69"/>
      <c r="G153" s="69"/>
      <c r="H153" s="69"/>
      <c r="J153" s="69"/>
      <c r="K153" s="69"/>
    </row>
    <row r="154" spans="2:11">
      <c r="B154" s="69"/>
      <c r="C154" s="69"/>
      <c r="D154" s="69"/>
      <c r="E154" s="69"/>
      <c r="F154" s="69"/>
      <c r="G154" s="69"/>
      <c r="H154" s="69"/>
      <c r="J154" s="69"/>
      <c r="K154" s="69"/>
    </row>
    <row r="155" spans="2:11">
      <c r="B155" s="69"/>
      <c r="C155" s="69"/>
      <c r="D155" s="69"/>
      <c r="E155" s="69"/>
      <c r="F155" s="69"/>
      <c r="G155" s="69"/>
      <c r="H155" s="69"/>
      <c r="J155" s="69"/>
      <c r="K155" s="69"/>
    </row>
    <row r="156" spans="2:11">
      <c r="B156" s="69"/>
      <c r="C156" s="69"/>
      <c r="D156" s="69"/>
      <c r="E156" s="69"/>
      <c r="F156" s="69"/>
      <c r="G156" s="69"/>
      <c r="H156" s="69"/>
      <c r="J156" s="69"/>
      <c r="K156" s="69"/>
    </row>
    <row r="157" spans="2:11">
      <c r="B157" s="69"/>
      <c r="C157" s="69"/>
      <c r="D157" s="69"/>
      <c r="E157" s="69"/>
      <c r="F157" s="69"/>
      <c r="G157" s="69"/>
      <c r="H157" s="69"/>
      <c r="J157" s="69"/>
      <c r="K157" s="69"/>
    </row>
    <row r="158" spans="2:11">
      <c r="B158" s="69"/>
      <c r="C158" s="69"/>
      <c r="D158" s="69"/>
      <c r="E158" s="69"/>
      <c r="F158" s="69"/>
      <c r="G158" s="69"/>
      <c r="H158" s="69"/>
      <c r="J158" s="69"/>
      <c r="K158" s="69"/>
    </row>
    <row r="159" spans="2:11">
      <c r="B159" s="69"/>
      <c r="C159" s="69"/>
      <c r="D159" s="69"/>
      <c r="E159" s="69"/>
      <c r="F159" s="69"/>
      <c r="G159" s="69"/>
      <c r="H159" s="69"/>
      <c r="J159" s="69"/>
      <c r="K159" s="69"/>
    </row>
    <row r="160" spans="2:11">
      <c r="B160" s="69"/>
      <c r="C160" s="69"/>
      <c r="D160" s="69"/>
      <c r="E160" s="69"/>
      <c r="F160" s="69"/>
      <c r="G160" s="69"/>
      <c r="H160" s="69"/>
      <c r="J160" s="69"/>
      <c r="K160" s="69"/>
    </row>
    <row r="161" spans="2:11">
      <c r="B161" s="69"/>
      <c r="C161" s="69"/>
      <c r="D161" s="69"/>
      <c r="E161" s="69"/>
      <c r="F161" s="69"/>
      <c r="G161" s="69"/>
      <c r="H161" s="69"/>
      <c r="J161" s="69"/>
      <c r="K161" s="69"/>
    </row>
    <row r="162" spans="2:11">
      <c r="B162" s="69"/>
      <c r="C162" s="69"/>
      <c r="D162" s="69"/>
      <c r="E162" s="69"/>
      <c r="F162" s="69"/>
      <c r="G162" s="69"/>
      <c r="H162" s="69"/>
      <c r="J162" s="69"/>
      <c r="K162" s="69"/>
    </row>
    <row r="163" spans="2:11">
      <c r="B163" s="69"/>
      <c r="C163" s="69"/>
      <c r="D163" s="69"/>
      <c r="E163" s="69"/>
      <c r="F163" s="69"/>
      <c r="G163" s="69"/>
      <c r="H163" s="69"/>
      <c r="J163" s="69"/>
      <c r="K163" s="69"/>
    </row>
    <row r="164" spans="2:11">
      <c r="B164" s="69"/>
      <c r="C164" s="69"/>
      <c r="D164" s="69"/>
      <c r="E164" s="69"/>
      <c r="F164" s="69"/>
      <c r="G164" s="69"/>
      <c r="H164" s="69"/>
      <c r="J164" s="69"/>
      <c r="K164" s="69"/>
    </row>
    <row r="165" spans="2:11">
      <c r="B165" s="69"/>
      <c r="C165" s="69"/>
      <c r="D165" s="69"/>
      <c r="E165" s="69"/>
      <c r="F165" s="69"/>
      <c r="G165" s="69"/>
      <c r="H165" s="69"/>
      <c r="J165" s="69"/>
      <c r="K165" s="69"/>
    </row>
    <row r="166" spans="2:11">
      <c r="B166" s="69"/>
      <c r="C166" s="69"/>
      <c r="D166" s="69"/>
      <c r="E166" s="69"/>
      <c r="F166" s="69"/>
      <c r="G166" s="69"/>
      <c r="H166" s="69"/>
      <c r="J166" s="69"/>
      <c r="K166" s="69"/>
    </row>
    <row r="167" spans="2:11">
      <c r="B167" s="69"/>
      <c r="C167" s="69"/>
      <c r="D167" s="69"/>
      <c r="E167" s="69"/>
      <c r="F167" s="69"/>
      <c r="G167" s="69"/>
      <c r="H167" s="69"/>
      <c r="J167" s="69"/>
      <c r="K167" s="69"/>
    </row>
    <row r="168" spans="2:11">
      <c r="B168" s="69"/>
      <c r="C168" s="69"/>
      <c r="D168" s="69"/>
      <c r="E168" s="69"/>
      <c r="F168" s="69"/>
      <c r="G168" s="69"/>
      <c r="H168" s="69"/>
      <c r="J168" s="69"/>
      <c r="K168" s="69"/>
    </row>
    <row r="169" spans="2:11">
      <c r="B169" s="69"/>
      <c r="C169" s="69"/>
      <c r="D169" s="69"/>
      <c r="E169" s="69"/>
      <c r="F169" s="69"/>
      <c r="G169" s="69"/>
      <c r="H169" s="69"/>
      <c r="J169" s="69"/>
      <c r="K169" s="69"/>
    </row>
    <row r="170" spans="2:11">
      <c r="B170" s="69"/>
      <c r="C170" s="69"/>
      <c r="D170" s="69"/>
      <c r="E170" s="69"/>
      <c r="F170" s="69"/>
      <c r="G170" s="69"/>
      <c r="H170" s="69"/>
      <c r="J170" s="69"/>
      <c r="K170" s="69"/>
    </row>
    <row r="171" spans="2:11">
      <c r="B171" s="69"/>
      <c r="C171" s="69"/>
      <c r="D171" s="69"/>
      <c r="E171" s="69"/>
      <c r="F171" s="69"/>
      <c r="G171" s="69"/>
      <c r="H171" s="69"/>
      <c r="J171" s="69"/>
      <c r="K171" s="69"/>
    </row>
    <row r="172" spans="2:11">
      <c r="B172" s="69"/>
      <c r="C172" s="69"/>
      <c r="D172" s="69"/>
      <c r="E172" s="69"/>
      <c r="F172" s="69"/>
      <c r="G172" s="69"/>
      <c r="H172" s="69"/>
      <c r="J172" s="69"/>
      <c r="K172" s="69"/>
    </row>
    <row r="173" spans="2:11">
      <c r="B173" s="69"/>
      <c r="C173" s="69"/>
      <c r="D173" s="69"/>
      <c r="E173" s="69"/>
      <c r="F173" s="69"/>
      <c r="G173" s="69"/>
      <c r="H173" s="69"/>
      <c r="J173" s="69"/>
      <c r="K173" s="69"/>
    </row>
    <row r="174" spans="2:11">
      <c r="B174" s="69"/>
      <c r="C174" s="69"/>
      <c r="D174" s="69"/>
      <c r="E174" s="69"/>
      <c r="F174" s="69"/>
      <c r="G174" s="69"/>
      <c r="H174" s="69"/>
      <c r="J174" s="69"/>
      <c r="K174" s="69"/>
    </row>
    <row r="175" spans="2:11">
      <c r="B175" s="69"/>
      <c r="C175" s="69"/>
      <c r="D175" s="69"/>
      <c r="E175" s="69"/>
      <c r="F175" s="69"/>
      <c r="G175" s="69"/>
      <c r="H175" s="69"/>
      <c r="J175" s="69"/>
      <c r="K175" s="69"/>
    </row>
    <row r="176" spans="2:11">
      <c r="B176" s="69"/>
      <c r="C176" s="69"/>
      <c r="D176" s="69"/>
      <c r="E176" s="69"/>
      <c r="F176" s="69"/>
      <c r="G176" s="69"/>
      <c r="H176" s="69"/>
      <c r="J176" s="69"/>
      <c r="K176" s="69"/>
    </row>
    <row r="177" spans="2:11">
      <c r="B177" s="69"/>
      <c r="C177" s="69"/>
      <c r="D177" s="69"/>
      <c r="E177" s="69"/>
      <c r="F177" s="69"/>
      <c r="G177" s="69"/>
      <c r="H177" s="69"/>
      <c r="J177" s="69"/>
      <c r="K177" s="69"/>
    </row>
    <row r="178" spans="2:11">
      <c r="B178" s="69"/>
      <c r="C178" s="69"/>
      <c r="D178" s="69"/>
      <c r="E178" s="69"/>
      <c r="F178" s="69"/>
      <c r="G178" s="69"/>
      <c r="H178" s="69"/>
      <c r="J178" s="69"/>
      <c r="K178" s="69"/>
    </row>
    <row r="179" spans="2:11">
      <c r="B179" s="69"/>
      <c r="C179" s="69"/>
      <c r="D179" s="69"/>
      <c r="E179" s="69"/>
      <c r="F179" s="69"/>
      <c r="G179" s="69"/>
      <c r="H179" s="69"/>
      <c r="J179" s="69"/>
      <c r="K179" s="69"/>
    </row>
    <row r="180" spans="2:11">
      <c r="B180" s="69"/>
      <c r="C180" s="69"/>
      <c r="D180" s="69"/>
      <c r="E180" s="69"/>
      <c r="F180" s="69"/>
      <c r="G180" s="69"/>
      <c r="H180" s="69"/>
      <c r="J180" s="69"/>
      <c r="K180" s="69"/>
    </row>
    <row r="181" spans="2:11">
      <c r="B181" s="69"/>
      <c r="C181" s="69"/>
      <c r="D181" s="69"/>
      <c r="E181" s="69"/>
      <c r="F181" s="69"/>
      <c r="G181" s="69"/>
      <c r="H181" s="69"/>
      <c r="J181" s="69"/>
      <c r="K181" s="69"/>
    </row>
    <row r="182" spans="2:11">
      <c r="B182" s="69"/>
      <c r="C182" s="69"/>
      <c r="D182" s="69"/>
      <c r="E182" s="69"/>
      <c r="F182" s="69"/>
      <c r="G182" s="69"/>
      <c r="H182" s="69"/>
      <c r="J182" s="69"/>
      <c r="K182" s="69"/>
    </row>
    <row r="183" spans="2:11">
      <c r="B183" s="69"/>
      <c r="C183" s="69"/>
      <c r="D183" s="69"/>
      <c r="E183" s="69"/>
      <c r="F183" s="69"/>
      <c r="G183" s="69"/>
      <c r="H183" s="69"/>
      <c r="J183" s="69"/>
      <c r="K183" s="69"/>
    </row>
    <row r="184" spans="2:11">
      <c r="B184" s="69"/>
      <c r="C184" s="69"/>
      <c r="D184" s="69"/>
      <c r="E184" s="69"/>
      <c r="F184" s="69"/>
      <c r="G184" s="69"/>
      <c r="H184" s="69"/>
      <c r="J184" s="69"/>
      <c r="K184" s="69"/>
    </row>
    <row r="185" spans="2:11">
      <c r="B185" s="69"/>
      <c r="C185" s="69"/>
      <c r="D185" s="69"/>
      <c r="E185" s="69"/>
      <c r="F185" s="69"/>
      <c r="G185" s="69"/>
      <c r="H185" s="69"/>
      <c r="J185" s="69"/>
      <c r="K185" s="69"/>
    </row>
    <row r="186" spans="2:11">
      <c r="B186" s="69"/>
      <c r="C186" s="69"/>
      <c r="D186" s="69"/>
      <c r="E186" s="69"/>
      <c r="F186" s="69"/>
      <c r="G186" s="69"/>
      <c r="H186" s="69"/>
      <c r="J186" s="69"/>
      <c r="K186" s="69"/>
    </row>
    <row r="187" spans="2:11">
      <c r="B187" s="69"/>
      <c r="C187" s="69"/>
      <c r="D187" s="69"/>
      <c r="E187" s="69"/>
      <c r="F187" s="69"/>
      <c r="G187" s="69"/>
      <c r="H187" s="69"/>
      <c r="J187" s="69"/>
      <c r="K187" s="69"/>
    </row>
    <row r="188" spans="2:11">
      <c r="B188" s="69"/>
      <c r="C188" s="69"/>
      <c r="D188" s="69"/>
      <c r="E188" s="69"/>
      <c r="F188" s="69"/>
      <c r="G188" s="69"/>
      <c r="H188" s="69"/>
      <c r="J188" s="69"/>
      <c r="K188" s="69"/>
    </row>
    <row r="189" spans="2:11">
      <c r="B189" s="69"/>
      <c r="C189" s="69"/>
      <c r="D189" s="69"/>
      <c r="E189" s="69"/>
      <c r="F189" s="69"/>
      <c r="G189" s="69"/>
      <c r="H189" s="69"/>
      <c r="J189" s="69"/>
      <c r="K189" s="69"/>
    </row>
    <row r="190" spans="2:11">
      <c r="B190" s="69"/>
      <c r="C190" s="69"/>
      <c r="D190" s="69"/>
      <c r="E190" s="69"/>
      <c r="F190" s="69"/>
      <c r="G190" s="69"/>
      <c r="H190" s="69"/>
      <c r="J190" s="69"/>
      <c r="K190" s="69"/>
    </row>
    <row r="191" spans="2:11">
      <c r="B191" s="69"/>
      <c r="C191" s="69"/>
      <c r="D191" s="69"/>
      <c r="E191" s="69"/>
      <c r="F191" s="69"/>
      <c r="G191" s="69"/>
      <c r="H191" s="69"/>
      <c r="J191" s="69"/>
      <c r="K191" s="69"/>
    </row>
    <row r="192" spans="2:11">
      <c r="B192" s="69"/>
      <c r="C192" s="69"/>
      <c r="D192" s="69"/>
      <c r="E192" s="69"/>
      <c r="F192" s="69"/>
      <c r="G192" s="69"/>
      <c r="H192" s="69"/>
      <c r="J192" s="69"/>
      <c r="K192" s="69"/>
    </row>
    <row r="193" spans="2:11">
      <c r="B193" s="69"/>
      <c r="C193" s="69"/>
      <c r="D193" s="69"/>
      <c r="E193" s="69"/>
      <c r="F193" s="69"/>
      <c r="G193" s="69"/>
      <c r="H193" s="69"/>
      <c r="J193" s="69"/>
      <c r="K193" s="69"/>
    </row>
    <row r="194" spans="2:11">
      <c r="B194" s="69"/>
      <c r="C194" s="69"/>
      <c r="D194" s="69"/>
      <c r="E194" s="69"/>
      <c r="F194" s="69"/>
      <c r="G194" s="69"/>
      <c r="H194" s="69"/>
      <c r="J194" s="69"/>
      <c r="K194" s="69"/>
    </row>
    <row r="195" spans="2:11">
      <c r="B195" s="69"/>
      <c r="C195" s="69"/>
      <c r="D195" s="69"/>
      <c r="E195" s="69"/>
      <c r="F195" s="69"/>
      <c r="G195" s="69"/>
      <c r="H195" s="69"/>
      <c r="J195" s="69"/>
      <c r="K195" s="69"/>
    </row>
    <row r="196" spans="2:11">
      <c r="B196" s="69"/>
      <c r="C196" s="69"/>
      <c r="D196" s="69"/>
      <c r="E196" s="69"/>
      <c r="F196" s="69"/>
      <c r="G196" s="69"/>
      <c r="H196" s="69"/>
      <c r="J196" s="69"/>
      <c r="K196" s="69"/>
    </row>
    <row r="197" spans="2:11">
      <c r="B197" s="69"/>
      <c r="C197" s="69"/>
      <c r="D197" s="69"/>
      <c r="E197" s="69"/>
      <c r="F197" s="69"/>
      <c r="G197" s="69"/>
      <c r="H197" s="69"/>
      <c r="J197" s="69"/>
      <c r="K197" s="69"/>
    </row>
    <row r="198" spans="2:11">
      <c r="B198" s="69"/>
      <c r="C198" s="69"/>
      <c r="D198" s="69"/>
      <c r="E198" s="69"/>
      <c r="F198" s="69"/>
      <c r="G198" s="69"/>
      <c r="H198" s="69"/>
      <c r="J198" s="69"/>
      <c r="K198" s="69"/>
    </row>
    <row r="199" spans="2:11">
      <c r="B199" s="69"/>
      <c r="C199" s="69"/>
      <c r="D199" s="69"/>
      <c r="E199" s="69"/>
      <c r="F199" s="69"/>
      <c r="G199" s="69"/>
      <c r="H199" s="69"/>
      <c r="J199" s="69"/>
      <c r="K199" s="69"/>
    </row>
    <row r="200" spans="2:11">
      <c r="B200" s="69"/>
      <c r="C200" s="69"/>
      <c r="D200" s="69"/>
      <c r="E200" s="69"/>
      <c r="F200" s="69"/>
      <c r="G200" s="69"/>
      <c r="H200" s="69"/>
      <c r="J200" s="69"/>
      <c r="K200" s="69"/>
    </row>
    <row r="201" spans="2:11">
      <c r="B201" s="69"/>
      <c r="C201" s="69"/>
      <c r="D201" s="69"/>
      <c r="E201" s="69"/>
      <c r="F201" s="69"/>
      <c r="G201" s="69"/>
      <c r="H201" s="69"/>
      <c r="J201" s="69"/>
      <c r="K201" s="69"/>
    </row>
    <row r="202" spans="2:11">
      <c r="B202" s="69"/>
      <c r="C202" s="69"/>
      <c r="D202" s="69"/>
      <c r="E202" s="69"/>
      <c r="F202" s="69"/>
      <c r="G202" s="69"/>
      <c r="H202" s="69"/>
      <c r="J202" s="69"/>
      <c r="K202" s="69"/>
    </row>
    <row r="203" spans="2:11">
      <c r="B203" s="69"/>
      <c r="C203" s="69"/>
      <c r="D203" s="69"/>
      <c r="E203" s="69"/>
      <c r="F203" s="69"/>
      <c r="G203" s="69"/>
      <c r="H203" s="69"/>
      <c r="J203" s="69"/>
      <c r="K203" s="69"/>
    </row>
    <row r="204" spans="2:11">
      <c r="B204" s="69"/>
      <c r="C204" s="69"/>
      <c r="D204" s="69"/>
      <c r="E204" s="69"/>
      <c r="F204" s="69"/>
      <c r="G204" s="69"/>
      <c r="H204" s="69"/>
      <c r="J204" s="69"/>
      <c r="K204" s="69"/>
    </row>
    <row r="205" spans="2:11">
      <c r="B205" s="69"/>
      <c r="C205" s="69"/>
      <c r="D205" s="69"/>
      <c r="E205" s="69"/>
      <c r="F205" s="69"/>
      <c r="G205" s="69"/>
      <c r="H205" s="69"/>
      <c r="J205" s="69"/>
      <c r="K205" s="69"/>
    </row>
    <row r="206" spans="2:11">
      <c r="B206" s="69"/>
      <c r="C206" s="69"/>
      <c r="D206" s="69"/>
      <c r="E206" s="69"/>
      <c r="F206" s="69"/>
      <c r="G206" s="69"/>
      <c r="H206" s="69"/>
      <c r="J206" s="69"/>
      <c r="K206" s="69"/>
    </row>
    <row r="207" spans="2:11">
      <c r="B207" s="69"/>
      <c r="C207" s="69"/>
      <c r="D207" s="69"/>
      <c r="E207" s="69"/>
      <c r="F207" s="69"/>
      <c r="G207" s="69"/>
      <c r="H207" s="69"/>
      <c r="J207" s="69"/>
      <c r="K207" s="69"/>
    </row>
    <row r="208" spans="2:11">
      <c r="B208" s="69"/>
      <c r="C208" s="69"/>
      <c r="D208" s="69"/>
      <c r="E208" s="69"/>
      <c r="F208" s="69"/>
      <c r="G208" s="69"/>
      <c r="H208" s="69"/>
      <c r="J208" s="69"/>
      <c r="K208" s="69"/>
    </row>
    <row r="209" spans="2:11">
      <c r="B209" s="69"/>
      <c r="C209" s="69"/>
      <c r="D209" s="69"/>
      <c r="E209" s="69"/>
      <c r="F209" s="69"/>
      <c r="G209" s="69"/>
      <c r="H209" s="69"/>
      <c r="J209" s="69"/>
      <c r="K209" s="69"/>
    </row>
    <row r="210" spans="2:11">
      <c r="B210" s="69"/>
      <c r="C210" s="69"/>
      <c r="D210" s="69"/>
      <c r="E210" s="69"/>
      <c r="F210" s="69"/>
      <c r="G210" s="69"/>
      <c r="H210" s="69"/>
      <c r="J210" s="69"/>
      <c r="K210" s="69"/>
    </row>
    <row r="211" spans="2:11">
      <c r="B211" s="69"/>
      <c r="C211" s="69"/>
      <c r="D211" s="69"/>
      <c r="E211" s="69"/>
      <c r="F211" s="69"/>
      <c r="G211" s="69"/>
      <c r="H211" s="69"/>
      <c r="J211" s="69"/>
      <c r="K211" s="69"/>
    </row>
    <row r="212" spans="2:11">
      <c r="B212" s="69"/>
      <c r="C212" s="69"/>
      <c r="D212" s="69"/>
      <c r="E212" s="69"/>
      <c r="F212" s="69"/>
      <c r="G212" s="69"/>
      <c r="H212" s="69"/>
      <c r="J212" s="69"/>
      <c r="K212" s="69"/>
    </row>
    <row r="213" spans="2:11">
      <c r="B213" s="69"/>
      <c r="C213" s="69"/>
      <c r="D213" s="69"/>
      <c r="E213" s="69"/>
      <c r="F213" s="69"/>
      <c r="G213" s="69"/>
      <c r="H213" s="69"/>
      <c r="J213" s="69"/>
      <c r="K213" s="69"/>
    </row>
    <row r="214" spans="2:11">
      <c r="B214" s="69"/>
      <c r="C214" s="69"/>
      <c r="D214" s="69"/>
      <c r="E214" s="69"/>
      <c r="F214" s="69"/>
      <c r="G214" s="69"/>
      <c r="H214" s="69"/>
      <c r="J214" s="69"/>
      <c r="K214" s="69"/>
    </row>
    <row r="215" spans="2:11">
      <c r="B215" s="69"/>
      <c r="C215" s="69"/>
      <c r="D215" s="69"/>
      <c r="E215" s="69"/>
      <c r="F215" s="69"/>
      <c r="G215" s="69"/>
      <c r="H215" s="69"/>
      <c r="J215" s="69"/>
      <c r="K215" s="69"/>
    </row>
    <row r="216" spans="2:11">
      <c r="B216" s="69"/>
      <c r="C216" s="69"/>
      <c r="D216" s="69"/>
      <c r="E216" s="69"/>
      <c r="F216" s="69"/>
      <c r="G216" s="69"/>
      <c r="H216" s="69"/>
      <c r="J216" s="69"/>
      <c r="K216" s="69"/>
    </row>
    <row r="217" spans="2:11">
      <c r="B217" s="69"/>
      <c r="C217" s="69"/>
      <c r="D217" s="69"/>
      <c r="E217" s="69"/>
      <c r="F217" s="69"/>
      <c r="G217" s="69"/>
      <c r="H217" s="69"/>
      <c r="J217" s="69"/>
      <c r="K217" s="69"/>
    </row>
    <row r="218" spans="2:11">
      <c r="B218" s="69"/>
      <c r="C218" s="69"/>
      <c r="D218" s="69"/>
      <c r="E218" s="69"/>
      <c r="F218" s="69"/>
      <c r="G218" s="69"/>
      <c r="H218" s="69"/>
      <c r="J218" s="69"/>
      <c r="K218" s="69"/>
    </row>
    <row r="219" spans="2:11">
      <c r="B219" s="69"/>
      <c r="C219" s="69"/>
      <c r="D219" s="69"/>
      <c r="E219" s="69"/>
      <c r="F219" s="69"/>
      <c r="G219" s="69"/>
      <c r="H219" s="69"/>
      <c r="J219" s="69"/>
      <c r="K219" s="69"/>
    </row>
    <row r="220" spans="2:11">
      <c r="B220" s="69"/>
      <c r="C220" s="69"/>
      <c r="D220" s="69"/>
      <c r="E220" s="69"/>
      <c r="F220" s="69"/>
      <c r="G220" s="69"/>
      <c r="H220" s="69"/>
      <c r="J220" s="69"/>
      <c r="K220" s="69"/>
    </row>
    <row r="221" spans="2:11">
      <c r="B221" s="69"/>
      <c r="C221" s="69"/>
      <c r="D221" s="69"/>
      <c r="E221" s="69"/>
      <c r="F221" s="69"/>
      <c r="G221" s="69"/>
      <c r="H221" s="69"/>
      <c r="J221" s="69"/>
      <c r="K221" s="69"/>
    </row>
    <row r="222" spans="2:11">
      <c r="B222" s="69"/>
      <c r="C222" s="69"/>
      <c r="D222" s="69"/>
      <c r="E222" s="69"/>
      <c r="F222" s="69"/>
      <c r="G222" s="69"/>
      <c r="H222" s="69"/>
      <c r="J222" s="69"/>
      <c r="K222" s="69"/>
    </row>
    <row r="223" spans="2:11">
      <c r="B223" s="69"/>
      <c r="C223" s="69"/>
      <c r="D223" s="69"/>
      <c r="E223" s="69"/>
      <c r="F223" s="69"/>
      <c r="G223" s="69"/>
      <c r="H223" s="69"/>
      <c r="J223" s="69"/>
      <c r="K223" s="69"/>
    </row>
    <row r="224" spans="2:11">
      <c r="B224" s="69"/>
      <c r="C224" s="69"/>
      <c r="D224" s="69"/>
      <c r="E224" s="69"/>
      <c r="F224" s="69"/>
      <c r="G224" s="69"/>
      <c r="H224" s="69"/>
      <c r="J224" s="69"/>
      <c r="K224" s="69"/>
    </row>
    <row r="225" spans="2:11">
      <c r="B225" s="69"/>
      <c r="C225" s="69"/>
      <c r="D225" s="69"/>
      <c r="E225" s="69"/>
      <c r="F225" s="69"/>
      <c r="G225" s="69"/>
      <c r="H225" s="69"/>
      <c r="J225" s="69"/>
      <c r="K225" s="69"/>
    </row>
    <row r="226" spans="2:11">
      <c r="B226" s="69"/>
      <c r="C226" s="69"/>
      <c r="D226" s="69"/>
      <c r="E226" s="69"/>
      <c r="F226" s="69"/>
      <c r="G226" s="69"/>
      <c r="H226" s="69"/>
      <c r="J226" s="69"/>
      <c r="K226" s="69"/>
    </row>
    <row r="227" spans="2:11">
      <c r="B227" s="69"/>
      <c r="C227" s="69"/>
      <c r="D227" s="69"/>
      <c r="E227" s="69"/>
      <c r="F227" s="69"/>
      <c r="G227" s="69"/>
      <c r="H227" s="69"/>
      <c r="J227" s="69"/>
      <c r="K227" s="69"/>
    </row>
    <row r="228" spans="2:11">
      <c r="B228" s="69"/>
      <c r="C228" s="69"/>
      <c r="D228" s="69"/>
      <c r="E228" s="69"/>
      <c r="F228" s="69"/>
      <c r="G228" s="69"/>
      <c r="H228" s="69"/>
      <c r="J228" s="69"/>
      <c r="K228" s="69"/>
    </row>
    <row r="229" spans="2:11">
      <c r="B229" s="69"/>
      <c r="C229" s="69"/>
      <c r="D229" s="69"/>
      <c r="E229" s="69"/>
      <c r="F229" s="69"/>
      <c r="G229" s="69"/>
      <c r="H229" s="69"/>
      <c r="J229" s="69"/>
      <c r="K229" s="69"/>
    </row>
    <row r="230" spans="2:11">
      <c r="B230" s="69"/>
      <c r="C230" s="69"/>
      <c r="D230" s="69"/>
      <c r="E230" s="69"/>
      <c r="F230" s="69"/>
      <c r="G230" s="69"/>
      <c r="H230" s="69"/>
      <c r="J230" s="69"/>
      <c r="K230" s="69"/>
    </row>
    <row r="231" spans="2:11">
      <c r="B231" s="69"/>
      <c r="C231" s="69"/>
      <c r="D231" s="69"/>
      <c r="E231" s="69"/>
      <c r="F231" s="69"/>
      <c r="G231" s="69"/>
      <c r="H231" s="69"/>
      <c r="J231" s="69"/>
      <c r="K231" s="69"/>
    </row>
    <row r="232" spans="2:11">
      <c r="B232" s="69"/>
      <c r="C232" s="69"/>
      <c r="D232" s="69"/>
      <c r="E232" s="69"/>
      <c r="F232" s="69"/>
      <c r="G232" s="69"/>
      <c r="H232" s="69"/>
      <c r="J232" s="69"/>
      <c r="K232" s="69"/>
    </row>
    <row r="233" spans="2:11">
      <c r="B233" s="69"/>
      <c r="C233" s="69"/>
      <c r="D233" s="69"/>
      <c r="E233" s="69"/>
      <c r="F233" s="69"/>
      <c r="G233" s="69"/>
      <c r="H233" s="69"/>
      <c r="J233" s="69"/>
      <c r="K233" s="69"/>
    </row>
    <row r="234" spans="2:11">
      <c r="B234" s="69"/>
      <c r="C234" s="69"/>
      <c r="D234" s="69"/>
      <c r="E234" s="69"/>
      <c r="F234" s="69"/>
      <c r="G234" s="69"/>
      <c r="H234" s="69"/>
      <c r="J234" s="69"/>
      <c r="K234" s="69"/>
    </row>
    <row r="235" spans="2:11">
      <c r="B235" s="69"/>
      <c r="C235" s="69"/>
      <c r="D235" s="69"/>
      <c r="E235" s="69"/>
      <c r="F235" s="69"/>
      <c r="G235" s="69"/>
      <c r="H235" s="69"/>
      <c r="J235" s="69"/>
      <c r="K235" s="69"/>
    </row>
    <row r="236" spans="2:11">
      <c r="B236" s="69"/>
      <c r="C236" s="69"/>
      <c r="D236" s="69"/>
      <c r="E236" s="69"/>
      <c r="F236" s="69"/>
      <c r="G236" s="69"/>
      <c r="H236" s="69"/>
      <c r="J236" s="69"/>
      <c r="K236" s="69"/>
    </row>
    <row r="237" spans="2:11">
      <c r="B237" s="69"/>
      <c r="C237" s="69"/>
      <c r="D237" s="69"/>
      <c r="E237" s="69"/>
      <c r="F237" s="69"/>
      <c r="G237" s="69"/>
      <c r="H237" s="69"/>
      <c r="J237" s="69"/>
      <c r="K237" s="69"/>
    </row>
    <row r="238" spans="2:11">
      <c r="B238" s="69"/>
      <c r="C238" s="69"/>
      <c r="D238" s="69"/>
      <c r="E238" s="69"/>
      <c r="F238" s="69"/>
      <c r="G238" s="69"/>
      <c r="H238" s="69"/>
      <c r="J238" s="69"/>
      <c r="K238" s="69"/>
    </row>
    <row r="239" spans="2:11">
      <c r="B239" s="69"/>
      <c r="C239" s="69"/>
      <c r="D239" s="69"/>
      <c r="E239" s="69"/>
      <c r="F239" s="69"/>
      <c r="G239" s="69"/>
      <c r="H239" s="69"/>
      <c r="J239" s="69"/>
      <c r="K239" s="69"/>
    </row>
    <row r="240" spans="2:11">
      <c r="B240" s="69"/>
      <c r="C240" s="69"/>
      <c r="D240" s="69"/>
      <c r="E240" s="69"/>
      <c r="F240" s="69"/>
      <c r="G240" s="69"/>
      <c r="H240" s="69"/>
      <c r="J240" s="69"/>
      <c r="K240" s="69"/>
    </row>
    <row r="241" spans="2:11">
      <c r="B241" s="69"/>
      <c r="C241" s="69"/>
      <c r="D241" s="69"/>
      <c r="E241" s="69"/>
      <c r="F241" s="69"/>
      <c r="G241" s="69"/>
      <c r="H241" s="69"/>
      <c r="J241" s="69"/>
      <c r="K241" s="69"/>
    </row>
    <row r="242" spans="2:11">
      <c r="B242" s="69"/>
      <c r="C242" s="69"/>
      <c r="D242" s="69"/>
      <c r="E242" s="69"/>
      <c r="F242" s="69"/>
      <c r="G242" s="69"/>
      <c r="H242" s="69"/>
      <c r="J242" s="69"/>
      <c r="K242" s="69"/>
    </row>
    <row r="243" spans="2:11">
      <c r="B243" s="69"/>
      <c r="C243" s="69"/>
      <c r="D243" s="69"/>
      <c r="E243" s="69"/>
      <c r="F243" s="69"/>
      <c r="G243" s="69"/>
      <c r="H243" s="69"/>
      <c r="J243" s="69"/>
      <c r="K243" s="69"/>
    </row>
    <row r="244" spans="2:11">
      <c r="B244" s="69"/>
      <c r="C244" s="69"/>
      <c r="D244" s="69"/>
      <c r="E244" s="69"/>
      <c r="F244" s="69"/>
      <c r="G244" s="69"/>
      <c r="H244" s="69"/>
      <c r="J244" s="69"/>
      <c r="K244" s="69"/>
    </row>
    <row r="245" spans="2:11">
      <c r="B245" s="69"/>
      <c r="C245" s="69"/>
      <c r="D245" s="69"/>
      <c r="E245" s="69"/>
      <c r="F245" s="69"/>
      <c r="G245" s="69"/>
      <c r="H245" s="69"/>
      <c r="J245" s="69"/>
      <c r="K245" s="69"/>
    </row>
    <row r="246" spans="2:11">
      <c r="B246" s="69"/>
      <c r="C246" s="69"/>
      <c r="D246" s="69"/>
      <c r="E246" s="69"/>
      <c r="F246" s="69"/>
      <c r="G246" s="69"/>
      <c r="H246" s="69"/>
      <c r="J246" s="69"/>
      <c r="K246" s="69"/>
    </row>
    <row r="247" spans="2:11">
      <c r="B247" s="69"/>
      <c r="C247" s="69"/>
      <c r="D247" s="69"/>
      <c r="E247" s="69"/>
      <c r="F247" s="69"/>
      <c r="G247" s="69"/>
      <c r="H247" s="69"/>
      <c r="J247" s="69"/>
      <c r="K247" s="69"/>
    </row>
    <row r="248" spans="2:11">
      <c r="B248" s="69"/>
      <c r="C248" s="69"/>
      <c r="D248" s="69"/>
      <c r="E248" s="69"/>
      <c r="F248" s="69"/>
      <c r="G248" s="69"/>
      <c r="H248" s="69"/>
      <c r="J248" s="69"/>
      <c r="K248" s="69"/>
    </row>
    <row r="249" spans="2:11">
      <c r="B249" s="69"/>
      <c r="C249" s="69"/>
      <c r="D249" s="69"/>
      <c r="E249" s="69"/>
      <c r="F249" s="69"/>
      <c r="G249" s="69"/>
      <c r="H249" s="69"/>
      <c r="J249" s="69"/>
      <c r="K249" s="69"/>
    </row>
    <row r="250" spans="2:11">
      <c r="B250" s="69"/>
      <c r="C250" s="69"/>
      <c r="D250" s="69"/>
      <c r="E250" s="69"/>
      <c r="F250" s="69"/>
      <c r="G250" s="69"/>
      <c r="H250" s="69"/>
      <c r="J250" s="69"/>
      <c r="K250" s="69"/>
    </row>
    <row r="251" spans="2:11">
      <c r="B251" s="69"/>
      <c r="C251" s="69"/>
      <c r="D251" s="69"/>
      <c r="E251" s="69"/>
      <c r="F251" s="69"/>
      <c r="G251" s="69"/>
      <c r="H251" s="69"/>
      <c r="J251" s="69"/>
      <c r="K251" s="69"/>
    </row>
    <row r="252" spans="2:11">
      <c r="B252" s="69"/>
      <c r="C252" s="69"/>
      <c r="D252" s="69"/>
      <c r="E252" s="69"/>
      <c r="F252" s="69"/>
      <c r="G252" s="69"/>
      <c r="H252" s="69"/>
      <c r="J252" s="69"/>
      <c r="K252" s="69"/>
    </row>
    <row r="253" spans="2:11">
      <c r="B253" s="69"/>
      <c r="C253" s="69"/>
      <c r="D253" s="69"/>
      <c r="E253" s="69"/>
      <c r="F253" s="69"/>
      <c r="G253" s="69"/>
      <c r="H253" s="69"/>
      <c r="J253" s="69"/>
      <c r="K253" s="69"/>
    </row>
    <row r="254" spans="2:11">
      <c r="B254" s="69"/>
      <c r="C254" s="69"/>
      <c r="D254" s="69"/>
      <c r="E254" s="69"/>
      <c r="F254" s="69"/>
      <c r="G254" s="69"/>
      <c r="H254" s="69"/>
      <c r="J254" s="69"/>
      <c r="K254" s="69"/>
    </row>
    <row r="255" spans="2:11">
      <c r="B255" s="69"/>
      <c r="C255" s="69"/>
      <c r="D255" s="69"/>
      <c r="E255" s="69"/>
      <c r="F255" s="69"/>
      <c r="G255" s="69"/>
      <c r="H255" s="69"/>
      <c r="J255" s="69"/>
      <c r="K255" s="69"/>
    </row>
    <row r="256" spans="2:11">
      <c r="B256" s="69"/>
      <c r="C256" s="69"/>
      <c r="D256" s="69"/>
      <c r="E256" s="69"/>
      <c r="F256" s="69"/>
      <c r="G256" s="69"/>
      <c r="H256" s="69"/>
      <c r="J256" s="69"/>
      <c r="K256" s="69"/>
    </row>
    <row r="257" spans="2:11">
      <c r="B257" s="69"/>
      <c r="C257" s="69"/>
      <c r="D257" s="69"/>
      <c r="E257" s="69"/>
      <c r="F257" s="69"/>
      <c r="G257" s="69"/>
      <c r="H257" s="69"/>
      <c r="J257" s="69"/>
      <c r="K257" s="69"/>
    </row>
    <row r="258" spans="2:11">
      <c r="B258" s="69"/>
      <c r="C258" s="69"/>
      <c r="D258" s="69"/>
      <c r="E258" s="69"/>
      <c r="F258" s="69"/>
      <c r="G258" s="69"/>
      <c r="H258" s="69"/>
      <c r="J258" s="69"/>
      <c r="K258" s="69"/>
    </row>
    <row r="259" spans="2:11">
      <c r="B259" s="69"/>
      <c r="C259" s="69"/>
      <c r="D259" s="69"/>
      <c r="E259" s="69"/>
      <c r="F259" s="69"/>
      <c r="G259" s="69"/>
      <c r="H259" s="69"/>
      <c r="J259" s="69"/>
      <c r="K259" s="69"/>
    </row>
    <row r="260" spans="2:11">
      <c r="B260" s="69"/>
      <c r="C260" s="69"/>
      <c r="D260" s="69"/>
      <c r="E260" s="69"/>
      <c r="F260" s="69"/>
      <c r="G260" s="69"/>
      <c r="H260" s="69"/>
      <c r="J260" s="69"/>
      <c r="K260" s="69"/>
    </row>
    <row r="261" spans="2:11">
      <c r="B261" s="69"/>
      <c r="C261" s="69"/>
      <c r="D261" s="69"/>
      <c r="E261" s="69"/>
      <c r="F261" s="69"/>
      <c r="G261" s="69"/>
      <c r="H261" s="69"/>
      <c r="J261" s="69"/>
      <c r="K261" s="69"/>
    </row>
    <row r="262" spans="2:11">
      <c r="B262" s="69"/>
      <c r="C262" s="69"/>
      <c r="D262" s="69"/>
      <c r="E262" s="69"/>
      <c r="F262" s="69"/>
      <c r="G262" s="69"/>
      <c r="H262" s="69"/>
      <c r="J262" s="69"/>
      <c r="K262" s="69"/>
    </row>
    <row r="263" spans="2:11">
      <c r="B263" s="69"/>
      <c r="C263" s="69"/>
      <c r="D263" s="69"/>
      <c r="E263" s="69"/>
      <c r="F263" s="69"/>
      <c r="G263" s="69"/>
      <c r="H263" s="69"/>
      <c r="J263" s="69"/>
      <c r="K263" s="69"/>
    </row>
    <row r="264" spans="2:11">
      <c r="B264" s="69"/>
      <c r="C264" s="69"/>
      <c r="D264" s="69"/>
      <c r="E264" s="69"/>
      <c r="F264" s="69"/>
      <c r="G264" s="69"/>
      <c r="H264" s="69"/>
      <c r="J264" s="69"/>
      <c r="K264" s="69"/>
    </row>
    <row r="265" spans="2:11">
      <c r="B265" s="69"/>
      <c r="C265" s="69"/>
      <c r="D265" s="69"/>
      <c r="E265" s="69"/>
      <c r="F265" s="69"/>
      <c r="G265" s="69"/>
      <c r="H265" s="69"/>
      <c r="J265" s="69"/>
      <c r="K265" s="69"/>
    </row>
    <row r="266" spans="2:11">
      <c r="B266" s="69"/>
      <c r="C266" s="69"/>
      <c r="D266" s="69"/>
      <c r="E266" s="69"/>
      <c r="F266" s="69"/>
      <c r="G266" s="69"/>
      <c r="H266" s="69"/>
      <c r="J266" s="69"/>
      <c r="K266" s="69"/>
    </row>
    <row r="267" spans="2:11">
      <c r="B267" s="69"/>
      <c r="C267" s="69"/>
      <c r="D267" s="69"/>
      <c r="E267" s="69"/>
      <c r="F267" s="69"/>
      <c r="G267" s="69"/>
      <c r="H267" s="69"/>
      <c r="J267" s="69"/>
      <c r="K267" s="69"/>
    </row>
    <row r="268" spans="2:11">
      <c r="B268" s="69"/>
      <c r="C268" s="69"/>
      <c r="D268" s="69"/>
      <c r="E268" s="69"/>
      <c r="F268" s="69"/>
      <c r="G268" s="69"/>
      <c r="H268" s="69"/>
      <c r="J268" s="69"/>
      <c r="K268" s="69"/>
    </row>
    <row r="269" spans="2:11">
      <c r="B269" s="69"/>
      <c r="C269" s="69"/>
      <c r="D269" s="69"/>
      <c r="E269" s="69"/>
      <c r="F269" s="69"/>
      <c r="G269" s="69"/>
      <c r="H269" s="69"/>
      <c r="J269" s="69"/>
      <c r="K269" s="69"/>
    </row>
    <row r="270" spans="2:11">
      <c r="B270" s="69"/>
      <c r="C270" s="69"/>
      <c r="D270" s="69"/>
      <c r="E270" s="69"/>
      <c r="F270" s="69"/>
      <c r="G270" s="69"/>
      <c r="H270" s="69"/>
      <c r="J270" s="69"/>
      <c r="K270" s="69"/>
    </row>
    <row r="271" spans="2:11">
      <c r="B271" s="69"/>
      <c r="C271" s="69"/>
      <c r="D271" s="69"/>
      <c r="E271" s="69"/>
      <c r="F271" s="69"/>
      <c r="G271" s="69"/>
      <c r="H271" s="69"/>
      <c r="J271" s="69"/>
      <c r="K271" s="69"/>
    </row>
    <row r="272" spans="2:11">
      <c r="B272" s="69"/>
      <c r="C272" s="69"/>
      <c r="D272" s="69"/>
      <c r="E272" s="69"/>
      <c r="F272" s="69"/>
      <c r="G272" s="69"/>
      <c r="H272" s="69"/>
      <c r="J272" s="69"/>
      <c r="K272" s="69"/>
    </row>
    <row r="273" spans="2:11">
      <c r="B273" s="69"/>
      <c r="C273" s="69"/>
      <c r="D273" s="69"/>
      <c r="E273" s="69"/>
      <c r="F273" s="69"/>
      <c r="G273" s="69"/>
      <c r="H273" s="69"/>
      <c r="J273" s="69"/>
      <c r="K273" s="69"/>
    </row>
    <row r="274" spans="2:11">
      <c r="B274" s="69"/>
      <c r="C274" s="69"/>
      <c r="D274" s="69"/>
      <c r="E274" s="69"/>
      <c r="F274" s="69"/>
      <c r="G274" s="69"/>
      <c r="H274" s="69"/>
      <c r="J274" s="69"/>
      <c r="K274" s="69"/>
    </row>
    <row r="275" spans="2:11">
      <c r="B275" s="69"/>
      <c r="C275" s="69"/>
      <c r="D275" s="69"/>
      <c r="E275" s="69"/>
      <c r="F275" s="69"/>
      <c r="G275" s="69"/>
      <c r="H275" s="69"/>
      <c r="J275" s="69"/>
      <c r="K275" s="69"/>
    </row>
    <row r="276" spans="2:11">
      <c r="B276" s="69"/>
      <c r="C276" s="69"/>
      <c r="D276" s="69"/>
      <c r="E276" s="69"/>
      <c r="F276" s="69"/>
      <c r="G276" s="69"/>
      <c r="H276" s="69"/>
      <c r="J276" s="69"/>
      <c r="K276" s="69"/>
    </row>
    <row r="277" spans="2:11">
      <c r="B277" s="69"/>
      <c r="C277" s="69"/>
      <c r="D277" s="69"/>
      <c r="E277" s="69"/>
      <c r="F277" s="69"/>
      <c r="G277" s="69"/>
      <c r="H277" s="69"/>
      <c r="J277" s="69"/>
      <c r="K277" s="69"/>
    </row>
    <row r="278" spans="2:11">
      <c r="B278" s="69"/>
      <c r="C278" s="69"/>
      <c r="D278" s="69"/>
      <c r="E278" s="69"/>
      <c r="F278" s="69"/>
      <c r="G278" s="69"/>
      <c r="H278" s="69"/>
      <c r="J278" s="69"/>
      <c r="K278" s="69"/>
    </row>
    <row r="279" spans="2:11">
      <c r="B279" s="69"/>
      <c r="C279" s="69"/>
      <c r="D279" s="69"/>
      <c r="E279" s="69"/>
      <c r="F279" s="69"/>
      <c r="G279" s="69"/>
      <c r="H279" s="69"/>
      <c r="J279" s="69"/>
      <c r="K279" s="69"/>
    </row>
    <row r="280" spans="2:11">
      <c r="B280" s="69"/>
      <c r="C280" s="69"/>
      <c r="D280" s="69"/>
      <c r="E280" s="69"/>
      <c r="F280" s="69"/>
      <c r="G280" s="69"/>
      <c r="H280" s="69"/>
      <c r="J280" s="69"/>
      <c r="K280" s="69"/>
    </row>
    <row r="281" spans="2:11">
      <c r="B281" s="69"/>
      <c r="C281" s="69"/>
      <c r="D281" s="69"/>
      <c r="E281" s="69"/>
      <c r="F281" s="69"/>
      <c r="G281" s="69"/>
      <c r="H281" s="69"/>
      <c r="J281" s="69"/>
      <c r="K281" s="69"/>
    </row>
    <row r="282" spans="2:11">
      <c r="B282" s="69"/>
      <c r="C282" s="69"/>
      <c r="D282" s="69"/>
      <c r="E282" s="69"/>
      <c r="F282" s="69"/>
      <c r="G282" s="69"/>
      <c r="H282" s="69"/>
      <c r="J282" s="69"/>
      <c r="K282" s="69"/>
    </row>
    <row r="283" spans="2:11">
      <c r="B283" s="69"/>
      <c r="C283" s="69"/>
      <c r="D283" s="69"/>
      <c r="E283" s="69"/>
      <c r="F283" s="69"/>
      <c r="G283" s="69"/>
      <c r="H283" s="69"/>
      <c r="J283" s="69"/>
      <c r="K283" s="69"/>
    </row>
    <row r="284" spans="2:11">
      <c r="B284" s="69"/>
      <c r="C284" s="69"/>
      <c r="D284" s="69"/>
      <c r="E284" s="69"/>
      <c r="F284" s="69"/>
      <c r="G284" s="69"/>
      <c r="H284" s="69"/>
      <c r="J284" s="69"/>
      <c r="K284" s="69"/>
    </row>
    <row r="285" spans="2:11">
      <c r="B285" s="69"/>
      <c r="C285" s="69"/>
      <c r="D285" s="69"/>
      <c r="E285" s="69"/>
      <c r="F285" s="69"/>
      <c r="G285" s="69"/>
      <c r="H285" s="69"/>
      <c r="J285" s="69"/>
      <c r="K285" s="69"/>
    </row>
    <row r="286" spans="2:11">
      <c r="B286" s="69"/>
      <c r="C286" s="69"/>
      <c r="D286" s="69"/>
      <c r="E286" s="69"/>
      <c r="F286" s="69"/>
      <c r="G286" s="69"/>
      <c r="H286" s="69"/>
      <c r="J286" s="69"/>
      <c r="K286" s="69"/>
    </row>
    <row r="287" spans="2:11">
      <c r="B287" s="69"/>
      <c r="C287" s="69"/>
      <c r="D287" s="69"/>
      <c r="E287" s="69"/>
      <c r="F287" s="69"/>
      <c r="G287" s="69"/>
      <c r="H287" s="69"/>
      <c r="J287" s="69"/>
      <c r="K287" s="69"/>
    </row>
    <row r="288" spans="2:11">
      <c r="B288" s="69"/>
      <c r="C288" s="69"/>
      <c r="D288" s="69"/>
      <c r="E288" s="69"/>
      <c r="F288" s="69"/>
      <c r="G288" s="69"/>
      <c r="H288" s="69"/>
      <c r="J288" s="69"/>
      <c r="K288" s="69"/>
    </row>
    <row r="289" spans="2:11">
      <c r="B289" s="69"/>
      <c r="C289" s="69"/>
      <c r="D289" s="69"/>
      <c r="E289" s="69"/>
      <c r="F289" s="69"/>
      <c r="G289" s="69"/>
      <c r="H289" s="69"/>
      <c r="J289" s="69"/>
      <c r="K289" s="69"/>
    </row>
    <row r="290" spans="2:11">
      <c r="B290" s="69"/>
      <c r="C290" s="69"/>
      <c r="D290" s="69"/>
      <c r="E290" s="69"/>
      <c r="F290" s="69"/>
      <c r="G290" s="69"/>
      <c r="H290" s="69"/>
      <c r="J290" s="69"/>
      <c r="K290" s="69"/>
    </row>
    <row r="291" spans="2:11">
      <c r="B291" s="69"/>
      <c r="C291" s="69"/>
      <c r="D291" s="69"/>
      <c r="E291" s="69"/>
      <c r="F291" s="69"/>
      <c r="G291" s="69"/>
      <c r="H291" s="69"/>
      <c r="J291" s="69"/>
      <c r="K291" s="69"/>
    </row>
    <row r="292" spans="2:11">
      <c r="B292" s="69"/>
      <c r="C292" s="69"/>
      <c r="D292" s="69"/>
      <c r="E292" s="69"/>
      <c r="F292" s="69"/>
      <c r="G292" s="69"/>
      <c r="H292" s="69"/>
      <c r="J292" s="69"/>
      <c r="K292" s="69"/>
    </row>
    <row r="293" spans="2:11">
      <c r="B293" s="69"/>
      <c r="C293" s="69"/>
      <c r="D293" s="69"/>
      <c r="E293" s="69"/>
      <c r="F293" s="69"/>
      <c r="G293" s="69"/>
      <c r="H293" s="69"/>
      <c r="J293" s="69"/>
      <c r="K293" s="69"/>
    </row>
    <row r="294" spans="2:11">
      <c r="B294" s="69"/>
      <c r="C294" s="69"/>
      <c r="D294" s="69"/>
      <c r="E294" s="69"/>
      <c r="F294" s="69"/>
      <c r="G294" s="69"/>
      <c r="H294" s="69"/>
      <c r="J294" s="69"/>
      <c r="K294" s="69"/>
    </row>
    <row r="295" spans="2:11">
      <c r="B295" s="69"/>
      <c r="C295" s="69"/>
      <c r="D295" s="69"/>
      <c r="E295" s="69"/>
      <c r="F295" s="69"/>
      <c r="G295" s="69"/>
      <c r="H295" s="69"/>
      <c r="J295" s="69"/>
      <c r="K295" s="69"/>
    </row>
    <row r="296" spans="2:11">
      <c r="B296" s="69"/>
      <c r="C296" s="69"/>
      <c r="D296" s="69"/>
      <c r="E296" s="69"/>
      <c r="F296" s="69"/>
      <c r="G296" s="69"/>
      <c r="H296" s="69"/>
      <c r="J296" s="69"/>
      <c r="K296" s="69"/>
    </row>
    <row r="297" spans="2:11">
      <c r="B297" s="69"/>
      <c r="C297" s="69"/>
      <c r="D297" s="69"/>
      <c r="E297" s="69"/>
      <c r="F297" s="69"/>
      <c r="G297" s="69"/>
      <c r="H297" s="69"/>
      <c r="J297" s="69"/>
      <c r="K297" s="69"/>
    </row>
    <row r="298" spans="2:11">
      <c r="B298" s="69"/>
      <c r="C298" s="69"/>
      <c r="D298" s="69"/>
      <c r="E298" s="69"/>
      <c r="F298" s="69"/>
      <c r="G298" s="69"/>
      <c r="H298" s="69"/>
      <c r="J298" s="69"/>
      <c r="K298" s="69"/>
    </row>
    <row r="299" spans="2:11">
      <c r="B299" s="69"/>
      <c r="C299" s="69"/>
      <c r="D299" s="69"/>
      <c r="E299" s="69"/>
      <c r="F299" s="69"/>
      <c r="G299" s="69"/>
      <c r="H299" s="69"/>
      <c r="J299" s="69"/>
      <c r="K299" s="69"/>
    </row>
    <row r="300" spans="2:11">
      <c r="B300" s="69"/>
      <c r="C300" s="69"/>
      <c r="D300" s="69"/>
      <c r="E300" s="69"/>
      <c r="F300" s="69"/>
      <c r="G300" s="69"/>
      <c r="H300" s="69"/>
      <c r="J300" s="69"/>
      <c r="K300" s="69"/>
    </row>
    <row r="301" spans="2:11">
      <c r="B301" s="69"/>
      <c r="C301" s="69"/>
      <c r="D301" s="69"/>
      <c r="E301" s="69"/>
      <c r="F301" s="69"/>
      <c r="G301" s="69"/>
      <c r="H301" s="69"/>
      <c r="J301" s="69"/>
      <c r="K301" s="69"/>
    </row>
    <row r="302" spans="2:11">
      <c r="B302" s="69"/>
      <c r="C302" s="69"/>
      <c r="D302" s="69"/>
      <c r="E302" s="69"/>
      <c r="F302" s="69"/>
      <c r="G302" s="69"/>
      <c r="H302" s="69"/>
      <c r="J302" s="69"/>
      <c r="K302" s="69"/>
    </row>
    <row r="303" spans="2:11">
      <c r="B303" s="69"/>
      <c r="C303" s="69"/>
      <c r="D303" s="69"/>
      <c r="E303" s="69"/>
      <c r="F303" s="69"/>
      <c r="G303" s="69"/>
      <c r="H303" s="69"/>
      <c r="J303" s="69"/>
      <c r="K303" s="69"/>
    </row>
    <row r="304" spans="2:11">
      <c r="B304" s="69"/>
      <c r="C304" s="69"/>
      <c r="D304" s="69"/>
      <c r="E304" s="69"/>
      <c r="F304" s="69"/>
      <c r="G304" s="69"/>
      <c r="H304" s="69"/>
      <c r="J304" s="69"/>
      <c r="K304" s="69"/>
    </row>
    <row r="305" spans="2:11">
      <c r="B305" s="69"/>
      <c r="C305" s="69"/>
      <c r="D305" s="69"/>
      <c r="E305" s="69"/>
      <c r="F305" s="69"/>
      <c r="G305" s="69"/>
      <c r="H305" s="69"/>
      <c r="J305" s="69"/>
      <c r="K305" s="69"/>
    </row>
    <row r="306" spans="2:11">
      <c r="B306" s="69"/>
      <c r="C306" s="69"/>
      <c r="D306" s="69"/>
      <c r="E306" s="69"/>
      <c r="F306" s="69"/>
      <c r="G306" s="69"/>
      <c r="H306" s="69"/>
      <c r="J306" s="69"/>
      <c r="K306" s="69"/>
    </row>
    <row r="307" spans="2:11">
      <c r="B307" s="69"/>
      <c r="C307" s="69"/>
      <c r="D307" s="69"/>
      <c r="E307" s="69"/>
      <c r="F307" s="69"/>
      <c r="G307" s="69"/>
      <c r="H307" s="69"/>
      <c r="J307" s="69"/>
      <c r="K307" s="69"/>
    </row>
    <row r="308" spans="2:11">
      <c r="B308" s="69"/>
      <c r="C308" s="69"/>
      <c r="D308" s="69"/>
      <c r="E308" s="69"/>
      <c r="F308" s="69"/>
      <c r="G308" s="69"/>
      <c r="H308" s="69"/>
      <c r="J308" s="69"/>
      <c r="K308" s="69"/>
    </row>
    <row r="309" spans="2:11">
      <c r="B309" s="69"/>
      <c r="C309" s="69"/>
      <c r="D309" s="69"/>
      <c r="E309" s="69"/>
      <c r="F309" s="69"/>
      <c r="G309" s="69"/>
      <c r="H309" s="69"/>
      <c r="J309" s="69"/>
      <c r="K309" s="69"/>
    </row>
    <row r="310" spans="2:11">
      <c r="B310" s="69"/>
      <c r="C310" s="69"/>
      <c r="D310" s="69"/>
      <c r="E310" s="69"/>
      <c r="F310" s="69"/>
      <c r="G310" s="69"/>
      <c r="H310" s="69"/>
      <c r="J310" s="69"/>
      <c r="K310" s="69"/>
    </row>
    <row r="311" spans="2:11">
      <c r="B311" s="69"/>
      <c r="C311" s="69"/>
      <c r="D311" s="69"/>
      <c r="E311" s="69"/>
      <c r="F311" s="69"/>
      <c r="G311" s="69"/>
      <c r="H311" s="69"/>
      <c r="J311" s="69"/>
      <c r="K311" s="69"/>
    </row>
    <row r="312" spans="2:11">
      <c r="B312" s="69"/>
      <c r="C312" s="69"/>
      <c r="D312" s="69"/>
      <c r="E312" s="69"/>
      <c r="F312" s="69"/>
      <c r="G312" s="69"/>
      <c r="H312" s="69"/>
      <c r="J312" s="69"/>
      <c r="K312" s="69"/>
    </row>
    <row r="313" spans="2:11">
      <c r="B313" s="69"/>
      <c r="C313" s="69"/>
      <c r="D313" s="69"/>
      <c r="E313" s="69"/>
      <c r="F313" s="69"/>
      <c r="G313" s="69"/>
      <c r="H313" s="69"/>
      <c r="J313" s="69"/>
      <c r="K313" s="69"/>
    </row>
    <row r="314" spans="2:11">
      <c r="B314" s="69"/>
      <c r="C314" s="69"/>
      <c r="D314" s="69"/>
      <c r="E314" s="69"/>
      <c r="F314" s="69"/>
      <c r="G314" s="69"/>
      <c r="H314" s="69"/>
      <c r="J314" s="69"/>
      <c r="K314" s="69"/>
    </row>
    <row r="315" spans="2:11">
      <c r="B315" s="69"/>
      <c r="C315" s="69"/>
      <c r="D315" s="69"/>
      <c r="E315" s="69"/>
      <c r="F315" s="69"/>
      <c r="G315" s="69"/>
      <c r="H315" s="69"/>
      <c r="J315" s="69"/>
      <c r="K315" s="69"/>
    </row>
    <row r="316" spans="2:11">
      <c r="B316" s="69"/>
      <c r="C316" s="69"/>
      <c r="D316" s="69"/>
      <c r="E316" s="69"/>
      <c r="F316" s="69"/>
      <c r="G316" s="69"/>
      <c r="H316" s="69"/>
      <c r="J316" s="69"/>
      <c r="K316" s="69"/>
    </row>
    <row r="317" spans="2:11">
      <c r="B317" s="69"/>
      <c r="C317" s="69"/>
      <c r="D317" s="69"/>
      <c r="E317" s="69"/>
      <c r="F317" s="69"/>
      <c r="G317" s="69"/>
      <c r="H317" s="69"/>
      <c r="J317" s="69"/>
      <c r="K317" s="69"/>
    </row>
    <row r="318" spans="2:11">
      <c r="B318" s="69"/>
      <c r="C318" s="69"/>
      <c r="D318" s="69"/>
      <c r="E318" s="69"/>
      <c r="F318" s="69"/>
      <c r="G318" s="69"/>
      <c r="H318" s="69"/>
      <c r="J318" s="69"/>
      <c r="K318" s="69"/>
    </row>
    <row r="319" spans="2:11">
      <c r="B319" s="69"/>
      <c r="C319" s="69"/>
      <c r="D319" s="69"/>
      <c r="E319" s="69"/>
      <c r="F319" s="69"/>
      <c r="G319" s="69"/>
      <c r="H319" s="69"/>
      <c r="J319" s="69"/>
      <c r="K319" s="69"/>
    </row>
    <row r="320" spans="2:11">
      <c r="B320" s="69"/>
      <c r="C320" s="69"/>
      <c r="D320" s="69"/>
      <c r="E320" s="69"/>
      <c r="F320" s="69"/>
      <c r="G320" s="69"/>
      <c r="H320" s="69"/>
      <c r="J320" s="69"/>
      <c r="K320" s="69"/>
    </row>
    <row r="321" spans="2:11">
      <c r="B321" s="69"/>
      <c r="C321" s="69"/>
      <c r="D321" s="69"/>
      <c r="E321" s="69"/>
      <c r="F321" s="69"/>
      <c r="G321" s="69"/>
      <c r="H321" s="69"/>
      <c r="J321" s="69"/>
      <c r="K321" s="69"/>
    </row>
    <row r="322" spans="2:11">
      <c r="B322" s="69"/>
      <c r="C322" s="69"/>
      <c r="D322" s="69"/>
      <c r="E322" s="69"/>
      <c r="F322" s="69"/>
      <c r="G322" s="69"/>
      <c r="H322" s="69"/>
      <c r="J322" s="69"/>
      <c r="K322" s="69"/>
    </row>
    <row r="323" spans="2:11">
      <c r="B323" s="69"/>
      <c r="C323" s="69"/>
      <c r="D323" s="69"/>
      <c r="E323" s="69"/>
      <c r="F323" s="69"/>
      <c r="G323" s="69"/>
      <c r="H323" s="69"/>
      <c r="J323" s="69"/>
      <c r="K323" s="69"/>
    </row>
    <row r="324" spans="2:11">
      <c r="B324" s="69"/>
      <c r="C324" s="69"/>
      <c r="D324" s="69"/>
      <c r="E324" s="69"/>
      <c r="F324" s="69"/>
      <c r="G324" s="69"/>
      <c r="H324" s="69"/>
      <c r="J324" s="69"/>
      <c r="K324" s="69"/>
    </row>
    <row r="325" spans="2:11">
      <c r="B325" s="69"/>
      <c r="C325" s="69"/>
      <c r="D325" s="69"/>
      <c r="E325" s="69"/>
      <c r="F325" s="69"/>
      <c r="G325" s="69"/>
      <c r="H325" s="69"/>
      <c r="J325" s="69"/>
      <c r="K325" s="69"/>
    </row>
    <row r="326" spans="2:11">
      <c r="B326" s="69"/>
      <c r="C326" s="69"/>
      <c r="D326" s="69"/>
      <c r="E326" s="69"/>
      <c r="F326" s="69"/>
      <c r="G326" s="69"/>
      <c r="H326" s="69"/>
      <c r="J326" s="69"/>
      <c r="K326" s="69"/>
    </row>
    <row r="327" spans="2:11">
      <c r="B327" s="69"/>
      <c r="C327" s="69"/>
      <c r="D327" s="69"/>
      <c r="E327" s="69"/>
      <c r="F327" s="69"/>
      <c r="G327" s="69"/>
      <c r="H327" s="69"/>
      <c r="J327" s="69"/>
      <c r="K327" s="69"/>
    </row>
    <row r="328" spans="2:11">
      <c r="B328" s="69"/>
      <c r="C328" s="69"/>
      <c r="D328" s="69"/>
      <c r="E328" s="69"/>
      <c r="F328" s="69"/>
      <c r="G328" s="69"/>
      <c r="H328" s="69"/>
      <c r="J328" s="69"/>
      <c r="K328" s="69"/>
    </row>
    <row r="329" spans="2:11">
      <c r="B329" s="69"/>
      <c r="C329" s="69"/>
      <c r="D329" s="69"/>
      <c r="E329" s="69"/>
      <c r="F329" s="69"/>
      <c r="G329" s="69"/>
      <c r="H329" s="69"/>
      <c r="J329" s="69"/>
      <c r="K329" s="69"/>
    </row>
    <row r="330" spans="2:11">
      <c r="B330" s="69"/>
      <c r="C330" s="69"/>
      <c r="D330" s="69"/>
      <c r="E330" s="69"/>
      <c r="F330" s="69"/>
      <c r="G330" s="69"/>
      <c r="H330" s="69"/>
      <c r="J330" s="69"/>
      <c r="K330" s="69"/>
    </row>
    <row r="331" spans="2:11">
      <c r="B331" s="69"/>
      <c r="C331" s="69"/>
      <c r="D331" s="69"/>
      <c r="E331" s="69"/>
      <c r="F331" s="69"/>
      <c r="G331" s="69"/>
      <c r="H331" s="69"/>
      <c r="J331" s="69"/>
      <c r="K331" s="69"/>
    </row>
    <row r="332" spans="2:11">
      <c r="B332" s="69"/>
      <c r="C332" s="69"/>
      <c r="D332" s="69"/>
      <c r="E332" s="69"/>
      <c r="F332" s="69"/>
      <c r="G332" s="69"/>
      <c r="H332" s="69"/>
      <c r="J332" s="69"/>
      <c r="K332" s="69"/>
    </row>
    <row r="333" spans="2:11">
      <c r="B333" s="69"/>
      <c r="C333" s="69"/>
      <c r="D333" s="69"/>
      <c r="E333" s="69"/>
      <c r="F333" s="69"/>
      <c r="G333" s="69"/>
      <c r="H333" s="69"/>
      <c r="J333" s="69"/>
      <c r="K333" s="69"/>
    </row>
    <row r="334" spans="2:11">
      <c r="B334" s="69"/>
      <c r="C334" s="69"/>
      <c r="D334" s="69"/>
      <c r="E334" s="69"/>
      <c r="F334" s="69"/>
      <c r="G334" s="69"/>
      <c r="H334" s="69"/>
      <c r="J334" s="69"/>
      <c r="K334" s="69"/>
    </row>
    <row r="335" spans="2:11">
      <c r="B335" s="69"/>
      <c r="C335" s="69"/>
      <c r="D335" s="69"/>
      <c r="E335" s="69"/>
      <c r="F335" s="69"/>
      <c r="G335" s="69"/>
      <c r="H335" s="69"/>
      <c r="J335" s="69"/>
      <c r="K335" s="69"/>
    </row>
    <row r="336" spans="2:11">
      <c r="B336" s="69"/>
      <c r="C336" s="69"/>
      <c r="D336" s="69"/>
      <c r="E336" s="69"/>
      <c r="F336" s="69"/>
      <c r="G336" s="69"/>
      <c r="H336" s="69"/>
      <c r="J336" s="69"/>
      <c r="K336" s="69"/>
    </row>
    <row r="337" spans="2:11">
      <c r="B337" s="69"/>
      <c r="C337" s="69"/>
      <c r="D337" s="69"/>
      <c r="E337" s="69"/>
      <c r="F337" s="69"/>
      <c r="G337" s="69"/>
      <c r="H337" s="69"/>
      <c r="J337" s="69"/>
      <c r="K337" s="69"/>
    </row>
    <row r="338" spans="2:11">
      <c r="B338" s="69"/>
      <c r="C338" s="69"/>
      <c r="D338" s="69"/>
      <c r="E338" s="69"/>
      <c r="F338" s="69"/>
      <c r="G338" s="69"/>
      <c r="H338" s="69"/>
      <c r="J338" s="69"/>
      <c r="K338" s="69"/>
    </row>
    <row r="339" spans="2:11">
      <c r="B339" s="69"/>
      <c r="C339" s="69"/>
      <c r="D339" s="69"/>
      <c r="E339" s="69"/>
      <c r="F339" s="69"/>
      <c r="G339" s="69"/>
      <c r="H339" s="69"/>
      <c r="J339" s="69"/>
      <c r="K339" s="69"/>
    </row>
    <row r="340" spans="2:11">
      <c r="B340" s="69"/>
      <c r="C340" s="69"/>
      <c r="D340" s="69"/>
      <c r="E340" s="69"/>
      <c r="F340" s="69"/>
      <c r="G340" s="69"/>
      <c r="H340" s="69"/>
      <c r="J340" s="69"/>
      <c r="K340" s="69"/>
    </row>
    <row r="341" spans="2:11">
      <c r="B341" s="69"/>
      <c r="C341" s="69"/>
      <c r="D341" s="69"/>
      <c r="E341" s="69"/>
      <c r="F341" s="69"/>
      <c r="G341" s="69"/>
      <c r="H341" s="69"/>
      <c r="J341" s="69"/>
      <c r="K341" s="69"/>
    </row>
    <row r="342" spans="2:11">
      <c r="B342" s="69"/>
      <c r="C342" s="69"/>
      <c r="D342" s="69"/>
      <c r="E342" s="69"/>
      <c r="F342" s="69"/>
      <c r="G342" s="69"/>
      <c r="H342" s="69"/>
      <c r="J342" s="69"/>
      <c r="K342" s="69"/>
    </row>
    <row r="343" spans="2:11">
      <c r="B343" s="69"/>
      <c r="C343" s="69"/>
      <c r="D343" s="69"/>
      <c r="E343" s="69"/>
      <c r="F343" s="69"/>
      <c r="G343" s="69"/>
      <c r="H343" s="69"/>
      <c r="J343" s="69"/>
      <c r="K343" s="69"/>
    </row>
    <row r="344" spans="2:11">
      <c r="B344" s="69"/>
      <c r="C344" s="69"/>
      <c r="D344" s="69"/>
      <c r="E344" s="69"/>
      <c r="F344" s="69"/>
      <c r="G344" s="69"/>
      <c r="H344" s="69"/>
      <c r="J344" s="69"/>
      <c r="K344" s="69"/>
    </row>
    <row r="345" spans="2:11">
      <c r="B345" s="69"/>
      <c r="C345" s="69"/>
      <c r="D345" s="69"/>
      <c r="E345" s="69"/>
      <c r="F345" s="69"/>
      <c r="G345" s="69"/>
      <c r="H345" s="69"/>
      <c r="J345" s="69"/>
      <c r="K345" s="69"/>
    </row>
    <row r="346" spans="2:11">
      <c r="B346" s="69"/>
      <c r="C346" s="69"/>
      <c r="D346" s="69"/>
      <c r="E346" s="69"/>
      <c r="F346" s="69"/>
      <c r="G346" s="69"/>
      <c r="H346" s="69"/>
      <c r="J346" s="69"/>
      <c r="K346" s="69"/>
    </row>
    <row r="347" spans="2:11">
      <c r="B347" s="69"/>
      <c r="C347" s="69"/>
      <c r="D347" s="69"/>
      <c r="E347" s="69"/>
      <c r="F347" s="69"/>
      <c r="G347" s="69"/>
      <c r="H347" s="69"/>
      <c r="J347" s="69"/>
      <c r="K347" s="69"/>
    </row>
    <row r="348" spans="2:11">
      <c r="B348" s="69"/>
      <c r="C348" s="69"/>
      <c r="D348" s="69"/>
      <c r="E348" s="69"/>
      <c r="F348" s="69"/>
      <c r="G348" s="69"/>
      <c r="H348" s="69"/>
      <c r="J348" s="69"/>
      <c r="K348" s="69"/>
    </row>
    <row r="349" spans="2:11">
      <c r="B349" s="69"/>
      <c r="C349" s="69"/>
      <c r="D349" s="69"/>
      <c r="E349" s="69"/>
      <c r="F349" s="69"/>
      <c r="G349" s="69"/>
      <c r="H349" s="69"/>
      <c r="J349" s="69"/>
      <c r="K349" s="69"/>
    </row>
    <row r="350" spans="2:11">
      <c r="B350" s="69"/>
      <c r="C350" s="69"/>
      <c r="D350" s="69"/>
      <c r="E350" s="69"/>
      <c r="F350" s="69"/>
      <c r="G350" s="69"/>
      <c r="H350" s="69"/>
      <c r="J350" s="69"/>
      <c r="K350" s="69"/>
    </row>
    <row r="351" spans="2:11">
      <c r="B351" s="69"/>
      <c r="C351" s="69"/>
      <c r="D351" s="69"/>
      <c r="E351" s="69"/>
      <c r="F351" s="69"/>
      <c r="G351" s="69"/>
      <c r="H351" s="69"/>
      <c r="J351" s="69"/>
      <c r="K351" s="69"/>
    </row>
    <row r="352" spans="2:11">
      <c r="B352" s="69"/>
      <c r="C352" s="69"/>
      <c r="D352" s="69"/>
      <c r="E352" s="69"/>
      <c r="F352" s="69"/>
      <c r="G352" s="69"/>
      <c r="H352" s="69"/>
      <c r="J352" s="69"/>
      <c r="K352" s="69"/>
    </row>
    <row r="353" spans="2:11">
      <c r="B353" s="69"/>
      <c r="C353" s="69"/>
      <c r="D353" s="69"/>
      <c r="E353" s="69"/>
      <c r="F353" s="69"/>
      <c r="G353" s="69"/>
      <c r="H353" s="69"/>
      <c r="J353" s="69"/>
      <c r="K353" s="69"/>
    </row>
    <row r="354" spans="2:11">
      <c r="B354" s="69"/>
      <c r="C354" s="69"/>
      <c r="D354" s="69"/>
      <c r="E354" s="69"/>
      <c r="F354" s="69"/>
      <c r="G354" s="69"/>
      <c r="H354" s="69"/>
      <c r="J354" s="69"/>
      <c r="K354" s="69"/>
    </row>
    <row r="355" spans="2:11">
      <c r="B355" s="69"/>
      <c r="C355" s="69"/>
      <c r="D355" s="69"/>
      <c r="E355" s="69"/>
      <c r="F355" s="69"/>
      <c r="G355" s="69"/>
      <c r="H355" s="69"/>
      <c r="J355" s="69"/>
      <c r="K355" s="69"/>
    </row>
    <row r="356" spans="2:11">
      <c r="B356" s="69"/>
      <c r="C356" s="69"/>
      <c r="D356" s="69"/>
      <c r="E356" s="69"/>
      <c r="F356" s="69"/>
      <c r="G356" s="69"/>
      <c r="H356" s="69"/>
      <c r="J356" s="69"/>
      <c r="K356" s="69"/>
    </row>
    <row r="357" spans="2:11">
      <c r="B357" s="69"/>
      <c r="C357" s="69"/>
      <c r="D357" s="69"/>
      <c r="E357" s="69"/>
      <c r="F357" s="69"/>
      <c r="G357" s="69"/>
      <c r="H357" s="69"/>
      <c r="J357" s="69"/>
      <c r="K357" s="69"/>
    </row>
    <row r="358" spans="2:11">
      <c r="B358" s="69"/>
      <c r="C358" s="69"/>
      <c r="D358" s="69"/>
      <c r="E358" s="69"/>
      <c r="F358" s="69"/>
      <c r="G358" s="69"/>
      <c r="H358" s="69"/>
      <c r="J358" s="69"/>
      <c r="K358" s="69"/>
    </row>
    <row r="359" spans="2:11">
      <c r="B359" s="69"/>
      <c r="C359" s="69"/>
      <c r="D359" s="69"/>
      <c r="E359" s="69"/>
      <c r="F359" s="69"/>
      <c r="G359" s="69"/>
      <c r="H359" s="69"/>
      <c r="J359" s="69"/>
      <c r="K359" s="69"/>
    </row>
    <row r="360" spans="2:11">
      <c r="B360" s="69"/>
      <c r="C360" s="69"/>
      <c r="D360" s="69"/>
      <c r="E360" s="69"/>
      <c r="F360" s="69"/>
      <c r="G360" s="69"/>
      <c r="H360" s="69"/>
      <c r="J360" s="69"/>
      <c r="K360" s="69"/>
    </row>
    <row r="361" spans="2:11">
      <c r="B361" s="69"/>
      <c r="C361" s="69"/>
      <c r="D361" s="69"/>
      <c r="E361" s="69"/>
      <c r="F361" s="69"/>
      <c r="G361" s="69"/>
      <c r="H361" s="69"/>
      <c r="J361" s="69"/>
      <c r="K361" s="69"/>
    </row>
    <row r="362" spans="2:11">
      <c r="B362" s="69"/>
      <c r="C362" s="69"/>
      <c r="D362" s="69"/>
      <c r="E362" s="69"/>
      <c r="F362" s="69"/>
      <c r="G362" s="69"/>
      <c r="H362" s="69"/>
      <c r="J362" s="69"/>
      <c r="K362" s="69"/>
    </row>
    <row r="363" spans="2:11">
      <c r="B363" s="69"/>
      <c r="C363" s="69"/>
      <c r="D363" s="69"/>
      <c r="E363" s="69"/>
      <c r="F363" s="69"/>
      <c r="G363" s="69"/>
      <c r="H363" s="69"/>
      <c r="J363" s="69"/>
      <c r="K363" s="69"/>
    </row>
    <row r="364" spans="2:11">
      <c r="B364" s="69"/>
      <c r="C364" s="69"/>
      <c r="D364" s="69"/>
      <c r="E364" s="69"/>
      <c r="F364" s="69"/>
      <c r="G364" s="69"/>
      <c r="H364" s="69"/>
      <c r="J364" s="69"/>
      <c r="K364" s="69"/>
    </row>
    <row r="365" spans="2:11">
      <c r="B365" s="69"/>
      <c r="C365" s="69"/>
      <c r="D365" s="69"/>
      <c r="E365" s="69"/>
      <c r="F365" s="69"/>
      <c r="G365" s="69"/>
      <c r="H365" s="69"/>
      <c r="J365" s="69"/>
      <c r="K365" s="69"/>
    </row>
    <row r="366" spans="2:11">
      <c r="B366" s="69"/>
      <c r="C366" s="69"/>
      <c r="D366" s="69"/>
      <c r="E366" s="69"/>
      <c r="F366" s="69"/>
      <c r="G366" s="69"/>
      <c r="H366" s="69"/>
      <c r="J366" s="69"/>
      <c r="K366" s="69"/>
    </row>
    <row r="367" spans="2:11">
      <c r="B367" s="69"/>
      <c r="C367" s="69"/>
      <c r="D367" s="69"/>
      <c r="E367" s="69"/>
      <c r="F367" s="69"/>
      <c r="G367" s="69"/>
      <c r="H367" s="69"/>
      <c r="J367" s="69"/>
      <c r="K367" s="69"/>
    </row>
    <row r="368" spans="2:11">
      <c r="B368" s="69"/>
      <c r="C368" s="69"/>
      <c r="D368" s="69"/>
      <c r="E368" s="69"/>
      <c r="F368" s="69"/>
      <c r="G368" s="69"/>
      <c r="H368" s="69"/>
      <c r="J368" s="69"/>
      <c r="K368" s="69"/>
    </row>
    <row r="369" spans="2:11">
      <c r="B369" s="69"/>
      <c r="C369" s="69"/>
      <c r="D369" s="69"/>
      <c r="E369" s="69"/>
      <c r="F369" s="69"/>
      <c r="G369" s="69"/>
      <c r="H369" s="69"/>
      <c r="J369" s="69"/>
      <c r="K369" s="69"/>
    </row>
    <row r="370" spans="2:11">
      <c r="B370" s="69"/>
      <c r="C370" s="69"/>
      <c r="D370" s="69"/>
      <c r="E370" s="69"/>
      <c r="F370" s="69"/>
      <c r="G370" s="69"/>
      <c r="H370" s="69"/>
      <c r="J370" s="69"/>
      <c r="K370" s="69"/>
    </row>
    <row r="371" spans="2:11">
      <c r="B371" s="69"/>
      <c r="C371" s="69"/>
      <c r="D371" s="69"/>
      <c r="E371" s="69"/>
      <c r="F371" s="69"/>
      <c r="G371" s="69"/>
      <c r="H371" s="69"/>
      <c r="J371" s="69"/>
      <c r="K371" s="69"/>
    </row>
    <row r="372" spans="2:11">
      <c r="B372" s="69"/>
      <c r="C372" s="69"/>
      <c r="D372" s="69"/>
      <c r="E372" s="69"/>
      <c r="F372" s="69"/>
      <c r="G372" s="69"/>
      <c r="H372" s="69"/>
      <c r="J372" s="69"/>
      <c r="K372" s="69"/>
    </row>
    <row r="373" spans="2:11">
      <c r="B373" s="69"/>
      <c r="C373" s="69"/>
      <c r="D373" s="69"/>
      <c r="E373" s="69"/>
      <c r="F373" s="69"/>
      <c r="G373" s="69"/>
      <c r="H373" s="69"/>
      <c r="J373" s="69"/>
      <c r="K373" s="69"/>
    </row>
    <row r="374" spans="2:11">
      <c r="B374" s="69"/>
      <c r="C374" s="69"/>
      <c r="D374" s="69"/>
      <c r="E374" s="69"/>
      <c r="F374" s="69"/>
      <c r="G374" s="69"/>
      <c r="H374" s="69"/>
      <c r="J374" s="69"/>
      <c r="K374" s="69"/>
    </row>
    <row r="375" spans="2:11">
      <c r="B375" s="69"/>
      <c r="C375" s="69"/>
      <c r="D375" s="69"/>
      <c r="E375" s="69"/>
      <c r="F375" s="69"/>
      <c r="G375" s="69"/>
      <c r="H375" s="69"/>
      <c r="J375" s="69"/>
      <c r="K375" s="69"/>
    </row>
    <row r="376" spans="2:11">
      <c r="B376" s="69"/>
      <c r="C376" s="69"/>
      <c r="D376" s="69"/>
      <c r="E376" s="69"/>
      <c r="F376" s="69"/>
      <c r="G376" s="69"/>
      <c r="H376" s="69"/>
      <c r="J376" s="69"/>
      <c r="K376" s="69"/>
    </row>
    <row r="377" spans="2:11">
      <c r="B377" s="69"/>
      <c r="C377" s="69"/>
      <c r="D377" s="69"/>
      <c r="E377" s="69"/>
      <c r="F377" s="69"/>
      <c r="G377" s="69"/>
      <c r="H377" s="69"/>
      <c r="J377" s="69"/>
      <c r="K377" s="69"/>
    </row>
    <row r="378" spans="2:11">
      <c r="B378" s="69"/>
      <c r="C378" s="69"/>
      <c r="D378" s="69"/>
      <c r="E378" s="69"/>
      <c r="F378" s="69"/>
      <c r="G378" s="69"/>
      <c r="H378" s="69"/>
      <c r="J378" s="69"/>
      <c r="K378" s="69"/>
    </row>
    <row r="379" spans="2:11">
      <c r="B379" s="69"/>
      <c r="C379" s="69"/>
      <c r="D379" s="69"/>
      <c r="E379" s="69"/>
      <c r="F379" s="69"/>
      <c r="G379" s="69"/>
      <c r="H379" s="69"/>
      <c r="J379" s="69"/>
      <c r="K379" s="69"/>
    </row>
    <row r="380" spans="2:11">
      <c r="B380" s="69"/>
      <c r="C380" s="69"/>
      <c r="D380" s="69"/>
      <c r="E380" s="69"/>
      <c r="F380" s="69"/>
      <c r="G380" s="69"/>
      <c r="H380" s="69"/>
      <c r="J380" s="69"/>
      <c r="K380" s="69"/>
    </row>
    <row r="381" spans="2:11">
      <c r="B381" s="69"/>
      <c r="C381" s="69"/>
      <c r="D381" s="69"/>
      <c r="E381" s="69"/>
      <c r="F381" s="69"/>
      <c r="G381" s="69"/>
      <c r="H381" s="69"/>
      <c r="J381" s="69"/>
      <c r="K381" s="69"/>
    </row>
    <row r="382" spans="2:11">
      <c r="B382" s="69"/>
      <c r="C382" s="69"/>
      <c r="D382" s="69"/>
      <c r="E382" s="69"/>
      <c r="F382" s="69"/>
      <c r="G382" s="69"/>
      <c r="H382" s="69"/>
      <c r="J382" s="69"/>
      <c r="K382" s="69"/>
    </row>
    <row r="383" spans="2:11">
      <c r="B383" s="69"/>
      <c r="C383" s="69"/>
      <c r="D383" s="69"/>
      <c r="E383" s="69"/>
      <c r="F383" s="69"/>
      <c r="G383" s="69"/>
      <c r="H383" s="69"/>
      <c r="J383" s="69"/>
      <c r="K383" s="69"/>
    </row>
    <row r="384" spans="2:11">
      <c r="B384" s="69"/>
      <c r="C384" s="69"/>
      <c r="D384" s="69"/>
      <c r="E384" s="69"/>
      <c r="F384" s="69"/>
      <c r="G384" s="69"/>
      <c r="H384" s="69"/>
      <c r="J384" s="69"/>
      <c r="K384" s="69"/>
    </row>
    <row r="385" spans="2:11">
      <c r="B385" s="69"/>
      <c r="C385" s="69"/>
      <c r="D385" s="69"/>
      <c r="E385" s="69"/>
      <c r="F385" s="69"/>
      <c r="G385" s="69"/>
      <c r="H385" s="69"/>
      <c r="J385" s="69"/>
      <c r="K385" s="69"/>
    </row>
    <row r="386" spans="2:11">
      <c r="B386" s="69"/>
      <c r="C386" s="69"/>
      <c r="D386" s="69"/>
      <c r="E386" s="69"/>
      <c r="F386" s="69"/>
      <c r="G386" s="69"/>
      <c r="H386" s="69"/>
      <c r="J386" s="69"/>
      <c r="K386" s="69"/>
    </row>
    <row r="387" spans="2:11">
      <c r="B387" s="69"/>
      <c r="C387" s="69"/>
      <c r="D387" s="69"/>
      <c r="E387" s="69"/>
      <c r="F387" s="69"/>
      <c r="G387" s="69"/>
      <c r="H387" s="69"/>
      <c r="J387" s="69"/>
      <c r="K387" s="69"/>
    </row>
    <row r="388" spans="2:11">
      <c r="B388" s="69"/>
      <c r="C388" s="69"/>
      <c r="D388" s="69"/>
      <c r="E388" s="69"/>
      <c r="F388" s="69"/>
      <c r="G388" s="69"/>
      <c r="H388" s="69"/>
      <c r="J388" s="69"/>
      <c r="K388" s="69"/>
    </row>
    <row r="389" spans="2:11">
      <c r="B389" s="69"/>
      <c r="C389" s="69"/>
      <c r="D389" s="69"/>
      <c r="E389" s="69"/>
      <c r="F389" s="69"/>
      <c r="G389" s="69"/>
      <c r="H389" s="69"/>
      <c r="J389" s="69"/>
      <c r="K389" s="69"/>
    </row>
    <row r="390" spans="2:11">
      <c r="B390" s="69"/>
      <c r="C390" s="69"/>
      <c r="D390" s="69"/>
      <c r="E390" s="69"/>
      <c r="F390" s="69"/>
      <c r="G390" s="69"/>
      <c r="H390" s="69"/>
      <c r="J390" s="69"/>
      <c r="K390" s="69"/>
    </row>
    <row r="391" spans="2:11">
      <c r="B391" s="69"/>
      <c r="C391" s="69"/>
      <c r="D391" s="69"/>
      <c r="E391" s="69"/>
      <c r="F391" s="69"/>
      <c r="G391" s="69"/>
      <c r="H391" s="69"/>
      <c r="J391" s="69"/>
      <c r="K391" s="69"/>
    </row>
    <row r="392" spans="2:11">
      <c r="B392" s="69"/>
      <c r="C392" s="69"/>
      <c r="D392" s="69"/>
      <c r="E392" s="69"/>
      <c r="F392" s="69"/>
      <c r="G392" s="69"/>
      <c r="H392" s="69"/>
      <c r="J392" s="69"/>
      <c r="K392" s="69"/>
    </row>
    <row r="393" spans="2:11">
      <c r="B393" s="69"/>
      <c r="C393" s="69"/>
      <c r="D393" s="69"/>
      <c r="E393" s="69"/>
      <c r="F393" s="69"/>
      <c r="G393" s="69"/>
      <c r="H393" s="69"/>
      <c r="J393" s="69"/>
      <c r="K393" s="69"/>
    </row>
    <row r="394" spans="2:11">
      <c r="B394" s="69"/>
      <c r="C394" s="69"/>
      <c r="D394" s="69"/>
      <c r="E394" s="69"/>
      <c r="F394" s="69"/>
      <c r="G394" s="69"/>
      <c r="H394" s="69"/>
      <c r="J394" s="69"/>
      <c r="K394" s="69"/>
    </row>
    <row r="395" spans="2:11">
      <c r="B395" s="69"/>
      <c r="C395" s="69"/>
      <c r="D395" s="69"/>
      <c r="E395" s="69"/>
      <c r="F395" s="69"/>
      <c r="G395" s="69"/>
      <c r="H395" s="69"/>
      <c r="J395" s="69"/>
      <c r="K395" s="69"/>
    </row>
    <row r="396" spans="2:11">
      <c r="B396" s="69"/>
      <c r="C396" s="69"/>
      <c r="D396" s="69"/>
      <c r="E396" s="69"/>
      <c r="F396" s="69"/>
      <c r="G396" s="69"/>
      <c r="H396" s="69"/>
      <c r="J396" s="69"/>
      <c r="K396" s="69"/>
    </row>
    <row r="397" spans="2:11">
      <c r="B397" s="69"/>
      <c r="C397" s="69"/>
      <c r="D397" s="69"/>
      <c r="E397" s="69"/>
      <c r="F397" s="69"/>
      <c r="G397" s="69"/>
      <c r="H397" s="69"/>
      <c r="J397" s="69"/>
      <c r="K397" s="69"/>
    </row>
    <row r="398" spans="2:11">
      <c r="B398" s="69"/>
      <c r="C398" s="69"/>
      <c r="D398" s="69"/>
      <c r="E398" s="69"/>
      <c r="F398" s="69"/>
      <c r="G398" s="69"/>
      <c r="H398" s="69"/>
      <c r="J398" s="69"/>
      <c r="K398" s="69"/>
    </row>
    <row r="399" spans="2:11">
      <c r="B399" s="69"/>
      <c r="C399" s="69"/>
      <c r="D399" s="69"/>
      <c r="E399" s="69"/>
      <c r="F399" s="69"/>
      <c r="G399" s="69"/>
      <c r="H399" s="69"/>
      <c r="J399" s="69"/>
      <c r="K399" s="69"/>
    </row>
    <row r="400" spans="2:11">
      <c r="B400" s="69"/>
      <c r="C400" s="69"/>
      <c r="D400" s="69"/>
      <c r="E400" s="69"/>
      <c r="F400" s="69"/>
      <c r="G400" s="69"/>
      <c r="H400" s="69"/>
      <c r="J400" s="69"/>
      <c r="K400" s="69"/>
    </row>
    <row r="401" spans="2:11">
      <c r="B401" s="69"/>
      <c r="C401" s="69"/>
      <c r="D401" s="69"/>
      <c r="E401" s="69"/>
      <c r="F401" s="69"/>
      <c r="G401" s="69"/>
      <c r="H401" s="69"/>
      <c r="J401" s="69"/>
      <c r="K401" s="69"/>
    </row>
    <row r="402" spans="2:11">
      <c r="B402" s="69"/>
      <c r="C402" s="69"/>
      <c r="D402" s="69"/>
      <c r="E402" s="69"/>
      <c r="F402" s="69"/>
      <c r="G402" s="69"/>
      <c r="H402" s="69"/>
      <c r="J402" s="69"/>
      <c r="K402" s="69"/>
    </row>
    <row r="403" spans="2:11">
      <c r="B403" s="69"/>
      <c r="C403" s="69"/>
      <c r="D403" s="69"/>
      <c r="E403" s="69"/>
      <c r="F403" s="69"/>
      <c r="G403" s="69"/>
      <c r="H403" s="69"/>
      <c r="J403" s="69"/>
      <c r="K403" s="69"/>
    </row>
    <row r="404" spans="2:11">
      <c r="B404" s="69"/>
      <c r="C404" s="69"/>
      <c r="D404" s="69"/>
      <c r="E404" s="69"/>
      <c r="F404" s="69"/>
      <c r="G404" s="69"/>
      <c r="H404" s="69"/>
      <c r="J404" s="69"/>
      <c r="K404" s="69"/>
    </row>
    <row r="405" spans="2:11">
      <c r="B405" s="69"/>
      <c r="C405" s="69"/>
      <c r="D405" s="69"/>
      <c r="E405" s="69"/>
      <c r="F405" s="69"/>
      <c r="G405" s="69"/>
      <c r="H405" s="69"/>
      <c r="J405" s="69"/>
      <c r="K405" s="69"/>
    </row>
    <row r="406" spans="2:11">
      <c r="B406" s="69"/>
      <c r="C406" s="69"/>
      <c r="D406" s="69"/>
      <c r="E406" s="69"/>
      <c r="F406" s="69"/>
      <c r="G406" s="69"/>
      <c r="H406" s="69"/>
      <c r="J406" s="69"/>
      <c r="K406" s="69"/>
    </row>
    <row r="407" spans="2:11">
      <c r="B407" s="69"/>
      <c r="C407" s="69"/>
      <c r="D407" s="69"/>
      <c r="E407" s="69"/>
      <c r="F407" s="69"/>
      <c r="G407" s="69"/>
      <c r="H407" s="69"/>
      <c r="J407" s="69"/>
      <c r="K407" s="69"/>
    </row>
    <row r="408" spans="2:11">
      <c r="B408" s="69"/>
      <c r="C408" s="69"/>
      <c r="D408" s="69"/>
      <c r="E408" s="69"/>
      <c r="F408" s="69"/>
      <c r="G408" s="69"/>
      <c r="H408" s="69"/>
      <c r="J408" s="69"/>
      <c r="K408" s="69"/>
    </row>
    <row r="409" spans="2:11">
      <c r="B409" s="69"/>
      <c r="C409" s="69"/>
      <c r="D409" s="69"/>
      <c r="E409" s="69"/>
      <c r="F409" s="69"/>
      <c r="G409" s="69"/>
      <c r="H409" s="69"/>
      <c r="J409" s="69"/>
      <c r="K409" s="69"/>
    </row>
    <row r="410" spans="2:11">
      <c r="B410" s="69"/>
      <c r="C410" s="69"/>
      <c r="D410" s="69"/>
      <c r="E410" s="69"/>
      <c r="F410" s="69"/>
      <c r="G410" s="69"/>
      <c r="H410" s="69"/>
      <c r="J410" s="69"/>
      <c r="K410" s="69"/>
    </row>
    <row r="411" spans="2:11">
      <c r="B411" s="69"/>
      <c r="C411" s="69"/>
      <c r="D411" s="69"/>
      <c r="E411" s="69"/>
      <c r="F411" s="69"/>
      <c r="G411" s="69"/>
      <c r="H411" s="69"/>
      <c r="J411" s="69"/>
      <c r="K411" s="69"/>
    </row>
    <row r="412" spans="2:11">
      <c r="B412" s="69"/>
      <c r="C412" s="69"/>
      <c r="D412" s="69"/>
      <c r="E412" s="69"/>
      <c r="F412" s="69"/>
      <c r="G412" s="69"/>
      <c r="H412" s="69"/>
      <c r="J412" s="69"/>
      <c r="K412" s="69"/>
    </row>
    <row r="413" spans="2:11">
      <c r="B413" s="69"/>
      <c r="C413" s="69"/>
      <c r="D413" s="69"/>
      <c r="E413" s="69"/>
      <c r="F413" s="69"/>
      <c r="G413" s="69"/>
      <c r="H413" s="69"/>
      <c r="J413" s="69"/>
      <c r="K413" s="69"/>
    </row>
    <row r="414" spans="2:11">
      <c r="B414" s="69"/>
      <c r="C414" s="69"/>
      <c r="D414" s="69"/>
      <c r="E414" s="69"/>
      <c r="F414" s="69"/>
      <c r="G414" s="69"/>
      <c r="H414" s="69"/>
      <c r="J414" s="69"/>
      <c r="K414" s="69"/>
    </row>
    <row r="415" spans="2:11">
      <c r="B415" s="69"/>
      <c r="C415" s="69"/>
      <c r="D415" s="69"/>
      <c r="E415" s="69"/>
      <c r="F415" s="69"/>
      <c r="G415" s="69"/>
      <c r="H415" s="69"/>
      <c r="J415" s="69"/>
      <c r="K415" s="69"/>
    </row>
    <row r="416" spans="2:11">
      <c r="B416" s="69"/>
      <c r="C416" s="69"/>
      <c r="D416" s="69"/>
      <c r="E416" s="69"/>
      <c r="F416" s="69"/>
      <c r="G416" s="69"/>
      <c r="H416" s="69"/>
      <c r="J416" s="69"/>
      <c r="K416" s="69"/>
    </row>
    <row r="417" spans="2:11">
      <c r="B417" s="69"/>
      <c r="C417" s="69"/>
      <c r="D417" s="69"/>
      <c r="E417" s="69"/>
      <c r="F417" s="69"/>
      <c r="G417" s="69"/>
      <c r="H417" s="69"/>
      <c r="J417" s="69"/>
      <c r="K417" s="69"/>
    </row>
    <row r="418" spans="2:11">
      <c r="B418" s="69"/>
      <c r="C418" s="69"/>
      <c r="D418" s="69"/>
      <c r="E418" s="69"/>
      <c r="F418" s="69"/>
      <c r="G418" s="69"/>
      <c r="H418" s="69"/>
      <c r="J418" s="69"/>
      <c r="K418" s="69"/>
    </row>
    <row r="419" spans="2:11">
      <c r="B419" s="69"/>
      <c r="C419" s="69"/>
      <c r="D419" s="69"/>
      <c r="E419" s="69"/>
      <c r="F419" s="69"/>
      <c r="G419" s="69"/>
      <c r="H419" s="69"/>
      <c r="J419" s="69"/>
      <c r="K419" s="69"/>
    </row>
    <row r="420" spans="2:11">
      <c r="B420" s="69"/>
      <c r="C420" s="69"/>
      <c r="D420" s="69"/>
      <c r="E420" s="69"/>
      <c r="F420" s="69"/>
      <c r="G420" s="69"/>
      <c r="H420" s="69"/>
      <c r="J420" s="69"/>
      <c r="K420" s="69"/>
    </row>
    <row r="421" spans="2:11">
      <c r="B421" s="69"/>
      <c r="C421" s="69"/>
      <c r="D421" s="69"/>
      <c r="E421" s="69"/>
      <c r="F421" s="69"/>
      <c r="G421" s="69"/>
      <c r="H421" s="69"/>
      <c r="J421" s="69"/>
      <c r="K421" s="69"/>
    </row>
    <row r="422" spans="2:11">
      <c r="B422" s="69"/>
      <c r="C422" s="69"/>
      <c r="D422" s="69"/>
      <c r="E422" s="69"/>
      <c r="F422" s="69"/>
      <c r="G422" s="69"/>
      <c r="H422" s="69"/>
      <c r="J422" s="69"/>
      <c r="K422" s="69"/>
    </row>
    <row r="423" spans="2:11">
      <c r="B423" s="69"/>
      <c r="C423" s="69"/>
      <c r="D423" s="69"/>
      <c r="E423" s="69"/>
      <c r="F423" s="69"/>
      <c r="G423" s="69"/>
      <c r="H423" s="69"/>
      <c r="J423" s="69"/>
      <c r="K423" s="69"/>
    </row>
    <row r="424" spans="2:11">
      <c r="B424" s="69"/>
      <c r="C424" s="69"/>
      <c r="D424" s="69"/>
      <c r="E424" s="69"/>
      <c r="F424" s="69"/>
      <c r="G424" s="69"/>
      <c r="H424" s="69"/>
      <c r="J424" s="69"/>
      <c r="K424" s="69"/>
    </row>
    <row r="425" spans="2:11">
      <c r="B425" s="69"/>
      <c r="C425" s="69"/>
      <c r="D425" s="69"/>
      <c r="E425" s="69"/>
      <c r="F425" s="69"/>
      <c r="G425" s="69"/>
      <c r="H425" s="69"/>
      <c r="J425" s="69"/>
      <c r="K425" s="69"/>
    </row>
    <row r="426" spans="2:11">
      <c r="B426" s="69"/>
      <c r="C426" s="69"/>
      <c r="D426" s="69"/>
      <c r="E426" s="69"/>
      <c r="F426" s="69"/>
      <c r="G426" s="69"/>
      <c r="H426" s="69"/>
      <c r="J426" s="69"/>
      <c r="K426" s="69"/>
    </row>
    <row r="427" spans="2:11">
      <c r="B427" s="69"/>
      <c r="C427" s="69"/>
      <c r="D427" s="69"/>
      <c r="E427" s="69"/>
      <c r="F427" s="69"/>
      <c r="G427" s="69"/>
      <c r="H427" s="69"/>
      <c r="J427" s="69"/>
      <c r="K427" s="69"/>
    </row>
    <row r="428" spans="2:11">
      <c r="B428" s="69"/>
      <c r="C428" s="69"/>
      <c r="D428" s="69"/>
      <c r="E428" s="69"/>
      <c r="F428" s="69"/>
      <c r="G428" s="69"/>
      <c r="H428" s="69"/>
      <c r="J428" s="69"/>
      <c r="K428" s="69"/>
    </row>
    <row r="429" spans="2:11">
      <c r="B429" s="69"/>
      <c r="C429" s="69"/>
      <c r="D429" s="69"/>
      <c r="E429" s="69"/>
      <c r="F429" s="69"/>
      <c r="G429" s="69"/>
      <c r="H429" s="69"/>
      <c r="J429" s="69"/>
      <c r="K429" s="69"/>
    </row>
    <row r="430" spans="2:11">
      <c r="B430" s="69"/>
      <c r="C430" s="69"/>
      <c r="D430" s="69"/>
      <c r="E430" s="69"/>
      <c r="F430" s="69"/>
      <c r="G430" s="69"/>
      <c r="H430" s="69"/>
      <c r="J430" s="69"/>
      <c r="K430" s="69"/>
    </row>
    <row r="431" spans="2:11">
      <c r="B431" s="69"/>
      <c r="C431" s="69"/>
      <c r="D431" s="69"/>
      <c r="E431" s="69"/>
      <c r="F431" s="69"/>
      <c r="G431" s="69"/>
      <c r="H431" s="69"/>
      <c r="J431" s="69"/>
      <c r="K431" s="69"/>
    </row>
    <row r="432" spans="2:11">
      <c r="B432" s="69"/>
      <c r="C432" s="69"/>
      <c r="D432" s="69"/>
      <c r="E432" s="69"/>
      <c r="F432" s="69"/>
      <c r="G432" s="69"/>
      <c r="H432" s="69"/>
      <c r="J432" s="69"/>
      <c r="K432" s="69"/>
    </row>
    <row r="433" spans="2:11">
      <c r="B433" s="69"/>
      <c r="C433" s="69"/>
      <c r="D433" s="69"/>
      <c r="E433" s="69"/>
      <c r="F433" s="69"/>
      <c r="G433" s="69"/>
      <c r="H433" s="69"/>
      <c r="J433" s="69"/>
      <c r="K433" s="69"/>
    </row>
    <row r="434" spans="2:11">
      <c r="B434" s="69"/>
      <c r="C434" s="69"/>
      <c r="D434" s="69"/>
      <c r="E434" s="69"/>
      <c r="F434" s="69"/>
      <c r="G434" s="69"/>
      <c r="H434" s="69"/>
      <c r="J434" s="69"/>
      <c r="K434" s="69"/>
    </row>
    <row r="435" spans="2:11">
      <c r="B435" s="69"/>
      <c r="C435" s="69"/>
      <c r="D435" s="69"/>
      <c r="E435" s="69"/>
      <c r="F435" s="69"/>
      <c r="G435" s="69"/>
      <c r="H435" s="69"/>
      <c r="J435" s="69"/>
      <c r="K435" s="69"/>
    </row>
    <row r="436" spans="2:11">
      <c r="B436" s="69"/>
      <c r="C436" s="69"/>
      <c r="D436" s="69"/>
      <c r="E436" s="69"/>
      <c r="F436" s="69"/>
      <c r="G436" s="69"/>
      <c r="H436" s="69"/>
      <c r="J436" s="69"/>
      <c r="K436" s="69"/>
    </row>
    <row r="437" spans="2:11">
      <c r="B437" s="69"/>
      <c r="C437" s="69"/>
      <c r="D437" s="69"/>
      <c r="E437" s="69"/>
      <c r="F437" s="69"/>
      <c r="G437" s="69"/>
      <c r="H437" s="69"/>
      <c r="J437" s="69"/>
      <c r="K437" s="69"/>
    </row>
    <row r="438" spans="2:11">
      <c r="B438" s="69"/>
      <c r="C438" s="69"/>
      <c r="D438" s="69"/>
      <c r="E438" s="69"/>
      <c r="F438" s="69"/>
      <c r="G438" s="69"/>
      <c r="H438" s="69"/>
      <c r="J438" s="69"/>
      <c r="K438" s="69"/>
    </row>
    <row r="439" spans="2:11">
      <c r="B439" s="69"/>
      <c r="C439" s="69"/>
      <c r="D439" s="69"/>
      <c r="E439" s="69"/>
      <c r="F439" s="69"/>
      <c r="G439" s="69"/>
      <c r="H439" s="69"/>
      <c r="J439" s="69"/>
      <c r="K439" s="69"/>
    </row>
    <row r="440" spans="2:11">
      <c r="B440" s="69"/>
      <c r="C440" s="69"/>
      <c r="D440" s="69"/>
      <c r="E440" s="69"/>
      <c r="F440" s="69"/>
      <c r="G440" s="69"/>
      <c r="H440" s="69"/>
      <c r="J440" s="69"/>
      <c r="K440" s="69"/>
    </row>
    <row r="441" spans="2:11">
      <c r="B441" s="69"/>
      <c r="C441" s="69"/>
      <c r="D441" s="69"/>
      <c r="E441" s="69"/>
      <c r="F441" s="69"/>
      <c r="G441" s="69"/>
      <c r="H441" s="69"/>
      <c r="J441" s="69"/>
      <c r="K441" s="69"/>
    </row>
    <row r="442" spans="2:11">
      <c r="B442" s="69"/>
      <c r="C442" s="69"/>
      <c r="D442" s="69"/>
      <c r="E442" s="69"/>
      <c r="F442" s="69"/>
      <c r="G442" s="69"/>
      <c r="H442" s="69"/>
      <c r="J442" s="69"/>
      <c r="K442" s="69"/>
    </row>
    <row r="443" spans="2:11">
      <c r="B443" s="69"/>
      <c r="C443" s="69"/>
      <c r="D443" s="69"/>
      <c r="E443" s="69"/>
      <c r="F443" s="69"/>
      <c r="G443" s="69"/>
      <c r="H443" s="69"/>
      <c r="J443" s="69"/>
      <c r="K443" s="69"/>
    </row>
    <row r="444" spans="2:11">
      <c r="B444" s="69"/>
      <c r="C444" s="69"/>
      <c r="D444" s="69"/>
      <c r="E444" s="69"/>
      <c r="F444" s="69"/>
      <c r="G444" s="69"/>
      <c r="H444" s="69"/>
      <c r="J444" s="69"/>
      <c r="K444" s="69"/>
    </row>
    <row r="445" spans="2:11">
      <c r="B445" s="69"/>
      <c r="C445" s="69"/>
      <c r="D445" s="69"/>
      <c r="E445" s="69"/>
      <c r="F445" s="69"/>
      <c r="G445" s="69"/>
      <c r="H445" s="69"/>
      <c r="J445" s="69"/>
      <c r="K445" s="69"/>
    </row>
    <row r="446" spans="2:11">
      <c r="B446" s="69"/>
      <c r="C446" s="69"/>
      <c r="D446" s="69"/>
      <c r="E446" s="69"/>
      <c r="F446" s="69"/>
      <c r="G446" s="69"/>
      <c r="H446" s="69"/>
      <c r="J446" s="69"/>
      <c r="K446" s="69"/>
    </row>
    <row r="447" spans="2:11">
      <c r="B447" s="69"/>
      <c r="C447" s="69"/>
      <c r="D447" s="69"/>
      <c r="E447" s="69"/>
      <c r="F447" s="69"/>
      <c r="G447" s="69"/>
      <c r="H447" s="69"/>
      <c r="J447" s="69"/>
      <c r="K447" s="69"/>
    </row>
    <row r="448" spans="2:11">
      <c r="B448" s="69"/>
      <c r="C448" s="69"/>
      <c r="D448" s="69"/>
      <c r="E448" s="69"/>
      <c r="F448" s="69"/>
      <c r="G448" s="69"/>
      <c r="H448" s="69"/>
      <c r="J448" s="69"/>
      <c r="K448" s="69"/>
    </row>
    <row r="449" spans="2:11">
      <c r="B449" s="69"/>
      <c r="C449" s="69"/>
      <c r="D449" s="69"/>
      <c r="E449" s="69"/>
      <c r="F449" s="69"/>
      <c r="G449" s="69"/>
      <c r="H449" s="69"/>
      <c r="J449" s="69"/>
      <c r="K449" s="69"/>
    </row>
    <row r="450" spans="2:11">
      <c r="B450" s="69"/>
      <c r="C450" s="69"/>
      <c r="D450" s="69"/>
      <c r="E450" s="69"/>
      <c r="F450" s="69"/>
      <c r="G450" s="69"/>
      <c r="H450" s="69"/>
      <c r="J450" s="69"/>
      <c r="K450" s="69"/>
    </row>
    <row r="451" spans="2:11">
      <c r="B451" s="69"/>
      <c r="C451" s="69"/>
      <c r="D451" s="69"/>
      <c r="E451" s="69"/>
      <c r="F451" s="69"/>
      <c r="G451" s="69"/>
      <c r="H451" s="69"/>
      <c r="J451" s="69"/>
      <c r="K451" s="69"/>
    </row>
    <row r="452" spans="2:11">
      <c r="B452" s="69"/>
      <c r="C452" s="69"/>
      <c r="D452" s="69"/>
      <c r="E452" s="69"/>
      <c r="F452" s="69"/>
      <c r="G452" s="69"/>
      <c r="H452" s="69"/>
      <c r="J452" s="69"/>
      <c r="K452" s="69"/>
    </row>
    <row r="453" spans="2:11">
      <c r="B453" s="69"/>
      <c r="C453" s="69"/>
      <c r="D453" s="69"/>
      <c r="E453" s="69"/>
      <c r="F453" s="69"/>
      <c r="G453" s="69"/>
      <c r="H453" s="69"/>
      <c r="J453" s="69"/>
      <c r="K453" s="69"/>
    </row>
    <row r="454" spans="2:11">
      <c r="B454" s="69"/>
      <c r="C454" s="69"/>
      <c r="D454" s="69"/>
      <c r="E454" s="69"/>
      <c r="F454" s="69"/>
      <c r="G454" s="69"/>
      <c r="H454" s="69"/>
      <c r="J454" s="69"/>
      <c r="K454" s="69"/>
    </row>
    <row r="455" spans="2:11">
      <c r="B455" s="69"/>
      <c r="C455" s="69"/>
      <c r="D455" s="69"/>
      <c r="E455" s="69"/>
      <c r="F455" s="69"/>
      <c r="G455" s="69"/>
      <c r="H455" s="69"/>
      <c r="J455" s="69"/>
      <c r="K455" s="69"/>
    </row>
    <row r="456" spans="2:11">
      <c r="B456" s="69"/>
      <c r="C456" s="69"/>
      <c r="D456" s="69"/>
      <c r="E456" s="69"/>
      <c r="F456" s="69"/>
      <c r="G456" s="69"/>
      <c r="H456" s="69"/>
      <c r="J456" s="69"/>
      <c r="K456" s="69"/>
    </row>
    <row r="457" spans="2:11">
      <c r="B457" s="69"/>
      <c r="C457" s="69"/>
      <c r="D457" s="69"/>
      <c r="E457" s="69"/>
      <c r="F457" s="69"/>
      <c r="G457" s="69"/>
      <c r="H457" s="69"/>
      <c r="J457" s="69"/>
      <c r="K457" s="69"/>
    </row>
    <row r="458" spans="2:11">
      <c r="B458" s="69"/>
      <c r="C458" s="69"/>
      <c r="D458" s="69"/>
      <c r="E458" s="69"/>
      <c r="F458" s="69"/>
      <c r="G458" s="69"/>
      <c r="H458" s="69"/>
      <c r="J458" s="69"/>
      <c r="K458" s="69"/>
    </row>
    <row r="459" spans="2:11">
      <c r="B459" s="69"/>
      <c r="C459" s="69"/>
      <c r="D459" s="69"/>
      <c r="E459" s="69"/>
      <c r="F459" s="69"/>
      <c r="G459" s="69"/>
      <c r="H459" s="69"/>
      <c r="J459" s="69"/>
      <c r="K459" s="69"/>
    </row>
    <row r="460" spans="2:11">
      <c r="B460" s="69"/>
      <c r="C460" s="69"/>
      <c r="D460" s="69"/>
      <c r="E460" s="69"/>
      <c r="F460" s="69"/>
      <c r="G460" s="69"/>
      <c r="H460" s="69"/>
      <c r="J460" s="69"/>
      <c r="K460" s="69"/>
    </row>
    <row r="461" spans="2:11">
      <c r="B461" s="69"/>
      <c r="C461" s="69"/>
      <c r="D461" s="69"/>
      <c r="E461" s="69"/>
      <c r="F461" s="69"/>
      <c r="G461" s="69"/>
      <c r="H461" s="69"/>
      <c r="J461" s="69"/>
      <c r="K461" s="69"/>
    </row>
    <row r="462" spans="2:11">
      <c r="B462" s="69"/>
      <c r="C462" s="69"/>
      <c r="D462" s="69"/>
      <c r="E462" s="69"/>
      <c r="F462" s="69"/>
      <c r="G462" s="69"/>
      <c r="H462" s="69"/>
      <c r="J462" s="69"/>
      <c r="K462" s="69"/>
    </row>
    <row r="463" spans="2:11">
      <c r="B463" s="69"/>
      <c r="C463" s="69"/>
      <c r="D463" s="69"/>
      <c r="E463" s="69"/>
      <c r="F463" s="69"/>
      <c r="G463" s="69"/>
      <c r="H463" s="69"/>
      <c r="J463" s="69"/>
      <c r="K463" s="69"/>
    </row>
    <row r="464" spans="2:11">
      <c r="B464" s="69"/>
      <c r="C464" s="69"/>
      <c r="D464" s="69"/>
      <c r="E464" s="69"/>
      <c r="F464" s="69"/>
      <c r="G464" s="69"/>
      <c r="H464" s="69"/>
      <c r="J464" s="69"/>
      <c r="K464" s="69"/>
    </row>
    <row r="465" spans="2:11">
      <c r="B465" s="69"/>
      <c r="C465" s="69"/>
      <c r="D465" s="69"/>
      <c r="E465" s="69"/>
      <c r="F465" s="69"/>
      <c r="G465" s="69"/>
      <c r="H465" s="69"/>
      <c r="J465" s="69"/>
      <c r="K465" s="69"/>
    </row>
    <row r="466" spans="2:11">
      <c r="B466" s="69"/>
      <c r="C466" s="69"/>
      <c r="D466" s="69"/>
      <c r="E466" s="69"/>
      <c r="F466" s="69"/>
      <c r="G466" s="69"/>
      <c r="H466" s="69"/>
      <c r="J466" s="69"/>
      <c r="K466" s="69"/>
    </row>
    <row r="467" spans="2:11">
      <c r="B467" s="69"/>
      <c r="C467" s="69"/>
      <c r="D467" s="69"/>
      <c r="E467" s="69"/>
      <c r="F467" s="69"/>
      <c r="G467" s="69"/>
      <c r="H467" s="69"/>
      <c r="J467" s="69"/>
      <c r="K467" s="69"/>
    </row>
    <row r="468" spans="2:11">
      <c r="B468" s="69"/>
      <c r="C468" s="69"/>
      <c r="D468" s="69"/>
      <c r="E468" s="69"/>
      <c r="F468" s="69"/>
      <c r="G468" s="69"/>
      <c r="H468" s="69"/>
      <c r="J468" s="69"/>
      <c r="K468" s="69"/>
    </row>
    <row r="469" spans="2:11">
      <c r="B469" s="69"/>
      <c r="C469" s="69"/>
      <c r="D469" s="69"/>
      <c r="E469" s="69"/>
      <c r="F469" s="69"/>
      <c r="G469" s="69"/>
      <c r="H469" s="69"/>
      <c r="J469" s="69"/>
      <c r="K469" s="69"/>
    </row>
    <row r="470" spans="2:11">
      <c r="B470" s="69"/>
      <c r="C470" s="69"/>
      <c r="D470" s="69"/>
      <c r="E470" s="69"/>
      <c r="F470" s="69"/>
      <c r="G470" s="69"/>
      <c r="H470" s="69"/>
      <c r="J470" s="69"/>
      <c r="K470" s="69"/>
    </row>
    <row r="471" spans="2:11">
      <c r="B471" s="69"/>
      <c r="C471" s="69"/>
      <c r="D471" s="69"/>
      <c r="E471" s="69"/>
      <c r="F471" s="69"/>
      <c r="G471" s="69"/>
      <c r="H471" s="69"/>
      <c r="J471" s="69"/>
      <c r="K471" s="69"/>
    </row>
    <row r="472" spans="2:11">
      <c r="B472" s="69"/>
      <c r="C472" s="69"/>
      <c r="D472" s="69"/>
      <c r="E472" s="69"/>
      <c r="F472" s="69"/>
      <c r="G472" s="69"/>
      <c r="H472" s="69"/>
      <c r="J472" s="69"/>
      <c r="K472" s="69"/>
    </row>
    <row r="473" spans="2:11">
      <c r="B473" s="69"/>
      <c r="C473" s="69"/>
      <c r="D473" s="69"/>
      <c r="E473" s="69"/>
      <c r="F473" s="69"/>
      <c r="G473" s="69"/>
      <c r="H473" s="69"/>
      <c r="J473" s="69"/>
      <c r="K473" s="69"/>
    </row>
    <row r="474" spans="2:11">
      <c r="B474" s="69"/>
      <c r="C474" s="69"/>
      <c r="D474" s="69"/>
      <c r="E474" s="69"/>
      <c r="F474" s="69"/>
      <c r="G474" s="69"/>
      <c r="H474" s="69"/>
      <c r="J474" s="69"/>
      <c r="K474" s="69"/>
    </row>
    <row r="475" spans="2:11">
      <c r="B475" s="69"/>
      <c r="C475" s="69"/>
      <c r="D475" s="69"/>
      <c r="E475" s="69"/>
      <c r="F475" s="69"/>
      <c r="G475" s="69"/>
      <c r="H475" s="69"/>
      <c r="J475" s="69"/>
      <c r="K475" s="69"/>
    </row>
    <row r="476" spans="2:11">
      <c r="B476" s="69"/>
      <c r="C476" s="69"/>
      <c r="D476" s="69"/>
      <c r="E476" s="69"/>
      <c r="F476" s="69"/>
      <c r="G476" s="69"/>
      <c r="H476" s="69"/>
      <c r="J476" s="69"/>
      <c r="K476" s="69"/>
    </row>
    <row r="477" spans="2:11">
      <c r="B477" s="69"/>
      <c r="C477" s="69"/>
      <c r="D477" s="69"/>
      <c r="E477" s="69"/>
      <c r="F477" s="69"/>
      <c r="G477" s="69"/>
      <c r="H477" s="69"/>
      <c r="J477" s="69"/>
      <c r="K477" s="69"/>
    </row>
    <row r="478" spans="2:11">
      <c r="B478" s="69"/>
      <c r="C478" s="69"/>
      <c r="D478" s="69"/>
      <c r="E478" s="69"/>
      <c r="F478" s="69"/>
      <c r="G478" s="69"/>
      <c r="H478" s="69"/>
      <c r="J478" s="69"/>
      <c r="K478" s="69"/>
    </row>
    <row r="479" spans="2:11">
      <c r="B479" s="69"/>
      <c r="C479" s="69"/>
      <c r="D479" s="69"/>
      <c r="E479" s="69"/>
      <c r="F479" s="69"/>
      <c r="G479" s="69"/>
      <c r="H479" s="69"/>
      <c r="J479" s="69"/>
      <c r="K479" s="69"/>
    </row>
    <row r="480" spans="2:11">
      <c r="B480" s="69"/>
      <c r="C480" s="69"/>
      <c r="D480" s="69"/>
      <c r="E480" s="69"/>
      <c r="F480" s="69"/>
      <c r="G480" s="69"/>
      <c r="H480" s="69"/>
      <c r="J480" s="69"/>
      <c r="K480" s="69"/>
    </row>
    <row r="481" spans="2:11">
      <c r="B481" s="69"/>
      <c r="C481" s="69"/>
      <c r="D481" s="69"/>
      <c r="E481" s="69"/>
      <c r="F481" s="69"/>
      <c r="G481" s="69"/>
      <c r="H481" s="69"/>
      <c r="J481" s="69"/>
      <c r="K481" s="69"/>
    </row>
    <row r="482" spans="2:11">
      <c r="B482" s="69"/>
      <c r="C482" s="69"/>
      <c r="D482" s="69"/>
      <c r="E482" s="69"/>
      <c r="F482" s="69"/>
      <c r="G482" s="69"/>
      <c r="H482" s="69"/>
      <c r="J482" s="69"/>
      <c r="K482" s="69"/>
    </row>
    <row r="483" spans="2:11">
      <c r="B483" s="69"/>
      <c r="C483" s="69"/>
      <c r="D483" s="69"/>
      <c r="E483" s="69"/>
      <c r="F483" s="69"/>
      <c r="G483" s="69"/>
      <c r="H483" s="69"/>
      <c r="J483" s="69"/>
      <c r="K483" s="69"/>
    </row>
    <row r="484" spans="2:11">
      <c r="B484" s="69"/>
      <c r="C484" s="69"/>
      <c r="D484" s="69"/>
      <c r="E484" s="69"/>
      <c r="F484" s="69"/>
      <c r="G484" s="69"/>
      <c r="H484" s="69"/>
      <c r="J484" s="69"/>
      <c r="K484" s="69"/>
    </row>
    <row r="485" spans="2:11">
      <c r="B485" s="69"/>
      <c r="C485" s="69"/>
      <c r="D485" s="69"/>
      <c r="E485" s="69"/>
      <c r="F485" s="69"/>
      <c r="G485" s="69"/>
      <c r="H485" s="69"/>
      <c r="J485" s="69"/>
      <c r="K485" s="69"/>
    </row>
    <row r="486" spans="2:11">
      <c r="B486" s="69"/>
      <c r="C486" s="69"/>
      <c r="D486" s="69"/>
      <c r="E486" s="69"/>
      <c r="F486" s="69"/>
      <c r="G486" s="69"/>
      <c r="H486" s="69"/>
      <c r="J486" s="69"/>
      <c r="K486" s="69"/>
    </row>
    <row r="487" spans="2:11">
      <c r="B487" s="69"/>
      <c r="C487" s="69"/>
      <c r="D487" s="69"/>
      <c r="E487" s="69"/>
      <c r="F487" s="69"/>
      <c r="G487" s="69"/>
      <c r="H487" s="69"/>
      <c r="J487" s="69"/>
      <c r="K487" s="69"/>
    </row>
    <row r="488" spans="2:11">
      <c r="B488" s="69"/>
      <c r="C488" s="69"/>
      <c r="D488" s="69"/>
      <c r="E488" s="69"/>
      <c r="F488" s="69"/>
      <c r="G488" s="69"/>
      <c r="H488" s="69"/>
      <c r="J488" s="69"/>
      <c r="K488" s="69"/>
    </row>
    <row r="489" spans="2:11">
      <c r="B489" s="69"/>
      <c r="C489" s="69"/>
      <c r="D489" s="69"/>
      <c r="E489" s="69"/>
      <c r="F489" s="69"/>
      <c r="G489" s="69"/>
      <c r="H489" s="69"/>
      <c r="J489" s="69"/>
      <c r="K489" s="69"/>
    </row>
    <row r="490" spans="2:11">
      <c r="B490" s="69"/>
      <c r="C490" s="69"/>
      <c r="D490" s="69"/>
      <c r="E490" s="69"/>
      <c r="F490" s="69"/>
      <c r="G490" s="69"/>
      <c r="H490" s="69"/>
      <c r="J490" s="69"/>
      <c r="K490" s="69"/>
    </row>
    <row r="491" spans="2:11">
      <c r="B491" s="69"/>
      <c r="C491" s="69"/>
      <c r="D491" s="69"/>
      <c r="E491" s="69"/>
      <c r="F491" s="69"/>
      <c r="G491" s="69"/>
      <c r="H491" s="69"/>
      <c r="J491" s="69"/>
      <c r="K491" s="69"/>
    </row>
    <row r="492" spans="2:11">
      <c r="B492" s="69"/>
      <c r="C492" s="69"/>
      <c r="D492" s="69"/>
      <c r="E492" s="69"/>
      <c r="F492" s="69"/>
      <c r="G492" s="69"/>
      <c r="H492" s="69"/>
      <c r="J492" s="69"/>
      <c r="K492" s="69"/>
    </row>
    <row r="493" spans="2:11">
      <c r="B493" s="69"/>
      <c r="C493" s="69"/>
      <c r="D493" s="69"/>
      <c r="E493" s="69"/>
      <c r="F493" s="69"/>
      <c r="G493" s="69"/>
      <c r="H493" s="69"/>
      <c r="J493" s="69"/>
      <c r="K493" s="69"/>
    </row>
    <row r="494" spans="2:11">
      <c r="B494" s="69"/>
      <c r="C494" s="69"/>
      <c r="D494" s="69"/>
      <c r="E494" s="69"/>
      <c r="F494" s="69"/>
      <c r="G494" s="69"/>
      <c r="H494" s="69"/>
      <c r="J494" s="69"/>
      <c r="K494" s="69"/>
    </row>
    <row r="495" spans="2:11">
      <c r="B495" s="69"/>
      <c r="C495" s="69"/>
      <c r="D495" s="69"/>
      <c r="E495" s="69"/>
      <c r="F495" s="69"/>
      <c r="G495" s="69"/>
      <c r="H495" s="69"/>
      <c r="J495" s="69"/>
      <c r="K495" s="69"/>
    </row>
    <row r="496" spans="2:11">
      <c r="B496" s="69"/>
      <c r="C496" s="69"/>
      <c r="D496" s="69"/>
      <c r="E496" s="69"/>
      <c r="F496" s="69"/>
      <c r="G496" s="69"/>
      <c r="H496" s="69"/>
      <c r="J496" s="69"/>
      <c r="K496" s="69"/>
    </row>
    <row r="497" spans="2:11">
      <c r="B497" s="69"/>
      <c r="C497" s="69"/>
      <c r="D497" s="69"/>
      <c r="E497" s="69"/>
      <c r="F497" s="69"/>
      <c r="G497" s="69"/>
      <c r="H497" s="69"/>
      <c r="J497" s="69"/>
      <c r="K497" s="69"/>
    </row>
    <row r="498" spans="2:11">
      <c r="B498" s="69"/>
      <c r="C498" s="69"/>
      <c r="D498" s="69"/>
      <c r="E498" s="69"/>
      <c r="F498" s="69"/>
      <c r="G498" s="69"/>
      <c r="H498" s="69"/>
      <c r="J498" s="69"/>
      <c r="K498" s="69"/>
    </row>
    <row r="499" spans="2:11">
      <c r="B499" s="69"/>
      <c r="C499" s="69"/>
      <c r="D499" s="69"/>
      <c r="E499" s="69"/>
      <c r="F499" s="69"/>
      <c r="G499" s="69"/>
      <c r="H499" s="69"/>
      <c r="J499" s="69"/>
      <c r="K499" s="69"/>
    </row>
    <row r="500" spans="2:11">
      <c r="B500" s="69"/>
      <c r="C500" s="69"/>
      <c r="D500" s="69"/>
      <c r="E500" s="69"/>
      <c r="F500" s="69"/>
      <c r="G500" s="69"/>
      <c r="H500" s="69"/>
      <c r="J500" s="69"/>
      <c r="K500" s="69"/>
    </row>
    <row r="501" spans="2:11">
      <c r="B501" s="69"/>
      <c r="C501" s="69"/>
      <c r="D501" s="69"/>
      <c r="E501" s="69"/>
      <c r="F501" s="69"/>
      <c r="G501" s="69"/>
      <c r="H501" s="69"/>
      <c r="J501" s="69"/>
      <c r="K501" s="69"/>
    </row>
    <row r="502" spans="2:11">
      <c r="B502" s="69"/>
      <c r="C502" s="69"/>
      <c r="D502" s="69"/>
      <c r="E502" s="69"/>
      <c r="F502" s="69"/>
      <c r="G502" s="69"/>
      <c r="H502" s="69"/>
      <c r="J502" s="69"/>
      <c r="K502" s="69"/>
    </row>
    <row r="503" spans="2:11">
      <c r="B503" s="69"/>
      <c r="C503" s="69"/>
      <c r="D503" s="69"/>
      <c r="E503" s="69"/>
      <c r="F503" s="69"/>
      <c r="G503" s="69"/>
      <c r="H503" s="69"/>
      <c r="J503" s="69"/>
      <c r="K503" s="69"/>
    </row>
    <row r="504" spans="2:11">
      <c r="B504" s="69"/>
      <c r="C504" s="69"/>
      <c r="D504" s="69"/>
      <c r="E504" s="69"/>
      <c r="F504" s="69"/>
      <c r="G504" s="69"/>
      <c r="H504" s="69"/>
      <c r="J504" s="69"/>
      <c r="K504" s="69"/>
    </row>
    <row r="505" spans="2:11">
      <c r="B505" s="69"/>
      <c r="C505" s="69"/>
      <c r="D505" s="69"/>
      <c r="E505" s="69"/>
      <c r="F505" s="69"/>
      <c r="G505" s="69"/>
      <c r="H505" s="69"/>
      <c r="J505" s="69"/>
      <c r="K505" s="69"/>
    </row>
    <row r="506" spans="2:11">
      <c r="B506" s="69"/>
      <c r="C506" s="69"/>
      <c r="D506" s="69"/>
      <c r="E506" s="69"/>
      <c r="F506" s="69"/>
      <c r="G506" s="69"/>
      <c r="H506" s="69"/>
      <c r="J506" s="69"/>
      <c r="K506" s="69"/>
    </row>
    <row r="507" spans="2:11">
      <c r="B507" s="69"/>
      <c r="C507" s="69"/>
      <c r="D507" s="69"/>
      <c r="E507" s="69"/>
      <c r="F507" s="69"/>
      <c r="G507" s="69"/>
      <c r="H507" s="69"/>
      <c r="J507" s="69"/>
      <c r="K507" s="69"/>
    </row>
    <row r="508" spans="2:11">
      <c r="B508" s="69"/>
      <c r="C508" s="69"/>
      <c r="D508" s="69"/>
      <c r="E508" s="69"/>
      <c r="F508" s="69"/>
      <c r="G508" s="69"/>
      <c r="H508" s="69"/>
      <c r="J508" s="69"/>
      <c r="K508" s="69"/>
    </row>
    <row r="509" spans="2:11">
      <c r="B509" s="69"/>
      <c r="C509" s="69"/>
      <c r="D509" s="69"/>
      <c r="E509" s="69"/>
      <c r="F509" s="69"/>
      <c r="G509" s="69"/>
      <c r="H509" s="69"/>
      <c r="J509" s="69"/>
      <c r="K509" s="69"/>
    </row>
    <row r="510" spans="2:11">
      <c r="B510" s="69"/>
      <c r="C510" s="69"/>
      <c r="D510" s="69"/>
      <c r="E510" s="69"/>
      <c r="F510" s="69"/>
      <c r="G510" s="69"/>
      <c r="H510" s="69"/>
      <c r="J510" s="69"/>
      <c r="K510" s="69"/>
    </row>
    <row r="511" spans="2:11">
      <c r="B511" s="69"/>
      <c r="C511" s="69"/>
      <c r="D511" s="69"/>
      <c r="E511" s="69"/>
      <c r="F511" s="69"/>
      <c r="G511" s="69"/>
      <c r="H511" s="69"/>
      <c r="J511" s="69"/>
      <c r="K511" s="69"/>
    </row>
    <row r="512" spans="2:11">
      <c r="B512" s="69"/>
      <c r="C512" s="69"/>
      <c r="D512" s="69"/>
      <c r="E512" s="69"/>
      <c r="F512" s="69"/>
      <c r="G512" s="69"/>
      <c r="H512" s="69"/>
      <c r="J512" s="69"/>
      <c r="K512" s="69"/>
    </row>
    <row r="513" spans="2:11">
      <c r="B513" s="69"/>
      <c r="C513" s="69"/>
      <c r="D513" s="69"/>
      <c r="E513" s="69"/>
      <c r="F513" s="69"/>
      <c r="G513" s="69"/>
      <c r="H513" s="69"/>
      <c r="J513" s="69"/>
      <c r="K513" s="69"/>
    </row>
    <row r="514" spans="2:11">
      <c r="B514" s="69"/>
      <c r="C514" s="69"/>
      <c r="D514" s="69"/>
      <c r="E514" s="69"/>
      <c r="F514" s="69"/>
      <c r="G514" s="69"/>
      <c r="H514" s="69"/>
      <c r="J514" s="69"/>
      <c r="K514" s="69"/>
    </row>
    <row r="515" spans="2:11">
      <c r="B515" s="69"/>
      <c r="C515" s="69"/>
      <c r="D515" s="69"/>
      <c r="E515" s="69"/>
      <c r="F515" s="69"/>
      <c r="G515" s="69"/>
      <c r="H515" s="69"/>
      <c r="J515" s="69"/>
      <c r="K515" s="69"/>
    </row>
    <row r="516" spans="2:11">
      <c r="B516" s="69"/>
      <c r="C516" s="69"/>
      <c r="D516" s="69"/>
      <c r="E516" s="69"/>
      <c r="F516" s="69"/>
      <c r="G516" s="69"/>
      <c r="H516" s="69"/>
      <c r="J516" s="69"/>
      <c r="K516" s="69"/>
    </row>
    <row r="517" spans="2:11">
      <c r="B517" s="69"/>
      <c r="C517" s="69"/>
      <c r="D517" s="69"/>
      <c r="E517" s="69"/>
      <c r="F517" s="69"/>
      <c r="G517" s="69"/>
      <c r="H517" s="69"/>
      <c r="J517" s="69"/>
      <c r="K517" s="69"/>
    </row>
    <row r="518" spans="2:11">
      <c r="B518" s="69"/>
      <c r="C518" s="69"/>
      <c r="D518" s="69"/>
      <c r="E518" s="69"/>
      <c r="F518" s="69"/>
      <c r="G518" s="69"/>
      <c r="H518" s="69"/>
      <c r="J518" s="69"/>
      <c r="K518" s="69"/>
    </row>
    <row r="519" spans="2:11">
      <c r="B519" s="69"/>
      <c r="C519" s="69"/>
      <c r="D519" s="69"/>
      <c r="E519" s="69"/>
      <c r="F519" s="69"/>
      <c r="G519" s="69"/>
      <c r="H519" s="69"/>
      <c r="J519" s="69"/>
      <c r="K519" s="69"/>
    </row>
    <row r="520" spans="2:11">
      <c r="B520" s="69"/>
      <c r="C520" s="69"/>
      <c r="D520" s="69"/>
      <c r="E520" s="69"/>
      <c r="F520" s="69"/>
      <c r="G520" s="69"/>
      <c r="H520" s="69"/>
      <c r="J520" s="69"/>
      <c r="K520" s="69"/>
    </row>
    <row r="521" spans="2:11">
      <c r="B521" s="69"/>
      <c r="C521" s="69"/>
      <c r="D521" s="69"/>
      <c r="E521" s="69"/>
      <c r="F521" s="69"/>
      <c r="G521" s="69"/>
      <c r="H521" s="69"/>
      <c r="J521" s="69"/>
      <c r="K521" s="69"/>
    </row>
    <row r="522" spans="2:11">
      <c r="B522" s="69"/>
      <c r="C522" s="69"/>
      <c r="D522" s="69"/>
      <c r="E522" s="69"/>
      <c r="F522" s="69"/>
      <c r="G522" s="69"/>
      <c r="H522" s="69"/>
      <c r="J522" s="69"/>
      <c r="K522" s="69"/>
    </row>
    <row r="523" spans="2:11">
      <c r="B523" s="69"/>
      <c r="C523" s="69"/>
      <c r="D523" s="69"/>
      <c r="E523" s="69"/>
      <c r="F523" s="69"/>
      <c r="G523" s="69"/>
      <c r="H523" s="69"/>
      <c r="J523" s="69"/>
      <c r="K523" s="69"/>
    </row>
    <row r="524" spans="2:11">
      <c r="B524" s="69"/>
      <c r="C524" s="69"/>
      <c r="D524" s="69"/>
      <c r="E524" s="69"/>
      <c r="F524" s="69"/>
      <c r="G524" s="69"/>
      <c r="H524" s="69"/>
      <c r="J524" s="69"/>
      <c r="K524" s="69"/>
    </row>
    <row r="525" spans="2:11">
      <c r="B525" s="69"/>
      <c r="C525" s="69"/>
      <c r="D525" s="69"/>
      <c r="E525" s="69"/>
      <c r="F525" s="69"/>
      <c r="G525" s="69"/>
      <c r="H525" s="69"/>
      <c r="J525" s="69"/>
      <c r="K525" s="69"/>
    </row>
    <row r="526" spans="2:11">
      <c r="B526" s="69"/>
      <c r="C526" s="69"/>
      <c r="D526" s="69"/>
      <c r="E526" s="69"/>
      <c r="F526" s="69"/>
      <c r="G526" s="69"/>
      <c r="H526" s="69"/>
      <c r="J526" s="69"/>
      <c r="K526" s="69"/>
    </row>
    <row r="527" spans="2:11">
      <c r="B527" s="69"/>
      <c r="C527" s="69"/>
      <c r="D527" s="69"/>
      <c r="E527" s="69"/>
      <c r="F527" s="69"/>
      <c r="G527" s="69"/>
      <c r="H527" s="69"/>
      <c r="J527" s="69"/>
      <c r="K527" s="69"/>
    </row>
    <row r="528" spans="2:11">
      <c r="B528" s="69"/>
      <c r="C528" s="69"/>
      <c r="D528" s="69"/>
      <c r="E528" s="69"/>
      <c r="F528" s="69"/>
      <c r="G528" s="69"/>
      <c r="H528" s="69"/>
      <c r="J528" s="69"/>
      <c r="K528" s="69"/>
    </row>
    <row r="529" spans="2:11">
      <c r="B529" s="69"/>
      <c r="C529" s="69"/>
      <c r="D529" s="69"/>
      <c r="E529" s="69"/>
      <c r="F529" s="69"/>
      <c r="G529" s="69"/>
      <c r="H529" s="69"/>
      <c r="J529" s="69"/>
      <c r="K529" s="69"/>
    </row>
    <row r="530" spans="2:11">
      <c r="B530" s="69"/>
      <c r="C530" s="69"/>
      <c r="D530" s="69"/>
      <c r="E530" s="69"/>
      <c r="F530" s="69"/>
      <c r="G530" s="69"/>
      <c r="H530" s="69"/>
      <c r="J530" s="69"/>
      <c r="K530" s="69"/>
    </row>
    <row r="531" spans="2:11">
      <c r="B531" s="69"/>
      <c r="C531" s="69"/>
      <c r="D531" s="69"/>
      <c r="E531" s="69"/>
      <c r="F531" s="69"/>
      <c r="G531" s="69"/>
      <c r="H531" s="69"/>
      <c r="J531" s="69"/>
      <c r="K531" s="69"/>
    </row>
    <row r="532" spans="2:11">
      <c r="B532" s="69"/>
      <c r="C532" s="69"/>
      <c r="D532" s="69"/>
      <c r="E532" s="69"/>
      <c r="F532" s="69"/>
      <c r="G532" s="69"/>
      <c r="H532" s="69"/>
      <c r="J532" s="69"/>
      <c r="K532" s="69"/>
    </row>
    <row r="533" spans="2:11">
      <c r="B533" s="69"/>
      <c r="C533" s="69"/>
      <c r="D533" s="69"/>
      <c r="E533" s="69"/>
      <c r="F533" s="69"/>
      <c r="G533" s="69"/>
      <c r="H533" s="69"/>
      <c r="J533" s="69"/>
      <c r="K533" s="69"/>
    </row>
    <row r="534" spans="2:11">
      <c r="B534" s="69"/>
      <c r="C534" s="69"/>
      <c r="D534" s="69"/>
      <c r="E534" s="69"/>
      <c r="F534" s="69"/>
      <c r="G534" s="69"/>
      <c r="H534" s="69"/>
      <c r="J534" s="69"/>
      <c r="K534" s="69"/>
    </row>
    <row r="535" spans="2:11">
      <c r="B535" s="69"/>
      <c r="C535" s="69"/>
      <c r="D535" s="69"/>
      <c r="E535" s="69"/>
      <c r="F535" s="69"/>
      <c r="G535" s="69"/>
      <c r="H535" s="69"/>
      <c r="J535" s="69"/>
      <c r="K535" s="69"/>
    </row>
    <row r="536" spans="2:11">
      <c r="B536" s="69"/>
      <c r="C536" s="69"/>
      <c r="D536" s="69"/>
      <c r="E536" s="69"/>
      <c r="F536" s="69"/>
      <c r="G536" s="69"/>
      <c r="H536" s="69"/>
      <c r="J536" s="69"/>
      <c r="K536" s="69"/>
    </row>
    <row r="537" spans="2:11">
      <c r="B537" s="69"/>
      <c r="C537" s="69"/>
      <c r="D537" s="69"/>
      <c r="E537" s="69"/>
      <c r="F537" s="69"/>
      <c r="G537" s="69"/>
      <c r="H537" s="69"/>
      <c r="J537" s="69"/>
      <c r="K537" s="69"/>
    </row>
    <row r="538" spans="2:11">
      <c r="B538" s="69"/>
      <c r="C538" s="69"/>
      <c r="D538" s="69"/>
      <c r="E538" s="69"/>
      <c r="F538" s="69"/>
      <c r="G538" s="69"/>
      <c r="H538" s="69"/>
      <c r="J538" s="69"/>
      <c r="K538" s="69"/>
    </row>
    <row r="539" spans="2:11">
      <c r="B539" s="69"/>
      <c r="C539" s="69"/>
      <c r="D539" s="69"/>
      <c r="E539" s="69"/>
      <c r="F539" s="69"/>
      <c r="G539" s="69"/>
      <c r="H539" s="69"/>
      <c r="J539" s="69"/>
      <c r="K539" s="69"/>
    </row>
    <row r="540" spans="2:11">
      <c r="B540" s="69"/>
      <c r="C540" s="69"/>
      <c r="D540" s="69"/>
      <c r="E540" s="69"/>
      <c r="F540" s="69"/>
      <c r="G540" s="69"/>
      <c r="H540" s="69"/>
      <c r="J540" s="69"/>
      <c r="K540" s="69"/>
    </row>
    <row r="541" spans="2:11">
      <c r="B541" s="69"/>
      <c r="C541" s="69"/>
      <c r="D541" s="69"/>
      <c r="E541" s="69"/>
      <c r="F541" s="69"/>
      <c r="G541" s="69"/>
      <c r="H541" s="69"/>
      <c r="J541" s="69"/>
      <c r="K541" s="69"/>
    </row>
    <row r="542" spans="2:11">
      <c r="B542" s="69"/>
      <c r="C542" s="69"/>
      <c r="D542" s="69"/>
      <c r="E542" s="69"/>
      <c r="F542" s="69"/>
      <c r="G542" s="69"/>
      <c r="H542" s="69"/>
      <c r="J542" s="69"/>
      <c r="K542" s="69"/>
    </row>
    <row r="543" spans="2:11">
      <c r="B543" s="69"/>
      <c r="C543" s="69"/>
      <c r="D543" s="69"/>
      <c r="E543" s="69"/>
      <c r="F543" s="69"/>
      <c r="G543" s="69"/>
      <c r="H543" s="69"/>
      <c r="J543" s="69"/>
      <c r="K543" s="69"/>
    </row>
    <row r="544" spans="2:11">
      <c r="B544" s="69"/>
      <c r="C544" s="69"/>
      <c r="D544" s="69"/>
      <c r="E544" s="69"/>
      <c r="F544" s="69"/>
      <c r="G544" s="69"/>
      <c r="H544" s="69"/>
      <c r="J544" s="69"/>
      <c r="K544" s="69"/>
    </row>
    <row r="545" spans="2:11">
      <c r="B545" s="69"/>
      <c r="C545" s="69"/>
      <c r="D545" s="69"/>
      <c r="E545" s="69"/>
      <c r="F545" s="69"/>
      <c r="G545" s="69"/>
      <c r="H545" s="69"/>
      <c r="J545" s="69"/>
      <c r="K545" s="69"/>
    </row>
    <row r="546" spans="2:11">
      <c r="B546" s="69"/>
      <c r="C546" s="69"/>
      <c r="D546" s="69"/>
      <c r="E546" s="69"/>
      <c r="F546" s="69"/>
      <c r="G546" s="69"/>
      <c r="H546" s="69"/>
      <c r="J546" s="69"/>
      <c r="K546" s="69"/>
    </row>
    <row r="547" spans="2:11">
      <c r="B547" s="69"/>
      <c r="C547" s="69"/>
      <c r="D547" s="69"/>
      <c r="E547" s="69"/>
      <c r="F547" s="69"/>
      <c r="G547" s="69"/>
      <c r="H547" s="69"/>
      <c r="J547" s="69"/>
      <c r="K547" s="69"/>
    </row>
    <row r="548" spans="2:11">
      <c r="B548" s="69"/>
      <c r="C548" s="69"/>
      <c r="D548" s="69"/>
      <c r="E548" s="69"/>
      <c r="F548" s="69"/>
      <c r="G548" s="69"/>
      <c r="H548" s="69"/>
      <c r="J548" s="69"/>
      <c r="K548" s="69"/>
    </row>
    <row r="549" spans="2:11">
      <c r="B549" s="69"/>
      <c r="C549" s="69"/>
      <c r="D549" s="69"/>
      <c r="E549" s="69"/>
      <c r="F549" s="69"/>
      <c r="G549" s="69"/>
      <c r="H549" s="69"/>
      <c r="J549" s="69"/>
      <c r="K549" s="69"/>
    </row>
    <row r="550" spans="2:11">
      <c r="B550" s="69"/>
      <c r="C550" s="69"/>
      <c r="D550" s="69"/>
      <c r="E550" s="69"/>
      <c r="F550" s="69"/>
      <c r="G550" s="69"/>
      <c r="H550" s="69"/>
      <c r="J550" s="69"/>
      <c r="K550" s="69"/>
    </row>
    <row r="551" spans="2:11">
      <c r="B551" s="69"/>
      <c r="C551" s="69"/>
      <c r="D551" s="69"/>
      <c r="E551" s="69"/>
      <c r="F551" s="69"/>
      <c r="G551" s="69"/>
      <c r="H551" s="69"/>
      <c r="J551" s="69"/>
      <c r="K551" s="69"/>
    </row>
    <row r="552" spans="2:11">
      <c r="B552" s="69"/>
      <c r="C552" s="69"/>
      <c r="D552" s="69"/>
      <c r="E552" s="69"/>
      <c r="F552" s="69"/>
      <c r="G552" s="69"/>
      <c r="H552" s="69"/>
      <c r="J552" s="69"/>
      <c r="K552" s="69"/>
    </row>
    <row r="553" spans="2:11">
      <c r="B553" s="69"/>
      <c r="C553" s="69"/>
      <c r="D553" s="69"/>
      <c r="E553" s="69"/>
      <c r="F553" s="69"/>
      <c r="G553" s="69"/>
      <c r="H553" s="69"/>
      <c r="J553" s="69"/>
      <c r="K553" s="69"/>
    </row>
    <row r="554" spans="2:11">
      <c r="B554" s="69"/>
      <c r="C554" s="69"/>
      <c r="D554" s="69"/>
      <c r="E554" s="69"/>
      <c r="F554" s="69"/>
      <c r="G554" s="69"/>
      <c r="H554" s="69"/>
      <c r="J554" s="69"/>
      <c r="K554" s="69"/>
    </row>
    <row r="555" spans="2:11">
      <c r="B555" s="69"/>
      <c r="C555" s="69"/>
      <c r="D555" s="69"/>
      <c r="E555" s="69"/>
      <c r="F555" s="69"/>
      <c r="G555" s="69"/>
      <c r="H555" s="69"/>
      <c r="J555" s="69"/>
      <c r="K555" s="69"/>
    </row>
    <row r="556" spans="2:11">
      <c r="B556" s="69"/>
      <c r="C556" s="69"/>
      <c r="D556" s="69"/>
      <c r="E556" s="69"/>
      <c r="F556" s="69"/>
      <c r="G556" s="69"/>
      <c r="H556" s="69"/>
      <c r="J556" s="69"/>
      <c r="K556" s="69"/>
    </row>
    <row r="557" spans="2:11">
      <c r="B557" s="69"/>
      <c r="C557" s="69"/>
      <c r="D557" s="69"/>
      <c r="E557" s="69"/>
      <c r="F557" s="69"/>
      <c r="G557" s="69"/>
      <c r="H557" s="69"/>
      <c r="J557" s="69"/>
      <c r="K557" s="69"/>
    </row>
    <row r="558" spans="2:11">
      <c r="B558" s="69"/>
      <c r="C558" s="69"/>
      <c r="D558" s="69"/>
      <c r="E558" s="69"/>
      <c r="F558" s="69"/>
      <c r="G558" s="69"/>
      <c r="H558" s="69"/>
      <c r="J558" s="69"/>
      <c r="K558" s="69"/>
    </row>
    <row r="559" spans="2:11">
      <c r="B559" s="69"/>
      <c r="C559" s="69"/>
      <c r="D559" s="69"/>
      <c r="E559" s="69"/>
      <c r="F559" s="69"/>
      <c r="G559" s="69"/>
      <c r="H559" s="69"/>
      <c r="J559" s="69"/>
      <c r="K559" s="69"/>
    </row>
    <row r="560" spans="2:11">
      <c r="B560" s="69"/>
      <c r="C560" s="69"/>
      <c r="D560" s="69"/>
      <c r="E560" s="69"/>
      <c r="F560" s="69"/>
      <c r="G560" s="69"/>
      <c r="H560" s="69"/>
      <c r="J560" s="69"/>
      <c r="K560" s="69"/>
    </row>
    <row r="561" spans="2:11">
      <c r="B561" s="69"/>
      <c r="C561" s="69"/>
      <c r="D561" s="69"/>
      <c r="E561" s="69"/>
      <c r="F561" s="69"/>
      <c r="G561" s="69"/>
      <c r="H561" s="69"/>
      <c r="J561" s="69"/>
      <c r="K561" s="69"/>
    </row>
    <row r="562" spans="2:11">
      <c r="B562" s="69"/>
      <c r="C562" s="69"/>
      <c r="D562" s="69"/>
      <c r="E562" s="69"/>
      <c r="F562" s="69"/>
      <c r="G562" s="69"/>
      <c r="H562" s="69"/>
      <c r="J562" s="69"/>
      <c r="K562" s="69"/>
    </row>
    <row r="563" spans="2:11">
      <c r="B563" s="69"/>
      <c r="C563" s="69"/>
      <c r="D563" s="69"/>
      <c r="E563" s="69"/>
      <c r="F563" s="69"/>
      <c r="G563" s="69"/>
      <c r="H563" s="69"/>
      <c r="J563" s="69"/>
      <c r="K563" s="69"/>
    </row>
    <row r="564" spans="2:11">
      <c r="B564" s="69"/>
      <c r="C564" s="69"/>
      <c r="D564" s="69"/>
      <c r="E564" s="69"/>
      <c r="F564" s="69"/>
      <c r="G564" s="69"/>
      <c r="H564" s="69"/>
      <c r="J564" s="69"/>
      <c r="K564" s="69"/>
    </row>
    <row r="565" spans="2:11">
      <c r="B565" s="69"/>
      <c r="C565" s="69"/>
      <c r="D565" s="69"/>
      <c r="E565" s="69"/>
      <c r="F565" s="69"/>
      <c r="G565" s="69"/>
      <c r="H565" s="69"/>
      <c r="J565" s="69"/>
      <c r="K565" s="69"/>
    </row>
    <row r="566" spans="2:11">
      <c r="B566" s="69"/>
      <c r="C566" s="69"/>
      <c r="D566" s="69"/>
      <c r="E566" s="69"/>
      <c r="F566" s="69"/>
      <c r="G566" s="69"/>
      <c r="H566" s="69"/>
      <c r="J566" s="69"/>
      <c r="K566" s="69"/>
    </row>
    <row r="567" spans="2:11">
      <c r="B567" s="69"/>
      <c r="C567" s="69"/>
      <c r="D567" s="69"/>
      <c r="E567" s="69"/>
      <c r="F567" s="69"/>
      <c r="G567" s="69"/>
      <c r="H567" s="69"/>
      <c r="J567" s="69"/>
      <c r="K567" s="69"/>
    </row>
    <row r="568" spans="2:11">
      <c r="B568" s="69"/>
      <c r="C568" s="69"/>
      <c r="D568" s="69"/>
      <c r="E568" s="69"/>
      <c r="F568" s="69"/>
      <c r="G568" s="69"/>
      <c r="H568" s="69"/>
      <c r="J568" s="69"/>
      <c r="K568" s="69"/>
    </row>
    <row r="569" spans="2:11">
      <c r="B569" s="69"/>
      <c r="C569" s="69"/>
      <c r="D569" s="69"/>
      <c r="E569" s="69"/>
      <c r="F569" s="69"/>
      <c r="G569" s="69"/>
      <c r="H569" s="69"/>
      <c r="J569" s="69"/>
      <c r="K569" s="69"/>
    </row>
    <row r="570" spans="2:11">
      <c r="B570" s="69"/>
      <c r="C570" s="69"/>
      <c r="D570" s="69"/>
      <c r="E570" s="69"/>
      <c r="F570" s="69"/>
      <c r="G570" s="69"/>
      <c r="H570" s="69"/>
      <c r="J570" s="69"/>
      <c r="K570" s="69"/>
    </row>
    <row r="571" spans="2:11">
      <c r="B571" s="69"/>
      <c r="C571" s="69"/>
      <c r="D571" s="69"/>
      <c r="E571" s="69"/>
      <c r="F571" s="69"/>
      <c r="G571" s="69"/>
      <c r="H571" s="69"/>
      <c r="J571" s="69"/>
      <c r="K571" s="69"/>
    </row>
    <row r="572" spans="2:11">
      <c r="B572" s="69"/>
      <c r="C572" s="69"/>
      <c r="D572" s="69"/>
      <c r="E572" s="69"/>
      <c r="F572" s="69"/>
      <c r="G572" s="69"/>
      <c r="H572" s="69"/>
      <c r="J572" s="69"/>
      <c r="K572" s="69"/>
    </row>
    <row r="573" spans="2:11">
      <c r="B573" s="69"/>
      <c r="C573" s="69"/>
      <c r="D573" s="69"/>
      <c r="E573" s="69"/>
      <c r="F573" s="69"/>
      <c r="G573" s="69"/>
      <c r="H573" s="69"/>
      <c r="J573" s="69"/>
      <c r="K573" s="69"/>
    </row>
    <row r="574" spans="2:11">
      <c r="B574" s="69"/>
      <c r="C574" s="69"/>
      <c r="D574" s="69"/>
      <c r="E574" s="69"/>
      <c r="F574" s="69"/>
      <c r="G574" s="69"/>
      <c r="H574" s="69"/>
      <c r="J574" s="69"/>
      <c r="K574" s="69"/>
    </row>
    <row r="575" spans="2:11">
      <c r="B575" s="69"/>
      <c r="C575" s="69"/>
      <c r="D575" s="69"/>
      <c r="E575" s="69"/>
      <c r="F575" s="69"/>
      <c r="G575" s="69"/>
      <c r="H575" s="69"/>
      <c r="J575" s="69"/>
      <c r="K575" s="69"/>
    </row>
    <row r="576" spans="2:11">
      <c r="B576" s="69"/>
      <c r="C576" s="69"/>
      <c r="D576" s="69"/>
      <c r="E576" s="69"/>
      <c r="F576" s="69"/>
      <c r="G576" s="69"/>
      <c r="H576" s="69"/>
      <c r="J576" s="69"/>
      <c r="K576" s="69"/>
    </row>
    <row r="577" spans="2:11">
      <c r="B577" s="69"/>
      <c r="C577" s="69"/>
      <c r="D577" s="69"/>
      <c r="E577" s="69"/>
      <c r="F577" s="69"/>
      <c r="G577" s="69"/>
      <c r="H577" s="69"/>
      <c r="J577" s="69"/>
      <c r="K577" s="69"/>
    </row>
    <row r="578" spans="2:11">
      <c r="B578" s="69"/>
      <c r="C578" s="69"/>
      <c r="D578" s="69"/>
      <c r="E578" s="69"/>
      <c r="F578" s="69"/>
      <c r="G578" s="69"/>
      <c r="H578" s="69"/>
      <c r="J578" s="69"/>
      <c r="K578" s="69"/>
    </row>
    <row r="579" spans="2:11">
      <c r="B579" s="69"/>
      <c r="C579" s="69"/>
      <c r="D579" s="69"/>
      <c r="E579" s="69"/>
      <c r="F579" s="69"/>
      <c r="G579" s="69"/>
      <c r="H579" s="69"/>
      <c r="J579" s="69"/>
      <c r="K579" s="69"/>
    </row>
    <row r="580" spans="2:11">
      <c r="B580" s="69"/>
      <c r="C580" s="69"/>
      <c r="D580" s="69"/>
      <c r="E580" s="69"/>
      <c r="F580" s="69"/>
      <c r="G580" s="69"/>
      <c r="H580" s="69"/>
      <c r="J580" s="69"/>
      <c r="K580" s="69"/>
    </row>
    <row r="581" spans="2:11">
      <c r="B581" s="69"/>
      <c r="C581" s="69"/>
      <c r="D581" s="69"/>
      <c r="E581" s="69"/>
      <c r="F581" s="69"/>
      <c r="G581" s="69"/>
      <c r="H581" s="69"/>
      <c r="J581" s="69"/>
      <c r="K581" s="69"/>
    </row>
    <row r="582" spans="2:11">
      <c r="B582" s="69"/>
      <c r="C582" s="69"/>
      <c r="D582" s="69"/>
      <c r="E582" s="69"/>
      <c r="F582" s="69"/>
      <c r="G582" s="69"/>
      <c r="H582" s="69"/>
      <c r="J582" s="69"/>
      <c r="K582" s="69"/>
    </row>
    <row r="583" spans="2:11">
      <c r="B583" s="69"/>
      <c r="C583" s="69"/>
      <c r="D583" s="69"/>
      <c r="E583" s="69"/>
      <c r="F583" s="69"/>
      <c r="G583" s="69"/>
      <c r="H583" s="69"/>
      <c r="J583" s="69"/>
      <c r="K583" s="69"/>
    </row>
    <row r="584" spans="2:11">
      <c r="B584" s="69"/>
      <c r="C584" s="69"/>
      <c r="D584" s="69"/>
      <c r="E584" s="69"/>
      <c r="F584" s="69"/>
      <c r="G584" s="69"/>
      <c r="H584" s="69"/>
      <c r="J584" s="69"/>
      <c r="K584" s="69"/>
    </row>
    <row r="585" spans="2:11">
      <c r="B585" s="69"/>
      <c r="C585" s="69"/>
      <c r="D585" s="69"/>
      <c r="E585" s="69"/>
      <c r="F585" s="69"/>
      <c r="G585" s="69"/>
      <c r="H585" s="69"/>
      <c r="J585" s="69"/>
      <c r="K585" s="69"/>
    </row>
    <row r="586" spans="2:11">
      <c r="B586" s="69"/>
      <c r="C586" s="69"/>
      <c r="D586" s="69"/>
      <c r="E586" s="69"/>
      <c r="F586" s="69"/>
      <c r="G586" s="69"/>
      <c r="H586" s="69"/>
      <c r="J586" s="69"/>
      <c r="K586" s="69"/>
    </row>
    <row r="587" spans="2:11">
      <c r="B587" s="69"/>
      <c r="C587" s="69"/>
      <c r="D587" s="69"/>
      <c r="E587" s="69"/>
      <c r="F587" s="69"/>
      <c r="G587" s="69"/>
      <c r="H587" s="69"/>
      <c r="J587" s="69"/>
      <c r="K587" s="69"/>
    </row>
    <row r="588" spans="2:11">
      <c r="B588" s="69"/>
      <c r="C588" s="69"/>
      <c r="D588" s="69"/>
      <c r="E588" s="69"/>
      <c r="F588" s="69"/>
      <c r="G588" s="69"/>
      <c r="H588" s="69"/>
      <c r="J588" s="69"/>
      <c r="K588" s="69"/>
    </row>
    <row r="589" spans="2:11">
      <c r="B589" s="69"/>
      <c r="C589" s="69"/>
      <c r="D589" s="69"/>
      <c r="E589" s="69"/>
      <c r="F589" s="69"/>
      <c r="G589" s="69"/>
      <c r="H589" s="69"/>
      <c r="J589" s="69"/>
      <c r="K589" s="69"/>
    </row>
    <row r="590" spans="2:11">
      <c r="B590" s="69"/>
      <c r="C590" s="69"/>
      <c r="D590" s="69"/>
      <c r="E590" s="69"/>
      <c r="F590" s="69"/>
      <c r="G590" s="69"/>
      <c r="H590" s="69"/>
      <c r="J590" s="69"/>
      <c r="K590" s="69"/>
    </row>
    <row r="591" spans="2:11">
      <c r="B591" s="69"/>
      <c r="C591" s="69"/>
      <c r="D591" s="69"/>
      <c r="E591" s="69"/>
      <c r="F591" s="69"/>
      <c r="G591" s="69"/>
      <c r="H591" s="69"/>
      <c r="J591" s="69"/>
      <c r="K591" s="69"/>
    </row>
    <row r="592" spans="2:11">
      <c r="B592" s="69"/>
      <c r="C592" s="69"/>
      <c r="D592" s="69"/>
      <c r="E592" s="69"/>
      <c r="F592" s="69"/>
      <c r="G592" s="69"/>
      <c r="H592" s="69"/>
      <c r="J592" s="69"/>
      <c r="K592" s="69"/>
    </row>
    <row r="593" spans="2:11">
      <c r="B593" s="69"/>
      <c r="C593" s="69"/>
      <c r="D593" s="69"/>
      <c r="E593" s="69"/>
      <c r="F593" s="69"/>
      <c r="G593" s="69"/>
      <c r="H593" s="69"/>
      <c r="J593" s="69"/>
      <c r="K593" s="69"/>
    </row>
    <row r="594" spans="2:11">
      <c r="B594" s="69"/>
      <c r="C594" s="69"/>
      <c r="D594" s="69"/>
      <c r="E594" s="69"/>
      <c r="F594" s="69"/>
      <c r="G594" s="69"/>
      <c r="H594" s="69"/>
      <c r="J594" s="69"/>
      <c r="K594" s="69"/>
    </row>
    <row r="595" spans="2:11">
      <c r="B595" s="69"/>
      <c r="C595" s="69"/>
      <c r="D595" s="69"/>
      <c r="E595" s="69"/>
      <c r="F595" s="69"/>
      <c r="G595" s="69"/>
      <c r="H595" s="69"/>
      <c r="J595" s="69"/>
      <c r="K595" s="69"/>
    </row>
    <row r="596" spans="2:11">
      <c r="B596" s="69"/>
      <c r="C596" s="69"/>
      <c r="D596" s="69"/>
      <c r="E596" s="69"/>
      <c r="F596" s="69"/>
      <c r="G596" s="69"/>
      <c r="H596" s="69"/>
      <c r="J596" s="69"/>
      <c r="K596" s="69"/>
    </row>
    <row r="597" spans="2:11">
      <c r="B597" s="69"/>
      <c r="C597" s="69"/>
      <c r="D597" s="69"/>
      <c r="E597" s="69"/>
      <c r="F597" s="69"/>
      <c r="G597" s="69"/>
      <c r="H597" s="69"/>
      <c r="J597" s="69"/>
      <c r="K597" s="69"/>
    </row>
    <row r="598" spans="2:11">
      <c r="B598" s="69"/>
      <c r="C598" s="69"/>
      <c r="D598" s="69"/>
      <c r="E598" s="69"/>
      <c r="F598" s="69"/>
      <c r="G598" s="69"/>
      <c r="H598" s="69"/>
      <c r="J598" s="69"/>
      <c r="K598" s="69"/>
    </row>
    <row r="599" spans="2:11">
      <c r="B599" s="69"/>
      <c r="C599" s="69"/>
      <c r="D599" s="69"/>
      <c r="E599" s="69"/>
      <c r="F599" s="69"/>
      <c r="G599" s="69"/>
      <c r="H599" s="69"/>
      <c r="J599" s="69"/>
      <c r="K599" s="69"/>
    </row>
    <row r="600" spans="2:11">
      <c r="B600" s="69"/>
      <c r="C600" s="69"/>
      <c r="D600" s="69"/>
      <c r="E600" s="69"/>
      <c r="F600" s="69"/>
      <c r="G600" s="69"/>
      <c r="H600" s="69"/>
      <c r="J600" s="69"/>
      <c r="K600" s="69"/>
    </row>
    <row r="601" spans="2:11">
      <c r="B601" s="69"/>
      <c r="C601" s="69"/>
      <c r="D601" s="69"/>
      <c r="E601" s="69"/>
      <c r="F601" s="69"/>
      <c r="G601" s="69"/>
      <c r="H601" s="69"/>
      <c r="J601" s="69"/>
      <c r="K601" s="69"/>
    </row>
    <row r="602" spans="2:11">
      <c r="B602" s="69"/>
      <c r="C602" s="69"/>
      <c r="D602" s="69"/>
      <c r="E602" s="69"/>
      <c r="F602" s="69"/>
      <c r="G602" s="69"/>
      <c r="H602" s="69"/>
      <c r="J602" s="69"/>
      <c r="K602" s="69"/>
    </row>
    <row r="603" spans="2:11">
      <c r="B603" s="69"/>
      <c r="C603" s="69"/>
      <c r="D603" s="69"/>
      <c r="E603" s="69"/>
      <c r="F603" s="69"/>
      <c r="G603" s="69"/>
      <c r="H603" s="69"/>
      <c r="J603" s="69"/>
      <c r="K603" s="69"/>
    </row>
    <row r="604" spans="2:11">
      <c r="B604" s="69"/>
      <c r="C604" s="69"/>
      <c r="D604" s="69"/>
      <c r="E604" s="69"/>
      <c r="F604" s="69"/>
      <c r="G604" s="69"/>
      <c r="H604" s="69"/>
      <c r="J604" s="69"/>
      <c r="K604" s="69"/>
    </row>
    <row r="605" spans="2:11">
      <c r="B605" s="69"/>
      <c r="C605" s="69"/>
      <c r="D605" s="69"/>
      <c r="E605" s="69"/>
      <c r="F605" s="69"/>
      <c r="G605" s="69"/>
      <c r="H605" s="69"/>
      <c r="J605" s="69"/>
      <c r="K605" s="69"/>
    </row>
    <row r="606" spans="2:11">
      <c r="B606" s="69"/>
      <c r="C606" s="69"/>
      <c r="D606" s="69"/>
      <c r="E606" s="69"/>
      <c r="F606" s="69"/>
      <c r="G606" s="69"/>
      <c r="H606" s="69"/>
      <c r="J606" s="69"/>
      <c r="K606" s="69"/>
    </row>
    <row r="607" spans="2:11">
      <c r="B607" s="69"/>
      <c r="C607" s="69"/>
      <c r="D607" s="69"/>
      <c r="E607" s="69"/>
      <c r="F607" s="69"/>
      <c r="G607" s="69"/>
      <c r="H607" s="69"/>
      <c r="J607" s="69"/>
      <c r="K607" s="69"/>
    </row>
    <row r="608" spans="2:11">
      <c r="B608" s="69"/>
      <c r="C608" s="69"/>
      <c r="D608" s="69"/>
      <c r="E608" s="69"/>
      <c r="F608" s="69"/>
      <c r="G608" s="69"/>
      <c r="H608" s="69"/>
      <c r="J608" s="69"/>
      <c r="K608" s="69"/>
    </row>
    <row r="609" spans="2:11">
      <c r="B609" s="69"/>
      <c r="C609" s="69"/>
      <c r="D609" s="69"/>
      <c r="E609" s="69"/>
      <c r="F609" s="69"/>
      <c r="G609" s="69"/>
      <c r="H609" s="69"/>
      <c r="J609" s="69"/>
      <c r="K609" s="69"/>
    </row>
    <row r="610" spans="2:11">
      <c r="B610" s="69"/>
      <c r="C610" s="69"/>
      <c r="D610" s="69"/>
      <c r="E610" s="69"/>
      <c r="F610" s="69"/>
      <c r="G610" s="69"/>
      <c r="H610" s="69"/>
      <c r="J610" s="69"/>
      <c r="K610" s="69"/>
    </row>
    <row r="611" spans="2:11">
      <c r="B611" s="69"/>
      <c r="C611" s="69"/>
      <c r="D611" s="69"/>
      <c r="E611" s="69"/>
      <c r="F611" s="69"/>
      <c r="G611" s="69"/>
      <c r="H611" s="69"/>
      <c r="J611" s="69"/>
      <c r="K611" s="69"/>
    </row>
    <row r="612" spans="2:11">
      <c r="B612" s="69"/>
      <c r="C612" s="69"/>
      <c r="D612" s="69"/>
      <c r="E612" s="69"/>
      <c r="F612" s="69"/>
      <c r="G612" s="69"/>
      <c r="H612" s="69"/>
      <c r="J612" s="69"/>
      <c r="K612" s="69"/>
    </row>
    <row r="613" spans="2:11">
      <c r="B613" s="69"/>
      <c r="C613" s="69"/>
      <c r="D613" s="69"/>
      <c r="E613" s="69"/>
      <c r="F613" s="69"/>
      <c r="G613" s="69"/>
      <c r="H613" s="69"/>
      <c r="J613" s="69"/>
      <c r="K613" s="69"/>
    </row>
    <row r="614" spans="2:11">
      <c r="B614" s="69"/>
      <c r="C614" s="69"/>
      <c r="D614" s="69"/>
      <c r="E614" s="69"/>
      <c r="F614" s="69"/>
      <c r="G614" s="69"/>
      <c r="H614" s="69"/>
      <c r="J614" s="69"/>
      <c r="K614" s="69"/>
    </row>
    <row r="615" spans="2:11">
      <c r="B615" s="69"/>
      <c r="C615" s="69"/>
      <c r="D615" s="69"/>
      <c r="E615" s="69"/>
      <c r="F615" s="69"/>
      <c r="G615" s="69"/>
      <c r="H615" s="69"/>
      <c r="J615" s="69"/>
      <c r="K615" s="69"/>
    </row>
    <row r="616" spans="2:11">
      <c r="B616" s="69"/>
      <c r="C616" s="69"/>
      <c r="D616" s="69"/>
      <c r="E616" s="69"/>
      <c r="F616" s="69"/>
      <c r="G616" s="69"/>
      <c r="H616" s="69"/>
      <c r="J616" s="69"/>
      <c r="K616" s="69"/>
    </row>
    <row r="617" spans="2:11">
      <c r="B617" s="69"/>
      <c r="C617" s="69"/>
      <c r="D617" s="69"/>
      <c r="E617" s="69"/>
      <c r="F617" s="69"/>
      <c r="G617" s="69"/>
      <c r="H617" s="69"/>
      <c r="J617" s="69"/>
      <c r="K617" s="69"/>
    </row>
    <row r="618" spans="2:11">
      <c r="B618" s="69"/>
      <c r="C618" s="69"/>
      <c r="D618" s="69"/>
      <c r="E618" s="69"/>
      <c r="F618" s="69"/>
      <c r="G618" s="69"/>
      <c r="H618" s="69"/>
      <c r="J618" s="69"/>
      <c r="K618" s="69"/>
    </row>
    <row r="619" spans="2:11">
      <c r="B619" s="69"/>
      <c r="C619" s="69"/>
      <c r="D619" s="69"/>
      <c r="E619" s="69"/>
      <c r="F619" s="69"/>
      <c r="G619" s="69"/>
      <c r="H619" s="69"/>
      <c r="J619" s="69"/>
      <c r="K619" s="69"/>
    </row>
    <row r="620" spans="2:11">
      <c r="B620" s="69"/>
      <c r="C620" s="69"/>
      <c r="D620" s="69"/>
      <c r="E620" s="69"/>
      <c r="F620" s="69"/>
      <c r="G620" s="69"/>
      <c r="H620" s="69"/>
      <c r="J620" s="69"/>
      <c r="K620" s="69"/>
    </row>
    <row r="621" spans="2:11">
      <c r="B621" s="69"/>
      <c r="C621" s="69"/>
      <c r="D621" s="69"/>
      <c r="E621" s="69"/>
      <c r="F621" s="69"/>
      <c r="G621" s="69"/>
      <c r="H621" s="69"/>
      <c r="J621" s="69"/>
      <c r="K621" s="69"/>
    </row>
    <row r="622" spans="2:11">
      <c r="B622" s="69"/>
      <c r="C622" s="69"/>
      <c r="D622" s="69"/>
      <c r="E622" s="69"/>
      <c r="F622" s="69"/>
      <c r="G622" s="69"/>
      <c r="H622" s="69"/>
      <c r="J622" s="69"/>
      <c r="K622" s="69"/>
    </row>
    <row r="623" spans="2:11">
      <c r="B623" s="69"/>
      <c r="C623" s="69"/>
      <c r="D623" s="69"/>
      <c r="E623" s="69"/>
      <c r="F623" s="69"/>
      <c r="G623" s="69"/>
      <c r="H623" s="69"/>
      <c r="J623" s="69"/>
      <c r="K623" s="69"/>
    </row>
    <row r="624" spans="2:11">
      <c r="B624" s="69"/>
      <c r="C624" s="69"/>
      <c r="D624" s="69"/>
      <c r="E624" s="69"/>
      <c r="F624" s="69"/>
      <c r="G624" s="69"/>
      <c r="H624" s="69"/>
      <c r="J624" s="69"/>
      <c r="K624" s="69"/>
    </row>
    <row r="625" spans="2:11">
      <c r="B625" s="69"/>
      <c r="C625" s="69"/>
      <c r="D625" s="69"/>
      <c r="E625" s="69"/>
      <c r="F625" s="69"/>
      <c r="G625" s="69"/>
      <c r="H625" s="69"/>
      <c r="J625" s="69"/>
      <c r="K625" s="69"/>
    </row>
    <row r="626" spans="2:11">
      <c r="B626" s="69"/>
      <c r="C626" s="69"/>
      <c r="D626" s="69"/>
      <c r="E626" s="69"/>
      <c r="F626" s="69"/>
      <c r="G626" s="69"/>
      <c r="H626" s="69"/>
      <c r="J626" s="69"/>
      <c r="K626" s="69"/>
    </row>
    <row r="627" spans="2:11">
      <c r="B627" s="69"/>
      <c r="C627" s="69"/>
      <c r="D627" s="69"/>
      <c r="E627" s="69"/>
      <c r="F627" s="69"/>
      <c r="G627" s="69"/>
      <c r="H627" s="69"/>
      <c r="J627" s="69"/>
      <c r="K627" s="69"/>
    </row>
    <row r="628" spans="2:11">
      <c r="B628" s="69"/>
      <c r="C628" s="69"/>
      <c r="D628" s="69"/>
      <c r="E628" s="69"/>
      <c r="F628" s="69"/>
      <c r="G628" s="69"/>
      <c r="H628" s="69"/>
      <c r="J628" s="69"/>
      <c r="K628" s="69"/>
    </row>
    <row r="629" spans="2:11">
      <c r="B629" s="69"/>
      <c r="C629" s="69"/>
      <c r="D629" s="69"/>
      <c r="E629" s="69"/>
      <c r="F629" s="69"/>
      <c r="G629" s="69"/>
      <c r="H629" s="69"/>
      <c r="J629" s="69"/>
      <c r="K629" s="69"/>
    </row>
    <row r="630" spans="2:11">
      <c r="B630" s="69"/>
      <c r="C630" s="69"/>
      <c r="D630" s="69"/>
      <c r="E630" s="69"/>
      <c r="F630" s="69"/>
      <c r="G630" s="69"/>
      <c r="H630" s="69"/>
      <c r="J630" s="69"/>
      <c r="K630" s="69"/>
    </row>
    <row r="631" spans="2:11">
      <c r="B631" s="69"/>
      <c r="C631" s="69"/>
      <c r="D631" s="69"/>
      <c r="E631" s="69"/>
      <c r="F631" s="69"/>
      <c r="G631" s="69"/>
      <c r="H631" s="69"/>
      <c r="J631" s="69"/>
      <c r="K631" s="69"/>
    </row>
    <row r="632" spans="2:11">
      <c r="B632" s="69"/>
      <c r="C632" s="69"/>
      <c r="D632" s="69"/>
      <c r="E632" s="69"/>
      <c r="F632" s="69"/>
      <c r="G632" s="69"/>
      <c r="H632" s="69"/>
      <c r="J632" s="69"/>
      <c r="K632" s="69"/>
    </row>
    <row r="633" spans="2:11">
      <c r="B633" s="69"/>
      <c r="C633" s="69"/>
      <c r="D633" s="69"/>
      <c r="E633" s="69"/>
      <c r="F633" s="69"/>
      <c r="G633" s="69"/>
      <c r="H633" s="69"/>
      <c r="J633" s="69"/>
      <c r="K633" s="69"/>
    </row>
    <row r="634" spans="2:11">
      <c r="B634" s="69"/>
      <c r="C634" s="69"/>
      <c r="D634" s="69"/>
      <c r="E634" s="69"/>
      <c r="F634" s="69"/>
      <c r="G634" s="69"/>
      <c r="H634" s="69"/>
      <c r="J634" s="69"/>
      <c r="K634" s="69"/>
    </row>
    <row r="635" spans="2:11">
      <c r="B635" s="69"/>
      <c r="C635" s="69"/>
      <c r="D635" s="69"/>
      <c r="E635" s="69"/>
      <c r="F635" s="69"/>
      <c r="G635" s="69"/>
      <c r="H635" s="69"/>
      <c r="J635" s="69"/>
      <c r="K635" s="69"/>
    </row>
    <row r="636" spans="2:11">
      <c r="B636" s="69"/>
      <c r="C636" s="69"/>
      <c r="D636" s="69"/>
      <c r="E636" s="69"/>
      <c r="F636" s="69"/>
      <c r="G636" s="69"/>
      <c r="H636" s="69"/>
      <c r="J636" s="69"/>
      <c r="K636" s="69"/>
    </row>
    <row r="637" spans="2:11">
      <c r="B637" s="69"/>
      <c r="C637" s="69"/>
      <c r="D637" s="69"/>
      <c r="E637" s="69"/>
      <c r="F637" s="69"/>
      <c r="G637" s="69"/>
      <c r="H637" s="69"/>
      <c r="J637" s="69"/>
      <c r="K637" s="69"/>
    </row>
    <row r="638" spans="2:11">
      <c r="B638" s="69"/>
      <c r="C638" s="69"/>
      <c r="D638" s="69"/>
      <c r="E638" s="69"/>
      <c r="F638" s="69"/>
      <c r="G638" s="69"/>
      <c r="H638" s="69"/>
      <c r="J638" s="69"/>
      <c r="K638" s="69"/>
    </row>
    <row r="639" spans="2:11">
      <c r="B639" s="69"/>
      <c r="C639" s="69"/>
      <c r="D639" s="69"/>
      <c r="E639" s="69"/>
      <c r="F639" s="69"/>
      <c r="G639" s="69"/>
      <c r="H639" s="69"/>
      <c r="J639" s="69"/>
      <c r="K639" s="69"/>
    </row>
    <row r="640" spans="2:11">
      <c r="B640" s="69"/>
      <c r="C640" s="69"/>
      <c r="D640" s="69"/>
      <c r="E640" s="69"/>
      <c r="F640" s="69"/>
      <c r="G640" s="69"/>
      <c r="H640" s="69"/>
      <c r="J640" s="69"/>
      <c r="K640" s="69"/>
    </row>
    <row r="641" spans="2:11">
      <c r="B641" s="69"/>
      <c r="C641" s="69"/>
      <c r="D641" s="69"/>
      <c r="E641" s="69"/>
      <c r="F641" s="69"/>
      <c r="G641" s="69"/>
      <c r="H641" s="69"/>
      <c r="J641" s="69"/>
      <c r="K641" s="69"/>
    </row>
    <row r="642" spans="2:11">
      <c r="B642" s="69"/>
      <c r="C642" s="69"/>
      <c r="D642" s="69"/>
      <c r="E642" s="69"/>
      <c r="F642" s="69"/>
      <c r="G642" s="69"/>
      <c r="H642" s="69"/>
      <c r="J642" s="69"/>
      <c r="K642" s="69"/>
    </row>
    <row r="643" spans="2:11">
      <c r="B643" s="69"/>
      <c r="C643" s="69"/>
      <c r="D643" s="69"/>
      <c r="E643" s="69"/>
      <c r="F643" s="69"/>
      <c r="G643" s="69"/>
      <c r="H643" s="69"/>
      <c r="J643" s="69"/>
      <c r="K643" s="69"/>
    </row>
    <row r="644" spans="2:11">
      <c r="B644" s="69"/>
      <c r="C644" s="69"/>
      <c r="D644" s="69"/>
      <c r="E644" s="69"/>
      <c r="F644" s="69"/>
      <c r="G644" s="69"/>
      <c r="H644" s="69"/>
      <c r="J644" s="69"/>
      <c r="K644" s="69"/>
    </row>
    <row r="645" spans="2:11">
      <c r="B645" s="69"/>
      <c r="C645" s="69"/>
      <c r="D645" s="69"/>
      <c r="E645" s="69"/>
      <c r="F645" s="69"/>
      <c r="G645" s="69"/>
      <c r="H645" s="69"/>
      <c r="J645" s="69"/>
      <c r="K645" s="69"/>
    </row>
    <row r="646" spans="2:11">
      <c r="B646" s="69"/>
      <c r="C646" s="69"/>
      <c r="D646" s="69"/>
      <c r="E646" s="69"/>
      <c r="F646" s="69"/>
      <c r="G646" s="69"/>
      <c r="H646" s="69"/>
      <c r="J646" s="69"/>
      <c r="K646" s="69"/>
    </row>
  </sheetData>
  <mergeCells count="10">
    <mergeCell ref="G11:G12"/>
    <mergeCell ref="H10:I11"/>
    <mergeCell ref="J10:J12"/>
    <mergeCell ref="A6:H6"/>
    <mergeCell ref="A7:H7"/>
    <mergeCell ref="A8:H8"/>
    <mergeCell ref="D10:D12"/>
    <mergeCell ref="C10:C12"/>
    <mergeCell ref="E10:G10"/>
    <mergeCell ref="E11:E12"/>
  </mergeCells>
  <phoneticPr fontId="0" type="noConversion"/>
  <conditionalFormatting sqref="A37:C65536 F37:F65536 E35:E65536 F32:F35 D32:D65536 C32:C36 E32 C1:C9 D1:D10 E1:E11 G1:G11 I1:I9 H1:H10 H12:I16 G13:G16 C13:E16 F1:F16 L1:IU1048576 G32:K65536 C17:I31 J13:J31 A1:B36 J1:J10 K1:K31">
    <cfRule type="cellIs" dxfId="31" priority="5" stopIfTrue="1" operator="equal">
      <formula>0</formula>
    </cfRule>
  </conditionalFormatting>
  <conditionalFormatting sqref="A33">
    <cfRule type="cellIs" dxfId="30" priority="2" stopIfTrue="1" operator="equal">
      <formula>0</formula>
    </cfRule>
  </conditionalFormatting>
  <conditionalFormatting sqref="A33">
    <cfRule type="cellIs" dxfId="29" priority="1" stopIfTrue="1" operator="equal">
      <formula>0</formula>
    </cfRule>
  </conditionalFormatting>
  <printOptions horizontalCentered="1" gridLinesSet="0"/>
  <pageMargins left="0.38" right="0.2" top="0.32" bottom="0.35" header="0.17" footer="0.17"/>
  <pageSetup paperSize="9" orientation="landscape" r:id="rId1"/>
  <headerFooter alignWithMargins="0">
    <oddFooter>&amp;R&amp;"Times New Roman,Regular"Стр. &amp;P</oddFooter>
  </headerFooter>
  <ignoredErrors>
    <ignoredError sqref="H31 H25 K25 K22" unlockedFormula="1"/>
  </ignoredErrors>
</worksheet>
</file>

<file path=xl/worksheets/sheet6.xml><?xml version="1.0" encoding="utf-8"?>
<worksheet xmlns="http://schemas.openxmlformats.org/spreadsheetml/2006/main" xmlns:r="http://schemas.openxmlformats.org/officeDocument/2006/relationships">
  <sheetPr codeName="Sheet5">
    <pageSetUpPr fitToPage="1"/>
  </sheetPr>
  <dimension ref="A1:BO299"/>
  <sheetViews>
    <sheetView showGridLines="0" showZeros="0" topLeftCell="A34" zoomScale="75" zoomScaleNormal="75" workbookViewId="0">
      <selection activeCell="A45" sqref="A45"/>
    </sheetView>
  </sheetViews>
  <sheetFormatPr defaultRowHeight="15"/>
  <cols>
    <col min="1" max="1" width="71" style="11" customWidth="1"/>
    <col min="2" max="2" width="13.140625" style="11" customWidth="1"/>
    <col min="3" max="3" width="11" style="11" customWidth="1"/>
    <col min="4" max="4" width="11.85546875" style="11" customWidth="1"/>
    <col min="5" max="5" width="12.140625" style="11" customWidth="1"/>
    <col min="6" max="6" width="13" style="11" customWidth="1"/>
    <col min="7" max="7" width="11.7109375" style="11" customWidth="1"/>
    <col min="8" max="8" width="5" style="11" customWidth="1"/>
    <col min="9" max="16384" width="9.140625" style="11"/>
  </cols>
  <sheetData>
    <row r="1" spans="1:8">
      <c r="A1" s="9" t="str">
        <f>General!$C$2</f>
        <v>СОЛАР БГ ЕООД</v>
      </c>
    </row>
    <row r="2" spans="1:8">
      <c r="A2" s="712" t="s">
        <v>199</v>
      </c>
      <c r="B2" s="12"/>
      <c r="C2" s="13"/>
      <c r="D2" s="13"/>
      <c r="E2" s="12"/>
      <c r="F2" s="713" t="s">
        <v>107</v>
      </c>
      <c r="G2" s="13"/>
    </row>
    <row r="3" spans="1:8">
      <c r="A3" s="9" t="str">
        <f>General!$C$4</f>
        <v>София, ж.к.Младост 1, бл.90А, ет.4, ап.19</v>
      </c>
      <c r="B3" s="15"/>
      <c r="C3" s="15"/>
      <c r="D3" s="15"/>
      <c r="E3" s="15"/>
      <c r="F3" s="804" t="s">
        <v>1065</v>
      </c>
      <c r="G3" s="668">
        <f>General!$C$8</f>
        <v>0</v>
      </c>
    </row>
    <row r="4" spans="1:8">
      <c r="A4" s="14" t="s">
        <v>205</v>
      </c>
      <c r="B4" s="10"/>
      <c r="C4" s="10"/>
      <c r="D4" s="10"/>
      <c r="E4" s="10"/>
      <c r="F4" s="10"/>
      <c r="G4" s="10"/>
    </row>
    <row r="5" spans="1:8">
      <c r="A5" s="114" t="s">
        <v>221</v>
      </c>
      <c r="B5" s="114"/>
      <c r="C5" s="114"/>
      <c r="D5" s="114"/>
      <c r="E5" s="114"/>
      <c r="F5" s="114"/>
      <c r="G5" s="114"/>
    </row>
    <row r="6" spans="1:8">
      <c r="A6" s="115" t="str">
        <f>CONCATENATE("на", " ",General!$C$2)</f>
        <v>на СОЛАР БГ ЕООД</v>
      </c>
      <c r="B6" s="115"/>
      <c r="C6" s="115"/>
      <c r="D6" s="115"/>
      <c r="E6" s="115"/>
      <c r="F6" s="115"/>
      <c r="G6" s="115"/>
    </row>
    <row r="7" spans="1:8">
      <c r="A7" s="859" t="s">
        <v>1067</v>
      </c>
      <c r="B7" s="842"/>
      <c r="C7" s="842"/>
      <c r="D7" s="842"/>
      <c r="E7" s="842"/>
      <c r="F7" s="842"/>
      <c r="G7" s="842"/>
      <c r="H7" s="859"/>
    </row>
    <row r="8" spans="1:8" ht="12" customHeight="1">
      <c r="A8" s="16"/>
      <c r="B8" s="18"/>
      <c r="C8" s="18"/>
      <c r="D8" s="18"/>
      <c r="E8" s="18"/>
      <c r="F8" s="18"/>
      <c r="G8" s="422" t="s">
        <v>344</v>
      </c>
    </row>
    <row r="9" spans="1:8" s="10" customFormat="1">
      <c r="A9" s="512"/>
      <c r="B9" s="513" t="s">
        <v>539</v>
      </c>
      <c r="C9" s="514"/>
      <c r="D9" s="514"/>
      <c r="E9" s="515" t="s">
        <v>540</v>
      </c>
      <c r="F9" s="514"/>
      <c r="G9" s="514"/>
      <c r="H9" s="633"/>
    </row>
    <row r="10" spans="1:8" s="10" customFormat="1">
      <c r="A10" s="516" t="s">
        <v>435</v>
      </c>
      <c r="B10" s="517" t="s">
        <v>123</v>
      </c>
      <c r="C10" s="518" t="s">
        <v>124</v>
      </c>
      <c r="D10" s="519" t="s">
        <v>125</v>
      </c>
      <c r="E10" s="520" t="s">
        <v>123</v>
      </c>
      <c r="F10" s="518" t="s">
        <v>124</v>
      </c>
      <c r="G10" s="634" t="s">
        <v>125</v>
      </c>
      <c r="H10" s="633"/>
    </row>
    <row r="11" spans="1:8" s="10" customFormat="1">
      <c r="A11" s="521"/>
      <c r="B11" s="522"/>
      <c r="C11" s="523"/>
      <c r="D11" s="524"/>
      <c r="E11" s="525"/>
      <c r="F11" s="523"/>
      <c r="G11" s="635"/>
      <c r="H11" s="633"/>
    </row>
    <row r="12" spans="1:8" s="24" customFormat="1" ht="12">
      <c r="A12" s="407" t="s">
        <v>212</v>
      </c>
      <c r="B12" s="38">
        <v>1</v>
      </c>
      <c r="C12" s="39">
        <v>2</v>
      </c>
      <c r="D12" s="408">
        <v>3</v>
      </c>
      <c r="E12" s="70">
        <v>4</v>
      </c>
      <c r="F12" s="39">
        <v>5</v>
      </c>
      <c r="G12" s="408">
        <v>6</v>
      </c>
      <c r="H12" s="614"/>
    </row>
    <row r="13" spans="1:8" s="530" customFormat="1" ht="15.75">
      <c r="A13" s="526" t="s">
        <v>146</v>
      </c>
      <c r="B13" s="529"/>
      <c r="C13" s="527"/>
      <c r="D13" s="528"/>
      <c r="E13" s="529"/>
      <c r="F13" s="527"/>
      <c r="G13" s="636"/>
    </row>
    <row r="14" spans="1:8" s="530" customFormat="1" ht="15.75">
      <c r="A14" s="531" t="s">
        <v>126</v>
      </c>
      <c r="B14" s="532">
        <v>3505</v>
      </c>
      <c r="C14" s="533">
        <v>-1253</v>
      </c>
      <c r="D14" s="534">
        <f>SUM(B14+C14)</f>
        <v>2252</v>
      </c>
      <c r="E14" s="532">
        <v>3582</v>
      </c>
      <c r="F14" s="533">
        <v>-1160</v>
      </c>
      <c r="G14" s="534">
        <v>2422</v>
      </c>
    </row>
    <row r="15" spans="1:8" s="530" customFormat="1" ht="15.75">
      <c r="A15" s="637" t="s">
        <v>127</v>
      </c>
      <c r="B15" s="630"/>
      <c r="C15" s="628"/>
      <c r="D15" s="629"/>
      <c r="E15" s="630"/>
      <c r="F15" s="628"/>
      <c r="G15" s="629"/>
      <c r="H15" s="631"/>
    </row>
    <row r="16" spans="1:8" s="530" customFormat="1" ht="15.75">
      <c r="A16" s="531" t="s">
        <v>128</v>
      </c>
      <c r="B16" s="532"/>
      <c r="C16" s="533"/>
      <c r="D16" s="534"/>
      <c r="E16" s="532"/>
      <c r="F16" s="533"/>
      <c r="G16" s="534"/>
    </row>
    <row r="17" spans="1:67" s="530" customFormat="1" ht="15.75">
      <c r="A17" s="531" t="s">
        <v>429</v>
      </c>
      <c r="B17" s="532"/>
      <c r="C17" s="537"/>
      <c r="D17" s="534">
        <f>SUM(B17+C17)</f>
        <v>0</v>
      </c>
      <c r="E17" s="532"/>
      <c r="F17" s="537"/>
      <c r="G17" s="534">
        <v>0</v>
      </c>
    </row>
    <row r="18" spans="1:67" s="530" customFormat="1" ht="15.75">
      <c r="A18" s="531" t="s">
        <v>369</v>
      </c>
      <c r="B18" s="535"/>
      <c r="C18" s="538"/>
      <c r="D18" s="534">
        <f>SUM(B18+C18)</f>
        <v>0</v>
      </c>
      <c r="E18" s="535"/>
      <c r="F18" s="538"/>
      <c r="G18" s="534">
        <v>0</v>
      </c>
    </row>
    <row r="19" spans="1:67" s="530" customFormat="1" ht="15.75">
      <c r="A19" s="531" t="s">
        <v>370</v>
      </c>
      <c r="B19" s="535"/>
      <c r="C19" s="539"/>
      <c r="D19" s="534"/>
      <c r="E19" s="535"/>
      <c r="F19" s="539"/>
      <c r="G19" s="534"/>
    </row>
    <row r="20" spans="1:67" s="530" customFormat="1" ht="15.75">
      <c r="A20" s="531" t="s">
        <v>430</v>
      </c>
      <c r="B20" s="532"/>
      <c r="C20" s="533">
        <v>-70</v>
      </c>
      <c r="D20" s="534">
        <f>SUM(B20+C20)</f>
        <v>-70</v>
      </c>
      <c r="E20" s="532"/>
      <c r="F20" s="533"/>
      <c r="G20" s="534">
        <v>0</v>
      </c>
    </row>
    <row r="21" spans="1:67" s="530" customFormat="1" ht="15.75">
      <c r="A21" s="531" t="s">
        <v>129</v>
      </c>
      <c r="B21" s="532"/>
      <c r="C21" s="533"/>
      <c r="D21" s="534"/>
      <c r="E21" s="532"/>
      <c r="F21" s="533"/>
      <c r="G21" s="534"/>
    </row>
    <row r="22" spans="1:67" s="530" customFormat="1" ht="15.75">
      <c r="A22" s="531" t="s">
        <v>136</v>
      </c>
      <c r="B22" s="532">
        <v>134</v>
      </c>
      <c r="C22" s="537">
        <v>-22</v>
      </c>
      <c r="D22" s="534">
        <f>SUM(B22+C22)</f>
        <v>112</v>
      </c>
      <c r="E22" s="532"/>
      <c r="F22" s="537">
        <v>-3</v>
      </c>
      <c r="G22" s="534">
        <v>-3</v>
      </c>
    </row>
    <row r="23" spans="1:67" s="530" customFormat="1" ht="15.75">
      <c r="A23" s="540" t="s">
        <v>130</v>
      </c>
      <c r="B23" s="541">
        <f>SUM(B14:B22)</f>
        <v>3639</v>
      </c>
      <c r="C23" s="541">
        <f>SUM(C14:C22)</f>
        <v>-1345</v>
      </c>
      <c r="D23" s="736">
        <f>SUM(B23+C23)</f>
        <v>2294</v>
      </c>
      <c r="E23" s="541">
        <v>3582</v>
      </c>
      <c r="F23" s="541">
        <v>-1163</v>
      </c>
      <c r="G23" s="736">
        <v>2419</v>
      </c>
    </row>
    <row r="24" spans="1:67" s="530" customFormat="1" ht="15.75">
      <c r="A24" s="542" t="s">
        <v>131</v>
      </c>
      <c r="B24" s="543"/>
      <c r="C24" s="544"/>
      <c r="D24" s="545"/>
      <c r="E24" s="543"/>
      <c r="F24" s="544"/>
      <c r="G24" s="545"/>
    </row>
    <row r="25" spans="1:67" s="530" customFormat="1" ht="15.75">
      <c r="A25" s="531" t="s">
        <v>132</v>
      </c>
      <c r="B25" s="532"/>
      <c r="C25" s="533"/>
      <c r="D25" s="534">
        <f>SUM(B2+C25)</f>
        <v>0</v>
      </c>
      <c r="E25" s="532"/>
      <c r="F25" s="533"/>
      <c r="G25" s="534">
        <v>0</v>
      </c>
      <c r="H25" s="546"/>
      <c r="I25" s="546"/>
      <c r="J25" s="546"/>
      <c r="K25" s="546"/>
      <c r="L25" s="546"/>
      <c r="M25" s="546"/>
      <c r="N25" s="546"/>
      <c r="O25" s="546"/>
      <c r="P25" s="546"/>
      <c r="Q25" s="546"/>
      <c r="R25" s="546"/>
      <c r="S25" s="546"/>
      <c r="T25" s="546"/>
      <c r="U25" s="546"/>
      <c r="V25" s="546"/>
      <c r="W25" s="546"/>
      <c r="X25" s="546"/>
      <c r="Y25" s="546"/>
      <c r="Z25" s="546"/>
      <c r="AA25" s="546"/>
      <c r="AB25" s="546"/>
      <c r="AC25" s="546"/>
      <c r="AD25" s="546"/>
      <c r="AE25" s="546"/>
      <c r="AF25" s="546"/>
      <c r="AG25" s="546"/>
      <c r="AH25" s="546"/>
      <c r="AI25" s="546"/>
      <c r="AJ25" s="546"/>
      <c r="AK25" s="546"/>
      <c r="AL25" s="546"/>
      <c r="AM25" s="546"/>
      <c r="AN25" s="546"/>
      <c r="AO25" s="546"/>
      <c r="AP25" s="546"/>
      <c r="AQ25" s="546"/>
      <c r="AR25" s="546"/>
      <c r="AS25" s="546"/>
      <c r="AT25" s="546"/>
      <c r="AU25" s="546"/>
      <c r="AV25" s="546"/>
      <c r="AW25" s="546"/>
      <c r="AX25" s="546"/>
      <c r="AY25" s="546"/>
      <c r="AZ25" s="546"/>
      <c r="BA25" s="546"/>
      <c r="BB25" s="546"/>
      <c r="BC25" s="546"/>
      <c r="BD25" s="546"/>
      <c r="BE25" s="546"/>
      <c r="BF25" s="546"/>
      <c r="BG25" s="546"/>
      <c r="BH25" s="546"/>
      <c r="BI25" s="546"/>
      <c r="BJ25" s="546"/>
      <c r="BK25" s="546"/>
      <c r="BL25" s="546"/>
      <c r="BM25" s="546"/>
      <c r="BN25" s="546"/>
      <c r="BO25" s="546"/>
    </row>
    <row r="26" spans="1:67" s="530" customFormat="1" ht="15.75">
      <c r="A26" s="531" t="s">
        <v>133</v>
      </c>
      <c r="B26" s="532"/>
      <c r="C26" s="537"/>
      <c r="D26" s="534">
        <f>SUM(B26-C26)</f>
        <v>0</v>
      </c>
      <c r="E26" s="532"/>
      <c r="F26" s="537"/>
      <c r="G26" s="534">
        <v>0</v>
      </c>
    </row>
    <row r="27" spans="1:67" s="530" customFormat="1" ht="15.75">
      <c r="A27" s="531" t="s">
        <v>369</v>
      </c>
      <c r="B27" s="535"/>
      <c r="C27" s="538"/>
      <c r="D27" s="534">
        <f>SUM(B27+C27)</f>
        <v>0</v>
      </c>
      <c r="E27" s="535"/>
      <c r="F27" s="538"/>
      <c r="G27" s="534">
        <v>0</v>
      </c>
    </row>
    <row r="28" spans="1:67" s="530" customFormat="1" ht="15.75">
      <c r="A28" s="531" t="s">
        <v>134</v>
      </c>
      <c r="B28" s="532"/>
      <c r="C28" s="533"/>
      <c r="D28" s="534">
        <f>SUM(B28-C28)</f>
        <v>0</v>
      </c>
      <c r="E28" s="532"/>
      <c r="F28" s="533"/>
      <c r="G28" s="534">
        <v>0</v>
      </c>
    </row>
    <row r="29" spans="1:67" s="530" customFormat="1" ht="15.75">
      <c r="A29" s="531" t="s">
        <v>370</v>
      </c>
      <c r="B29" s="535"/>
      <c r="C29" s="538"/>
      <c r="D29" s="536"/>
      <c r="E29" s="535"/>
      <c r="F29" s="538"/>
      <c r="G29" s="536"/>
    </row>
    <row r="30" spans="1:67" s="530" customFormat="1" ht="15.75">
      <c r="A30" s="531" t="s">
        <v>135</v>
      </c>
      <c r="B30" s="532"/>
      <c r="C30" s="533"/>
      <c r="D30" s="534">
        <f>SUM(B30-C30)</f>
        <v>0</v>
      </c>
      <c r="E30" s="532"/>
      <c r="F30" s="533"/>
      <c r="G30" s="534">
        <v>0</v>
      </c>
    </row>
    <row r="31" spans="1:67" s="530" customFormat="1" ht="15.75">
      <c r="A31" s="556" t="s">
        <v>137</v>
      </c>
      <c r="B31" s="547">
        <f>SUM(B25:B30)</f>
        <v>0</v>
      </c>
      <c r="C31" s="548">
        <f>SUM(C25:C30)</f>
        <v>0</v>
      </c>
      <c r="D31" s="549">
        <f>SUM(B31+C31)</f>
        <v>0</v>
      </c>
      <c r="E31" s="547">
        <v>0</v>
      </c>
      <c r="F31" s="548">
        <v>0</v>
      </c>
      <c r="G31" s="549">
        <v>0</v>
      </c>
    </row>
    <row r="32" spans="1:67" s="530" customFormat="1" ht="15.75">
      <c r="A32" s="526" t="s">
        <v>138</v>
      </c>
      <c r="B32" s="550"/>
      <c r="C32" s="539"/>
      <c r="D32" s="551"/>
      <c r="E32" s="550"/>
      <c r="F32" s="539"/>
      <c r="G32" s="551"/>
    </row>
    <row r="33" spans="1:67" s="530" customFormat="1" ht="15.75">
      <c r="A33" s="531" t="s">
        <v>371</v>
      </c>
      <c r="B33" s="552"/>
      <c r="C33" s="537"/>
      <c r="D33" s="553">
        <f>SUM(B33-C33)</f>
        <v>0</v>
      </c>
      <c r="E33" s="552"/>
      <c r="F33" s="537"/>
      <c r="G33" s="553">
        <v>0</v>
      </c>
      <c r="H33" s="546"/>
      <c r="I33" s="546"/>
      <c r="J33" s="546"/>
      <c r="K33" s="546"/>
      <c r="L33" s="546"/>
      <c r="M33" s="546"/>
      <c r="N33" s="546"/>
      <c r="O33" s="546"/>
      <c r="P33" s="546"/>
      <c r="Q33" s="546"/>
      <c r="R33" s="546"/>
      <c r="S33" s="546"/>
      <c r="T33" s="546"/>
      <c r="U33" s="546"/>
      <c r="V33" s="546"/>
      <c r="W33" s="546"/>
      <c r="X33" s="546"/>
      <c r="Y33" s="546"/>
      <c r="Z33" s="546"/>
      <c r="AA33" s="546"/>
      <c r="AB33" s="546"/>
      <c r="AC33" s="546"/>
      <c r="AD33" s="546"/>
      <c r="AE33" s="546"/>
      <c r="AF33" s="546"/>
      <c r="AG33" s="546"/>
      <c r="AH33" s="546"/>
      <c r="AI33" s="546"/>
      <c r="AJ33" s="546"/>
      <c r="AK33" s="546"/>
      <c r="AL33" s="546"/>
      <c r="AM33" s="546"/>
      <c r="AN33" s="546"/>
      <c r="AO33" s="546"/>
      <c r="AP33" s="546"/>
      <c r="AQ33" s="546"/>
      <c r="AR33" s="546"/>
      <c r="AS33" s="546"/>
      <c r="AT33" s="546"/>
      <c r="AU33" s="546"/>
      <c r="AV33" s="546"/>
      <c r="AW33" s="546"/>
      <c r="AX33" s="546"/>
      <c r="AY33" s="546"/>
      <c r="AZ33" s="546"/>
      <c r="BA33" s="546"/>
      <c r="BB33" s="546"/>
      <c r="BC33" s="546"/>
      <c r="BD33" s="546"/>
      <c r="BE33" s="546"/>
      <c r="BF33" s="546"/>
      <c r="BG33" s="546"/>
      <c r="BH33" s="546"/>
      <c r="BI33" s="546"/>
      <c r="BJ33" s="546"/>
      <c r="BK33" s="546"/>
      <c r="BL33" s="546"/>
      <c r="BM33" s="546"/>
      <c r="BN33" s="546"/>
      <c r="BO33" s="546"/>
    </row>
    <row r="34" spans="1:67" s="530" customFormat="1" ht="15.75">
      <c r="A34" s="531" t="s">
        <v>372</v>
      </c>
      <c r="B34" s="550"/>
      <c r="C34" s="539"/>
      <c r="D34" s="534">
        <f>SUM(B34+C34)</f>
        <v>0</v>
      </c>
      <c r="E34" s="550"/>
      <c r="F34" s="539"/>
      <c r="G34" s="736">
        <v>0</v>
      </c>
    </row>
    <row r="35" spans="1:67" s="530" customFormat="1" ht="15.75">
      <c r="A35" s="531" t="s">
        <v>139</v>
      </c>
      <c r="B35" s="552"/>
      <c r="C35" s="537">
        <v>-1211</v>
      </c>
      <c r="D35" s="534">
        <f>SUM(B35+C35)</f>
        <v>-1211</v>
      </c>
      <c r="E35" s="552"/>
      <c r="F35" s="537">
        <v>-724</v>
      </c>
      <c r="G35" s="534">
        <v>-724</v>
      </c>
    </row>
    <row r="36" spans="1:67" s="530" customFormat="1" ht="15.75">
      <c r="A36" s="531" t="s">
        <v>369</v>
      </c>
      <c r="B36" s="554"/>
      <c r="C36" s="539">
        <v>-213</v>
      </c>
      <c r="D36" s="553">
        <f>SUM(B36+C36)</f>
        <v>-213</v>
      </c>
      <c r="E36" s="554"/>
      <c r="F36" s="539">
        <v>-246</v>
      </c>
      <c r="G36" s="553">
        <v>-246</v>
      </c>
    </row>
    <row r="37" spans="1:67" s="530" customFormat="1" ht="15.75">
      <c r="A37" s="531" t="s">
        <v>140</v>
      </c>
      <c r="B37" s="552"/>
      <c r="C37" s="537"/>
      <c r="D37" s="553">
        <f>SUM(B37-C37)</f>
        <v>0</v>
      </c>
      <c r="E37" s="552"/>
      <c r="F37" s="537"/>
      <c r="G37" s="553">
        <v>0</v>
      </c>
    </row>
    <row r="38" spans="1:67" s="530" customFormat="1" ht="15.75">
      <c r="A38" s="531" t="s">
        <v>373</v>
      </c>
      <c r="B38" s="550"/>
      <c r="C38" s="539"/>
      <c r="D38" s="551"/>
      <c r="E38" s="550"/>
      <c r="F38" s="539"/>
      <c r="G38" s="551"/>
    </row>
    <row r="39" spans="1:67" s="530" customFormat="1" ht="15.75">
      <c r="A39" s="531" t="s">
        <v>141</v>
      </c>
      <c r="B39" s="552"/>
      <c r="C39" s="537"/>
      <c r="D39" s="553">
        <f>SUM(B39-C39)</f>
        <v>0</v>
      </c>
      <c r="E39" s="552"/>
      <c r="F39" s="537"/>
      <c r="G39" s="553">
        <v>0</v>
      </c>
    </row>
    <row r="40" spans="1:67" s="530" customFormat="1" ht="15.75">
      <c r="A40" s="526" t="s">
        <v>142</v>
      </c>
      <c r="B40" s="547">
        <f>SUM(B33:B39)</f>
        <v>0</v>
      </c>
      <c r="C40" s="555">
        <f>SUM(C33:C39)</f>
        <v>-1424</v>
      </c>
      <c r="D40" s="549">
        <f>SUM(B40+C40)</f>
        <v>-1424</v>
      </c>
      <c r="E40" s="547">
        <v>0</v>
      </c>
      <c r="F40" s="555">
        <v>-970</v>
      </c>
      <c r="G40" s="549">
        <v>-970</v>
      </c>
    </row>
    <row r="41" spans="1:67" s="530" customFormat="1" ht="15.75">
      <c r="A41" s="556" t="s">
        <v>143</v>
      </c>
      <c r="B41" s="548">
        <f t="shared" ref="B41:D41" si="0">B23+B31+B40</f>
        <v>3639</v>
      </c>
      <c r="C41" s="548">
        <f t="shared" si="0"/>
        <v>-2769</v>
      </c>
      <c r="D41" s="632">
        <f t="shared" si="0"/>
        <v>870</v>
      </c>
      <c r="E41" s="547">
        <v>3582</v>
      </c>
      <c r="F41" s="548">
        <v>-2133</v>
      </c>
      <c r="G41" s="632">
        <v>1449</v>
      </c>
      <c r="H41" s="631"/>
    </row>
    <row r="42" spans="1:67" s="530" customFormat="1" ht="15.75">
      <c r="A42" s="540" t="s">
        <v>144</v>
      </c>
      <c r="B42" s="547"/>
      <c r="C42" s="548"/>
      <c r="D42" s="777">
        <f>G43</f>
        <v>4829</v>
      </c>
      <c r="E42" s="547"/>
      <c r="F42" s="548"/>
      <c r="G42" s="807">
        <v>3380</v>
      </c>
    </row>
    <row r="43" spans="1:67" s="530" customFormat="1" ht="15.75">
      <c r="A43" s="542" t="s">
        <v>145</v>
      </c>
      <c r="B43" s="557"/>
      <c r="C43" s="544"/>
      <c r="D43" s="749">
        <f>D41+D42</f>
        <v>5699</v>
      </c>
      <c r="E43" s="557"/>
      <c r="F43" s="544"/>
      <c r="G43" s="749">
        <v>4829</v>
      </c>
    </row>
    <row r="44" spans="1:67" s="530" customFormat="1" ht="15.75">
      <c r="A44" s="558"/>
      <c r="B44" s="559"/>
      <c r="C44" s="560"/>
      <c r="D44" s="561"/>
      <c r="E44" s="559"/>
      <c r="F44" s="560"/>
      <c r="G44" s="561"/>
      <c r="H44" s="546"/>
      <c r="I44" s="546"/>
      <c r="J44" s="546"/>
      <c r="K44" s="546"/>
      <c r="L44" s="546"/>
      <c r="M44" s="546"/>
      <c r="N44" s="546"/>
      <c r="O44" s="546"/>
      <c r="P44" s="546"/>
      <c r="Q44" s="546"/>
      <c r="R44" s="546"/>
      <c r="S44" s="546"/>
      <c r="T44" s="546"/>
      <c r="U44" s="546"/>
      <c r="V44" s="546"/>
      <c r="W44" s="546"/>
      <c r="X44" s="546"/>
      <c r="Y44" s="546"/>
      <c r="Z44" s="546"/>
      <c r="AA44" s="546"/>
      <c r="AB44" s="546"/>
      <c r="AC44" s="546"/>
      <c r="AD44" s="546"/>
      <c r="AE44" s="546"/>
      <c r="AF44" s="546"/>
      <c r="AG44" s="546"/>
      <c r="AH44" s="546"/>
      <c r="AI44" s="546"/>
      <c r="AJ44" s="546"/>
      <c r="AK44" s="546"/>
      <c r="AL44" s="546"/>
      <c r="AM44" s="546"/>
      <c r="AN44" s="546"/>
      <c r="AO44" s="546"/>
      <c r="AP44" s="546"/>
      <c r="AQ44" s="546"/>
      <c r="AR44" s="546"/>
      <c r="AS44" s="546"/>
      <c r="AT44" s="546"/>
      <c r="AU44" s="546"/>
      <c r="AV44" s="546"/>
      <c r="AW44" s="546"/>
      <c r="AX44" s="546"/>
      <c r="AY44" s="546"/>
      <c r="AZ44" s="546"/>
      <c r="BA44" s="546"/>
      <c r="BB44" s="546"/>
      <c r="BC44" s="546"/>
      <c r="BD44" s="546"/>
      <c r="BE44" s="546"/>
      <c r="BF44" s="546"/>
      <c r="BG44" s="546"/>
      <c r="BH44" s="546"/>
      <c r="BI44" s="546"/>
      <c r="BJ44" s="546"/>
      <c r="BK44" s="546"/>
      <c r="BL44" s="546"/>
      <c r="BM44" s="546"/>
      <c r="BN44" s="546"/>
      <c r="BO44" s="546"/>
    </row>
    <row r="45" spans="1:67" s="43" customFormat="1" ht="22.5" customHeight="1">
      <c r="A45" s="819">
        <f>General!C12</f>
        <v>42758</v>
      </c>
      <c r="B45" s="11" t="s">
        <v>537</v>
      </c>
      <c r="C45" s="69"/>
      <c r="D45" s="69"/>
      <c r="E45" s="783" t="s">
        <v>217</v>
      </c>
      <c r="F45" s="69"/>
      <c r="G45" s="67"/>
    </row>
    <row r="46" spans="1:67" s="43" customFormat="1">
      <c r="A46" s="11"/>
      <c r="B46" s="11"/>
      <c r="C46" s="784"/>
      <c r="D46" s="69"/>
      <c r="E46" s="69"/>
      <c r="F46" s="69"/>
      <c r="G46" s="67"/>
    </row>
    <row r="47" spans="1:67" s="43" customFormat="1">
      <c r="A47" s="11"/>
      <c r="B47" s="562" t="str">
        <f>General!C14</f>
        <v>Владимир Гълъбов</v>
      </c>
      <c r="C47" s="465"/>
      <c r="D47" s="11"/>
      <c r="E47" s="69" t="str">
        <f>General!C16</f>
        <v>Сиска Йозеф Ирене Дидейн</v>
      </c>
      <c r="F47" s="69"/>
      <c r="G47" s="67"/>
    </row>
    <row r="48" spans="1:67">
      <c r="B48" s="69"/>
      <c r="C48" s="69"/>
      <c r="D48" s="69"/>
      <c r="E48" s="69"/>
      <c r="F48" s="69"/>
      <c r="G48" s="69"/>
    </row>
    <row r="49" spans="2:7">
      <c r="B49" s="69"/>
      <c r="C49" s="69"/>
      <c r="D49" s="69"/>
      <c r="E49" s="69"/>
      <c r="F49" s="69"/>
      <c r="G49" s="69"/>
    </row>
    <row r="50" spans="2:7">
      <c r="B50" s="69"/>
      <c r="C50" s="69"/>
      <c r="D50" s="69"/>
      <c r="E50" s="69"/>
      <c r="F50" s="69"/>
      <c r="G50" s="69"/>
    </row>
    <row r="51" spans="2:7">
      <c r="B51" s="69"/>
      <c r="C51" s="69"/>
      <c r="D51" s="69"/>
      <c r="E51" s="69"/>
      <c r="F51" s="69"/>
      <c r="G51" s="69"/>
    </row>
    <row r="52" spans="2:7">
      <c r="B52" s="69"/>
      <c r="C52" s="69"/>
      <c r="D52" s="69"/>
      <c r="E52" s="69"/>
      <c r="F52" s="69"/>
      <c r="G52" s="69"/>
    </row>
    <row r="53" spans="2:7">
      <c r="B53" s="69"/>
      <c r="C53" s="69"/>
      <c r="D53" s="69"/>
      <c r="E53" s="69"/>
      <c r="F53" s="69"/>
      <c r="G53" s="69"/>
    </row>
    <row r="54" spans="2:7">
      <c r="B54" s="69"/>
      <c r="C54" s="69"/>
      <c r="D54" s="69"/>
      <c r="E54" s="69"/>
      <c r="F54" s="69"/>
      <c r="G54" s="69"/>
    </row>
    <row r="55" spans="2:7">
      <c r="B55" s="69"/>
      <c r="C55" s="69"/>
      <c r="D55" s="69"/>
      <c r="E55" s="69"/>
      <c r="F55" s="69"/>
      <c r="G55" s="69"/>
    </row>
    <row r="56" spans="2:7">
      <c r="B56" s="69"/>
      <c r="C56" s="69"/>
      <c r="D56" s="69"/>
      <c r="E56" s="69"/>
      <c r="F56" s="69"/>
      <c r="G56" s="69"/>
    </row>
    <row r="57" spans="2:7">
      <c r="B57" s="69"/>
      <c r="C57" s="69"/>
      <c r="D57" s="69"/>
      <c r="E57" s="69"/>
      <c r="F57" s="69"/>
      <c r="G57" s="69"/>
    </row>
    <row r="58" spans="2:7">
      <c r="B58" s="69"/>
      <c r="C58" s="69"/>
      <c r="D58" s="69"/>
      <c r="E58" s="69"/>
      <c r="F58" s="69"/>
      <c r="G58" s="69"/>
    </row>
    <row r="59" spans="2:7">
      <c r="B59" s="69"/>
      <c r="C59" s="69"/>
      <c r="D59" s="69"/>
      <c r="E59" s="69"/>
      <c r="F59" s="69"/>
      <c r="G59" s="69"/>
    </row>
    <row r="60" spans="2:7">
      <c r="B60" s="69"/>
      <c r="C60" s="69"/>
      <c r="D60" s="69"/>
      <c r="E60" s="69"/>
      <c r="F60" s="69"/>
      <c r="G60" s="69"/>
    </row>
    <row r="61" spans="2:7">
      <c r="B61" s="69"/>
      <c r="C61" s="69"/>
      <c r="D61" s="69"/>
      <c r="E61" s="69"/>
      <c r="F61" s="69"/>
      <c r="G61" s="69"/>
    </row>
    <row r="62" spans="2:7">
      <c r="B62" s="69"/>
      <c r="C62" s="69"/>
      <c r="D62" s="69"/>
      <c r="E62" s="69"/>
      <c r="F62" s="69"/>
      <c r="G62" s="69"/>
    </row>
    <row r="63" spans="2:7">
      <c r="B63" s="69"/>
      <c r="C63" s="69"/>
      <c r="D63" s="69"/>
      <c r="E63" s="69"/>
      <c r="F63" s="69"/>
      <c r="G63" s="69"/>
    </row>
    <row r="64" spans="2:7">
      <c r="B64" s="69"/>
      <c r="C64" s="69"/>
      <c r="D64" s="69"/>
      <c r="E64" s="69"/>
      <c r="F64" s="69"/>
      <c r="G64" s="69"/>
    </row>
    <row r="65" spans="2:7">
      <c r="B65" s="69"/>
      <c r="C65" s="69"/>
      <c r="D65" s="69"/>
      <c r="E65" s="69"/>
      <c r="F65" s="69"/>
      <c r="G65" s="69"/>
    </row>
    <row r="66" spans="2:7">
      <c r="B66" s="69"/>
      <c r="C66" s="69"/>
      <c r="D66" s="69"/>
      <c r="E66" s="69"/>
      <c r="F66" s="69"/>
      <c r="G66" s="69"/>
    </row>
    <row r="67" spans="2:7">
      <c r="B67" s="69"/>
      <c r="C67" s="69"/>
      <c r="D67" s="69"/>
      <c r="E67" s="69"/>
      <c r="F67" s="69"/>
      <c r="G67" s="69"/>
    </row>
    <row r="68" spans="2:7">
      <c r="B68" s="69"/>
      <c r="C68" s="69"/>
      <c r="D68" s="69"/>
      <c r="E68" s="69"/>
      <c r="F68" s="69"/>
      <c r="G68" s="69"/>
    </row>
    <row r="69" spans="2:7">
      <c r="B69" s="69"/>
      <c r="C69" s="69"/>
      <c r="D69" s="69"/>
      <c r="E69" s="69"/>
      <c r="F69" s="69"/>
      <c r="G69" s="69"/>
    </row>
    <row r="70" spans="2:7">
      <c r="B70" s="69"/>
      <c r="C70" s="69"/>
      <c r="D70" s="69"/>
      <c r="E70" s="69"/>
      <c r="F70" s="69"/>
      <c r="G70" s="69"/>
    </row>
    <row r="71" spans="2:7">
      <c r="B71" s="69"/>
      <c r="C71" s="69"/>
      <c r="D71" s="69"/>
      <c r="E71" s="69"/>
      <c r="F71" s="69"/>
      <c r="G71" s="69"/>
    </row>
    <row r="72" spans="2:7">
      <c r="B72" s="69"/>
      <c r="C72" s="69"/>
      <c r="D72" s="69"/>
      <c r="E72" s="69"/>
      <c r="F72" s="69"/>
      <c r="G72" s="69"/>
    </row>
    <row r="73" spans="2:7">
      <c r="B73" s="69"/>
      <c r="C73" s="69"/>
      <c r="D73" s="69"/>
      <c r="E73" s="69"/>
      <c r="F73" s="69"/>
      <c r="G73" s="69"/>
    </row>
    <row r="74" spans="2:7">
      <c r="B74" s="69"/>
      <c r="C74" s="69"/>
      <c r="D74" s="69"/>
      <c r="E74" s="69"/>
      <c r="F74" s="69"/>
      <c r="G74" s="69"/>
    </row>
    <row r="75" spans="2:7">
      <c r="B75" s="69"/>
      <c r="C75" s="69"/>
      <c r="D75" s="69"/>
      <c r="E75" s="69"/>
      <c r="F75" s="69"/>
      <c r="G75" s="69"/>
    </row>
    <row r="76" spans="2:7">
      <c r="B76" s="69"/>
      <c r="C76" s="69"/>
      <c r="D76" s="69"/>
      <c r="E76" s="69"/>
      <c r="F76" s="69"/>
      <c r="G76" s="69"/>
    </row>
    <row r="77" spans="2:7">
      <c r="B77" s="69"/>
      <c r="C77" s="69"/>
      <c r="D77" s="69"/>
      <c r="E77" s="69"/>
      <c r="F77" s="69"/>
      <c r="G77" s="69"/>
    </row>
    <row r="78" spans="2:7">
      <c r="B78" s="69"/>
      <c r="C78" s="69"/>
      <c r="D78" s="69"/>
      <c r="E78" s="69"/>
      <c r="F78" s="69"/>
      <c r="G78" s="69"/>
    </row>
    <row r="79" spans="2:7">
      <c r="B79" s="69"/>
      <c r="C79" s="69"/>
      <c r="D79" s="69"/>
      <c r="E79" s="69"/>
      <c r="F79" s="69"/>
      <c r="G79" s="69"/>
    </row>
    <row r="80" spans="2:7">
      <c r="B80" s="69"/>
      <c r="C80" s="69"/>
      <c r="D80" s="69"/>
      <c r="E80" s="69"/>
      <c r="F80" s="69"/>
      <c r="G80" s="69"/>
    </row>
    <row r="81" spans="2:7">
      <c r="B81" s="69"/>
      <c r="C81" s="69"/>
      <c r="D81" s="69"/>
      <c r="E81" s="69"/>
      <c r="F81" s="69"/>
      <c r="G81" s="69"/>
    </row>
    <row r="82" spans="2:7">
      <c r="B82" s="69"/>
      <c r="C82" s="69"/>
      <c r="D82" s="69"/>
      <c r="E82" s="69"/>
      <c r="F82" s="69"/>
      <c r="G82" s="69"/>
    </row>
    <row r="83" spans="2:7">
      <c r="B83" s="69"/>
      <c r="C83" s="69"/>
      <c r="D83" s="69"/>
      <c r="E83" s="69"/>
      <c r="F83" s="69"/>
      <c r="G83" s="69"/>
    </row>
    <row r="84" spans="2:7">
      <c r="B84" s="69"/>
      <c r="C84" s="69"/>
      <c r="D84" s="69"/>
      <c r="E84" s="69"/>
      <c r="F84" s="69"/>
      <c r="G84" s="69"/>
    </row>
    <row r="85" spans="2:7">
      <c r="B85" s="69"/>
      <c r="C85" s="69"/>
      <c r="D85" s="69"/>
      <c r="E85" s="69"/>
      <c r="F85" s="69"/>
      <c r="G85" s="69"/>
    </row>
    <row r="86" spans="2:7">
      <c r="B86" s="69"/>
      <c r="C86" s="69"/>
      <c r="D86" s="69"/>
      <c r="E86" s="69"/>
      <c r="F86" s="69"/>
      <c r="G86" s="69"/>
    </row>
    <row r="87" spans="2:7">
      <c r="B87" s="69"/>
      <c r="C87" s="69"/>
      <c r="D87" s="69"/>
      <c r="E87" s="69"/>
      <c r="F87" s="69"/>
      <c r="G87" s="69"/>
    </row>
    <row r="88" spans="2:7">
      <c r="B88" s="69"/>
      <c r="C88" s="69"/>
      <c r="D88" s="69"/>
      <c r="E88" s="69"/>
      <c r="F88" s="69"/>
      <c r="G88" s="69"/>
    </row>
    <row r="89" spans="2:7">
      <c r="B89" s="69"/>
      <c r="C89" s="69"/>
      <c r="D89" s="69"/>
      <c r="E89" s="69"/>
      <c r="F89" s="69"/>
      <c r="G89" s="69"/>
    </row>
    <row r="90" spans="2:7">
      <c r="B90" s="69"/>
      <c r="C90" s="69"/>
      <c r="D90" s="69"/>
      <c r="E90" s="69"/>
      <c r="F90" s="69"/>
      <c r="G90" s="69"/>
    </row>
    <row r="91" spans="2:7">
      <c r="B91" s="69"/>
      <c r="C91" s="69"/>
      <c r="D91" s="69"/>
      <c r="E91" s="69"/>
      <c r="F91" s="69"/>
      <c r="G91" s="69"/>
    </row>
    <row r="92" spans="2:7">
      <c r="B92" s="69"/>
      <c r="C92" s="69"/>
      <c r="D92" s="69"/>
      <c r="E92" s="69"/>
      <c r="F92" s="69"/>
      <c r="G92" s="69"/>
    </row>
    <row r="93" spans="2:7">
      <c r="B93" s="69"/>
      <c r="C93" s="69"/>
      <c r="D93" s="69"/>
      <c r="E93" s="69"/>
      <c r="F93" s="69"/>
      <c r="G93" s="69"/>
    </row>
    <row r="94" spans="2:7">
      <c r="B94" s="69"/>
      <c r="C94" s="69"/>
      <c r="D94" s="69"/>
      <c r="E94" s="69"/>
      <c r="F94" s="69"/>
      <c r="G94" s="69"/>
    </row>
    <row r="95" spans="2:7">
      <c r="B95" s="69"/>
      <c r="C95" s="69"/>
      <c r="D95" s="69"/>
      <c r="E95" s="69"/>
      <c r="F95" s="69"/>
      <c r="G95" s="69"/>
    </row>
    <row r="96" spans="2:7">
      <c r="B96" s="69"/>
      <c r="C96" s="69"/>
      <c r="D96" s="69"/>
      <c r="E96" s="69"/>
      <c r="F96" s="69"/>
      <c r="G96" s="69"/>
    </row>
    <row r="97" spans="2:7">
      <c r="B97" s="69"/>
      <c r="C97" s="69"/>
      <c r="D97" s="69"/>
      <c r="E97" s="69"/>
      <c r="F97" s="69"/>
      <c r="G97" s="69"/>
    </row>
    <row r="98" spans="2:7">
      <c r="B98" s="69"/>
      <c r="C98" s="69"/>
      <c r="D98" s="69"/>
      <c r="E98" s="69"/>
      <c r="F98" s="69"/>
      <c r="G98" s="69"/>
    </row>
    <row r="99" spans="2:7">
      <c r="B99" s="69"/>
      <c r="C99" s="69"/>
      <c r="D99" s="69"/>
      <c r="E99" s="69"/>
      <c r="F99" s="69"/>
      <c r="G99" s="69"/>
    </row>
    <row r="100" spans="2:7">
      <c r="B100" s="69"/>
      <c r="C100" s="69"/>
      <c r="D100" s="69"/>
      <c r="E100" s="69"/>
      <c r="F100" s="69"/>
      <c r="G100" s="69"/>
    </row>
    <row r="101" spans="2:7">
      <c r="B101" s="69"/>
      <c r="C101" s="69"/>
      <c r="D101" s="69"/>
      <c r="E101" s="69"/>
      <c r="F101" s="69"/>
      <c r="G101" s="69"/>
    </row>
    <row r="102" spans="2:7">
      <c r="B102" s="69"/>
      <c r="C102" s="69"/>
      <c r="D102" s="69"/>
      <c r="E102" s="69"/>
      <c r="F102" s="69"/>
      <c r="G102" s="69"/>
    </row>
    <row r="103" spans="2:7">
      <c r="B103" s="69"/>
      <c r="C103" s="69"/>
      <c r="D103" s="69"/>
      <c r="E103" s="69"/>
      <c r="F103" s="69"/>
      <c r="G103" s="69"/>
    </row>
    <row r="104" spans="2:7">
      <c r="B104" s="69"/>
      <c r="C104" s="69"/>
      <c r="D104" s="69"/>
      <c r="E104" s="69"/>
      <c r="F104" s="69"/>
      <c r="G104" s="69"/>
    </row>
    <row r="105" spans="2:7">
      <c r="B105" s="69"/>
      <c r="C105" s="69"/>
      <c r="D105" s="69"/>
      <c r="E105" s="69"/>
      <c r="F105" s="69"/>
      <c r="G105" s="69"/>
    </row>
    <row r="106" spans="2:7">
      <c r="B106" s="69"/>
      <c r="C106" s="69"/>
      <c r="D106" s="69"/>
      <c r="E106" s="69"/>
      <c r="F106" s="69"/>
      <c r="G106" s="69"/>
    </row>
    <row r="107" spans="2:7">
      <c r="B107" s="69"/>
      <c r="C107" s="69"/>
      <c r="D107" s="69"/>
      <c r="E107" s="69"/>
      <c r="F107" s="69"/>
      <c r="G107" s="69"/>
    </row>
    <row r="108" spans="2:7">
      <c r="B108" s="69"/>
      <c r="C108" s="69"/>
      <c r="D108" s="69"/>
      <c r="E108" s="69"/>
      <c r="F108" s="69"/>
      <c r="G108" s="69"/>
    </row>
    <row r="109" spans="2:7">
      <c r="B109" s="69"/>
      <c r="C109" s="69"/>
      <c r="D109" s="69"/>
      <c r="E109" s="69"/>
      <c r="F109" s="69"/>
      <c r="G109" s="69"/>
    </row>
    <row r="110" spans="2:7">
      <c r="B110" s="69"/>
      <c r="C110" s="69"/>
      <c r="D110" s="69"/>
      <c r="E110" s="69"/>
      <c r="F110" s="69"/>
      <c r="G110" s="69"/>
    </row>
    <row r="111" spans="2:7">
      <c r="B111" s="69"/>
      <c r="C111" s="69"/>
      <c r="D111" s="69"/>
      <c r="E111" s="69"/>
      <c r="F111" s="69"/>
      <c r="G111" s="69"/>
    </row>
    <row r="112" spans="2:7">
      <c r="B112" s="69"/>
      <c r="C112" s="69"/>
      <c r="D112" s="69"/>
      <c r="E112" s="69"/>
      <c r="F112" s="69"/>
      <c r="G112" s="69"/>
    </row>
    <row r="113" spans="2:7">
      <c r="B113" s="69"/>
      <c r="C113" s="69"/>
      <c r="D113" s="69"/>
      <c r="E113" s="69"/>
      <c r="F113" s="69"/>
      <c r="G113" s="69"/>
    </row>
    <row r="114" spans="2:7">
      <c r="B114" s="69"/>
      <c r="C114" s="69"/>
      <c r="D114" s="69"/>
      <c r="E114" s="69"/>
      <c r="F114" s="69"/>
      <c r="G114" s="69"/>
    </row>
    <row r="115" spans="2:7">
      <c r="B115" s="69"/>
      <c r="C115" s="69"/>
      <c r="D115" s="69"/>
      <c r="E115" s="69"/>
      <c r="F115" s="69"/>
      <c r="G115" s="69"/>
    </row>
    <row r="116" spans="2:7">
      <c r="B116" s="69"/>
      <c r="C116" s="69"/>
      <c r="D116" s="69"/>
      <c r="E116" s="69"/>
      <c r="F116" s="69"/>
      <c r="G116" s="69"/>
    </row>
    <row r="117" spans="2:7">
      <c r="B117" s="69"/>
      <c r="C117" s="69"/>
      <c r="D117" s="69"/>
      <c r="E117" s="69"/>
      <c r="F117" s="69"/>
      <c r="G117" s="69"/>
    </row>
    <row r="118" spans="2:7">
      <c r="B118" s="69"/>
      <c r="C118" s="69"/>
      <c r="D118" s="69"/>
      <c r="E118" s="69"/>
      <c r="F118" s="69"/>
      <c r="G118" s="69"/>
    </row>
    <row r="119" spans="2:7">
      <c r="B119" s="69"/>
      <c r="C119" s="69"/>
      <c r="D119" s="69"/>
      <c r="E119" s="69"/>
      <c r="F119" s="69"/>
      <c r="G119" s="69"/>
    </row>
    <row r="120" spans="2:7">
      <c r="B120" s="69"/>
      <c r="C120" s="69"/>
      <c r="D120" s="69"/>
      <c r="E120" s="69"/>
      <c r="F120" s="69"/>
      <c r="G120" s="69"/>
    </row>
    <row r="121" spans="2:7">
      <c r="B121" s="69"/>
      <c r="C121" s="69"/>
      <c r="D121" s="69"/>
      <c r="E121" s="69"/>
      <c r="F121" s="69"/>
      <c r="G121" s="69"/>
    </row>
    <row r="122" spans="2:7">
      <c r="B122" s="69"/>
      <c r="C122" s="69"/>
      <c r="D122" s="69"/>
      <c r="E122" s="69"/>
      <c r="F122" s="69"/>
      <c r="G122" s="69"/>
    </row>
    <row r="123" spans="2:7">
      <c r="B123" s="69"/>
      <c r="C123" s="69"/>
      <c r="D123" s="69"/>
      <c r="E123" s="69"/>
      <c r="F123" s="69"/>
      <c r="G123" s="69"/>
    </row>
    <row r="124" spans="2:7">
      <c r="B124" s="69"/>
      <c r="C124" s="69"/>
      <c r="D124" s="69"/>
      <c r="E124" s="69"/>
      <c r="F124" s="69"/>
      <c r="G124" s="69"/>
    </row>
    <row r="125" spans="2:7">
      <c r="B125" s="69"/>
      <c r="C125" s="69"/>
      <c r="D125" s="69"/>
      <c r="E125" s="69"/>
      <c r="F125" s="69"/>
      <c r="G125" s="69"/>
    </row>
    <row r="126" spans="2:7">
      <c r="B126" s="69"/>
      <c r="C126" s="69"/>
      <c r="D126" s="69"/>
      <c r="E126" s="69"/>
      <c r="F126" s="69"/>
      <c r="G126" s="69"/>
    </row>
    <row r="127" spans="2:7">
      <c r="B127" s="69"/>
      <c r="C127" s="69"/>
      <c r="D127" s="69"/>
      <c r="E127" s="69"/>
      <c r="F127" s="69"/>
      <c r="G127" s="69"/>
    </row>
    <row r="128" spans="2:7">
      <c r="B128" s="69"/>
      <c r="C128" s="69"/>
      <c r="D128" s="69"/>
      <c r="E128" s="69"/>
      <c r="F128" s="69"/>
      <c r="G128" s="69"/>
    </row>
    <row r="129" spans="2:7">
      <c r="B129" s="69"/>
      <c r="C129" s="69"/>
      <c r="D129" s="69"/>
      <c r="E129" s="69"/>
      <c r="F129" s="69"/>
      <c r="G129" s="69"/>
    </row>
    <row r="130" spans="2:7">
      <c r="B130" s="69"/>
      <c r="C130" s="69"/>
      <c r="D130" s="69"/>
      <c r="E130" s="69"/>
      <c r="F130" s="69"/>
      <c r="G130" s="69"/>
    </row>
    <row r="131" spans="2:7">
      <c r="B131" s="69"/>
      <c r="C131" s="69"/>
      <c r="D131" s="69"/>
      <c r="E131" s="69"/>
      <c r="F131" s="69"/>
      <c r="G131" s="69"/>
    </row>
    <row r="132" spans="2:7">
      <c r="B132" s="69"/>
      <c r="C132" s="69"/>
      <c r="D132" s="69"/>
      <c r="E132" s="69"/>
      <c r="F132" s="69"/>
      <c r="G132" s="69"/>
    </row>
    <row r="133" spans="2:7">
      <c r="B133" s="69"/>
      <c r="C133" s="69"/>
      <c r="D133" s="69"/>
      <c r="E133" s="69"/>
      <c r="F133" s="69"/>
      <c r="G133" s="69"/>
    </row>
    <row r="134" spans="2:7">
      <c r="B134" s="69"/>
      <c r="C134" s="69"/>
      <c r="D134" s="69"/>
      <c r="E134" s="69"/>
      <c r="F134" s="69"/>
      <c r="G134" s="69"/>
    </row>
    <row r="135" spans="2:7">
      <c r="B135" s="69"/>
      <c r="C135" s="69"/>
      <c r="D135" s="69"/>
      <c r="E135" s="69"/>
      <c r="F135" s="69"/>
      <c r="G135" s="69"/>
    </row>
    <row r="136" spans="2:7">
      <c r="B136" s="69"/>
      <c r="C136" s="69"/>
      <c r="D136" s="69"/>
      <c r="E136" s="69"/>
      <c r="F136" s="69"/>
      <c r="G136" s="69"/>
    </row>
    <row r="137" spans="2:7">
      <c r="B137" s="69"/>
      <c r="C137" s="69"/>
      <c r="D137" s="69"/>
      <c r="E137" s="69"/>
      <c r="F137" s="69"/>
      <c r="G137" s="69"/>
    </row>
    <row r="138" spans="2:7">
      <c r="B138" s="69"/>
      <c r="C138" s="69"/>
      <c r="D138" s="69"/>
      <c r="E138" s="69"/>
      <c r="F138" s="69"/>
      <c r="G138" s="69"/>
    </row>
    <row r="139" spans="2:7">
      <c r="B139" s="69"/>
      <c r="C139" s="69"/>
      <c r="D139" s="69"/>
      <c r="E139" s="69"/>
      <c r="F139" s="69"/>
      <c r="G139" s="69"/>
    </row>
    <row r="140" spans="2:7">
      <c r="B140" s="69"/>
      <c r="C140" s="69"/>
      <c r="D140" s="69"/>
      <c r="E140" s="69"/>
      <c r="F140" s="69"/>
      <c r="G140" s="69"/>
    </row>
    <row r="141" spans="2:7">
      <c r="B141" s="69"/>
      <c r="C141" s="69"/>
      <c r="D141" s="69"/>
      <c r="E141" s="69"/>
      <c r="F141" s="69"/>
      <c r="G141" s="69"/>
    </row>
    <row r="142" spans="2:7">
      <c r="B142" s="69"/>
      <c r="C142" s="69"/>
      <c r="D142" s="69"/>
      <c r="E142" s="69"/>
      <c r="F142" s="69"/>
      <c r="G142" s="69"/>
    </row>
    <row r="143" spans="2:7">
      <c r="B143" s="69"/>
      <c r="C143" s="69"/>
      <c r="D143" s="69"/>
      <c r="E143" s="69"/>
      <c r="F143" s="69"/>
      <c r="G143" s="69"/>
    </row>
    <row r="144" spans="2:7">
      <c r="B144" s="69"/>
      <c r="C144" s="69"/>
      <c r="D144" s="69"/>
      <c r="E144" s="69"/>
      <c r="F144" s="69"/>
      <c r="G144" s="69"/>
    </row>
    <row r="145" spans="2:7">
      <c r="B145" s="69"/>
      <c r="C145" s="69"/>
      <c r="D145" s="69"/>
      <c r="E145" s="69"/>
      <c r="F145" s="69"/>
      <c r="G145" s="69"/>
    </row>
    <row r="146" spans="2:7">
      <c r="B146" s="69"/>
      <c r="C146" s="69"/>
      <c r="D146" s="69"/>
      <c r="E146" s="69"/>
      <c r="F146" s="69"/>
      <c r="G146" s="69"/>
    </row>
    <row r="147" spans="2:7">
      <c r="B147" s="69"/>
      <c r="C147" s="69"/>
      <c r="D147" s="69"/>
      <c r="E147" s="69"/>
      <c r="F147" s="69"/>
      <c r="G147" s="69"/>
    </row>
    <row r="148" spans="2:7">
      <c r="B148" s="69"/>
      <c r="C148" s="69"/>
      <c r="D148" s="69"/>
      <c r="E148" s="69"/>
      <c r="F148" s="69"/>
      <c r="G148" s="69"/>
    </row>
    <row r="149" spans="2:7">
      <c r="B149" s="69"/>
      <c r="C149" s="69"/>
      <c r="D149" s="69"/>
      <c r="E149" s="69"/>
      <c r="F149" s="69"/>
      <c r="G149" s="69"/>
    </row>
    <row r="150" spans="2:7">
      <c r="B150" s="69"/>
      <c r="C150" s="69"/>
      <c r="D150" s="69"/>
      <c r="E150" s="69"/>
      <c r="F150" s="69"/>
      <c r="G150" s="69"/>
    </row>
    <row r="151" spans="2:7">
      <c r="B151" s="69"/>
      <c r="C151" s="69"/>
      <c r="D151" s="69"/>
      <c r="E151" s="69"/>
      <c r="F151" s="69"/>
      <c r="G151" s="69"/>
    </row>
    <row r="152" spans="2:7">
      <c r="B152" s="69"/>
      <c r="C152" s="69"/>
      <c r="D152" s="69"/>
      <c r="E152" s="69"/>
      <c r="F152" s="69"/>
      <c r="G152" s="69"/>
    </row>
    <row r="153" spans="2:7">
      <c r="B153" s="69"/>
      <c r="C153" s="69"/>
      <c r="D153" s="69"/>
      <c r="E153" s="69"/>
      <c r="F153" s="69"/>
      <c r="G153" s="69"/>
    </row>
    <row r="154" spans="2:7">
      <c r="B154" s="69"/>
      <c r="C154" s="69"/>
      <c r="D154" s="69"/>
      <c r="E154" s="69"/>
      <c r="F154" s="69"/>
      <c r="G154" s="69"/>
    </row>
    <row r="155" spans="2:7">
      <c r="B155" s="69"/>
      <c r="C155" s="69"/>
      <c r="D155" s="69"/>
      <c r="E155" s="69"/>
      <c r="F155" s="69"/>
      <c r="G155" s="69"/>
    </row>
    <row r="156" spans="2:7">
      <c r="B156" s="69"/>
      <c r="C156" s="69"/>
      <c r="D156" s="69"/>
      <c r="E156" s="69"/>
      <c r="F156" s="69"/>
      <c r="G156" s="69"/>
    </row>
    <row r="157" spans="2:7">
      <c r="B157" s="69"/>
      <c r="C157" s="69"/>
      <c r="D157" s="69"/>
      <c r="E157" s="69"/>
      <c r="F157" s="69"/>
      <c r="G157" s="69"/>
    </row>
    <row r="158" spans="2:7">
      <c r="B158" s="69"/>
      <c r="C158" s="69"/>
      <c r="D158" s="69"/>
      <c r="E158" s="69"/>
      <c r="F158" s="69"/>
      <c r="G158" s="69"/>
    </row>
    <row r="159" spans="2:7">
      <c r="B159" s="69"/>
      <c r="C159" s="69"/>
      <c r="D159" s="69"/>
      <c r="E159" s="69"/>
      <c r="F159" s="69"/>
      <c r="G159" s="69"/>
    </row>
    <row r="160" spans="2:7">
      <c r="B160" s="69"/>
      <c r="C160" s="69"/>
      <c r="D160" s="69"/>
      <c r="E160" s="69"/>
      <c r="F160" s="69"/>
      <c r="G160" s="69"/>
    </row>
    <row r="161" spans="2:7">
      <c r="B161" s="69"/>
      <c r="C161" s="69"/>
      <c r="D161" s="69"/>
      <c r="E161" s="69"/>
      <c r="F161" s="69"/>
      <c r="G161" s="69"/>
    </row>
    <row r="162" spans="2:7">
      <c r="B162" s="69"/>
      <c r="C162" s="69"/>
      <c r="D162" s="69"/>
      <c r="E162" s="69"/>
      <c r="F162" s="69"/>
      <c r="G162" s="69"/>
    </row>
    <row r="163" spans="2:7">
      <c r="B163" s="69"/>
      <c r="C163" s="69"/>
      <c r="D163" s="69"/>
      <c r="E163" s="69"/>
      <c r="F163" s="69"/>
      <c r="G163" s="69"/>
    </row>
    <row r="164" spans="2:7">
      <c r="B164" s="69"/>
      <c r="C164" s="69"/>
      <c r="D164" s="69"/>
      <c r="E164" s="69"/>
      <c r="F164" s="69"/>
      <c r="G164" s="69"/>
    </row>
    <row r="165" spans="2:7">
      <c r="B165" s="69"/>
      <c r="C165" s="69"/>
      <c r="D165" s="69"/>
      <c r="E165" s="69"/>
      <c r="F165" s="69"/>
      <c r="G165" s="69"/>
    </row>
    <row r="166" spans="2:7">
      <c r="B166" s="69"/>
      <c r="C166" s="69"/>
      <c r="D166" s="69"/>
      <c r="E166" s="69"/>
      <c r="F166" s="69"/>
      <c r="G166" s="69"/>
    </row>
    <row r="167" spans="2:7">
      <c r="B167" s="69"/>
      <c r="C167" s="69"/>
      <c r="D167" s="69"/>
      <c r="E167" s="69"/>
      <c r="F167" s="69"/>
      <c r="G167" s="69"/>
    </row>
    <row r="168" spans="2:7">
      <c r="B168" s="69"/>
      <c r="C168" s="69"/>
      <c r="D168" s="69"/>
      <c r="E168" s="69"/>
      <c r="F168" s="69"/>
      <c r="G168" s="69"/>
    </row>
    <row r="169" spans="2:7">
      <c r="B169" s="69"/>
      <c r="C169" s="69"/>
      <c r="D169" s="69"/>
      <c r="E169" s="69"/>
      <c r="F169" s="69"/>
      <c r="G169" s="69"/>
    </row>
    <row r="170" spans="2:7">
      <c r="B170" s="69"/>
      <c r="C170" s="69"/>
      <c r="D170" s="69"/>
      <c r="E170" s="69"/>
      <c r="F170" s="69"/>
      <c r="G170" s="69"/>
    </row>
    <row r="171" spans="2:7">
      <c r="B171" s="69"/>
      <c r="C171" s="69"/>
      <c r="D171" s="69"/>
      <c r="E171" s="69"/>
      <c r="F171" s="69"/>
      <c r="G171" s="69"/>
    </row>
    <row r="172" spans="2:7">
      <c r="B172" s="69"/>
      <c r="C172" s="69"/>
      <c r="D172" s="69"/>
      <c r="E172" s="69"/>
      <c r="F172" s="69"/>
      <c r="G172" s="69"/>
    </row>
    <row r="173" spans="2:7">
      <c r="B173" s="69"/>
      <c r="C173" s="69"/>
      <c r="D173" s="69"/>
      <c r="E173" s="69"/>
      <c r="F173" s="69"/>
      <c r="G173" s="69"/>
    </row>
    <row r="174" spans="2:7">
      <c r="B174" s="69"/>
      <c r="C174" s="69"/>
      <c r="D174" s="69"/>
      <c r="E174" s="69"/>
      <c r="F174" s="69"/>
      <c r="G174" s="69"/>
    </row>
    <row r="175" spans="2:7">
      <c r="B175" s="69"/>
      <c r="C175" s="69"/>
      <c r="D175" s="69"/>
      <c r="E175" s="69"/>
      <c r="F175" s="69"/>
      <c r="G175" s="69"/>
    </row>
    <row r="176" spans="2:7">
      <c r="B176" s="69"/>
      <c r="C176" s="69"/>
      <c r="D176" s="69"/>
      <c r="E176" s="69"/>
      <c r="F176" s="69"/>
      <c r="G176" s="69"/>
    </row>
    <row r="177" spans="2:7">
      <c r="B177" s="69"/>
      <c r="C177" s="69"/>
      <c r="D177" s="69"/>
      <c r="E177" s="69"/>
      <c r="F177" s="69"/>
      <c r="G177" s="69"/>
    </row>
    <row r="178" spans="2:7">
      <c r="B178" s="69"/>
      <c r="C178" s="69"/>
      <c r="D178" s="69"/>
      <c r="E178" s="69"/>
      <c r="F178" s="69"/>
      <c r="G178" s="69"/>
    </row>
    <row r="179" spans="2:7">
      <c r="B179" s="69"/>
      <c r="C179" s="69"/>
      <c r="D179" s="69"/>
      <c r="E179" s="69"/>
      <c r="F179" s="69"/>
      <c r="G179" s="69"/>
    </row>
    <row r="180" spans="2:7">
      <c r="B180" s="69"/>
      <c r="C180" s="69"/>
      <c r="D180" s="69"/>
      <c r="E180" s="69"/>
      <c r="F180" s="69"/>
      <c r="G180" s="69"/>
    </row>
    <row r="181" spans="2:7">
      <c r="B181" s="69"/>
      <c r="C181" s="69"/>
      <c r="D181" s="69"/>
      <c r="E181" s="69"/>
      <c r="F181" s="69"/>
      <c r="G181" s="69"/>
    </row>
    <row r="182" spans="2:7">
      <c r="B182" s="69"/>
      <c r="C182" s="69"/>
      <c r="D182" s="69"/>
      <c r="E182" s="69"/>
      <c r="F182" s="69"/>
      <c r="G182" s="69"/>
    </row>
    <row r="183" spans="2:7">
      <c r="B183" s="69"/>
      <c r="C183" s="69"/>
      <c r="D183" s="69"/>
      <c r="E183" s="69"/>
      <c r="F183" s="69"/>
      <c r="G183" s="69"/>
    </row>
    <row r="184" spans="2:7">
      <c r="B184" s="69"/>
      <c r="C184" s="69"/>
      <c r="D184" s="69"/>
      <c r="E184" s="69"/>
      <c r="F184" s="69"/>
      <c r="G184" s="69"/>
    </row>
    <row r="185" spans="2:7">
      <c r="B185" s="69"/>
      <c r="C185" s="69"/>
      <c r="D185" s="69"/>
      <c r="E185" s="69"/>
      <c r="F185" s="69"/>
      <c r="G185" s="69"/>
    </row>
    <row r="186" spans="2:7">
      <c r="B186" s="69"/>
      <c r="C186" s="69"/>
      <c r="D186" s="69"/>
      <c r="E186" s="69"/>
      <c r="F186" s="69"/>
      <c r="G186" s="69"/>
    </row>
    <row r="187" spans="2:7">
      <c r="B187" s="69"/>
      <c r="C187" s="69"/>
      <c r="D187" s="69"/>
      <c r="E187" s="69"/>
      <c r="F187" s="69"/>
      <c r="G187" s="69"/>
    </row>
    <row r="188" spans="2:7">
      <c r="B188" s="69"/>
      <c r="C188" s="69"/>
      <c r="D188" s="69"/>
      <c r="E188" s="69"/>
      <c r="F188" s="69"/>
      <c r="G188" s="69"/>
    </row>
    <row r="189" spans="2:7">
      <c r="B189" s="69"/>
      <c r="C189" s="69"/>
      <c r="D189" s="69"/>
      <c r="E189" s="69"/>
      <c r="F189" s="69"/>
      <c r="G189" s="69"/>
    </row>
    <row r="190" spans="2:7">
      <c r="B190" s="69"/>
      <c r="C190" s="69"/>
      <c r="D190" s="69"/>
      <c r="E190" s="69"/>
      <c r="F190" s="69"/>
      <c r="G190" s="69"/>
    </row>
    <row r="191" spans="2:7">
      <c r="B191" s="69"/>
      <c r="C191" s="69"/>
      <c r="D191" s="69"/>
      <c r="E191" s="69"/>
      <c r="F191" s="69"/>
      <c r="G191" s="69"/>
    </row>
    <row r="192" spans="2:7">
      <c r="B192" s="69"/>
      <c r="C192" s="69"/>
      <c r="D192" s="69"/>
      <c r="E192" s="69"/>
      <c r="F192" s="69"/>
      <c r="G192" s="69"/>
    </row>
    <row r="193" spans="2:7">
      <c r="B193" s="69"/>
      <c r="C193" s="69"/>
      <c r="D193" s="69"/>
      <c r="E193" s="69"/>
      <c r="F193" s="69"/>
      <c r="G193" s="69"/>
    </row>
    <row r="194" spans="2:7">
      <c r="B194" s="69"/>
      <c r="C194" s="69"/>
      <c r="D194" s="69"/>
      <c r="E194" s="69"/>
      <c r="F194" s="69"/>
      <c r="G194" s="69"/>
    </row>
    <row r="195" spans="2:7">
      <c r="B195" s="69"/>
      <c r="C195" s="69"/>
      <c r="D195" s="69"/>
      <c r="E195" s="69"/>
      <c r="F195" s="69"/>
      <c r="G195" s="69"/>
    </row>
    <row r="196" spans="2:7">
      <c r="B196" s="69"/>
      <c r="C196" s="69"/>
      <c r="D196" s="69"/>
      <c r="E196" s="69"/>
      <c r="F196" s="69"/>
      <c r="G196" s="69"/>
    </row>
    <row r="197" spans="2:7">
      <c r="B197" s="69"/>
      <c r="C197" s="69"/>
      <c r="D197" s="69"/>
      <c r="E197" s="69"/>
      <c r="F197" s="69"/>
      <c r="G197" s="69"/>
    </row>
    <row r="198" spans="2:7">
      <c r="B198" s="69"/>
      <c r="C198" s="69"/>
      <c r="D198" s="69"/>
      <c r="E198" s="69"/>
      <c r="F198" s="69"/>
      <c r="G198" s="69"/>
    </row>
    <row r="199" spans="2:7">
      <c r="B199" s="69"/>
      <c r="C199" s="69"/>
      <c r="D199" s="69"/>
      <c r="E199" s="69"/>
      <c r="F199" s="69"/>
      <c r="G199" s="69"/>
    </row>
    <row r="200" spans="2:7">
      <c r="B200" s="69"/>
      <c r="C200" s="69"/>
      <c r="D200" s="69"/>
      <c r="E200" s="69"/>
      <c r="F200" s="69"/>
      <c r="G200" s="69"/>
    </row>
    <row r="201" spans="2:7">
      <c r="B201" s="69"/>
      <c r="C201" s="69"/>
      <c r="D201" s="69"/>
      <c r="E201" s="69"/>
      <c r="F201" s="69"/>
      <c r="G201" s="69"/>
    </row>
    <row r="202" spans="2:7">
      <c r="B202" s="69"/>
      <c r="C202" s="69"/>
      <c r="D202" s="69"/>
      <c r="E202" s="69"/>
      <c r="F202" s="69"/>
      <c r="G202" s="69"/>
    </row>
    <row r="203" spans="2:7">
      <c r="B203" s="69"/>
      <c r="C203" s="69"/>
      <c r="D203" s="69"/>
      <c r="E203" s="69"/>
      <c r="F203" s="69"/>
      <c r="G203" s="69"/>
    </row>
    <row r="204" spans="2:7">
      <c r="B204" s="69"/>
      <c r="C204" s="69"/>
      <c r="D204" s="69"/>
      <c r="E204" s="69"/>
      <c r="F204" s="69"/>
      <c r="G204" s="69"/>
    </row>
    <row r="205" spans="2:7">
      <c r="B205" s="69"/>
      <c r="C205" s="69"/>
      <c r="D205" s="69"/>
      <c r="E205" s="69"/>
      <c r="F205" s="69"/>
      <c r="G205" s="69"/>
    </row>
    <row r="206" spans="2:7">
      <c r="B206" s="69"/>
      <c r="C206" s="69"/>
      <c r="D206" s="69"/>
      <c r="E206" s="69"/>
      <c r="F206" s="69"/>
      <c r="G206" s="69"/>
    </row>
    <row r="207" spans="2:7">
      <c r="B207" s="69"/>
      <c r="C207" s="69"/>
      <c r="D207" s="69"/>
      <c r="E207" s="69"/>
      <c r="F207" s="69"/>
      <c r="G207" s="69"/>
    </row>
    <row r="208" spans="2:7">
      <c r="B208" s="69"/>
      <c r="C208" s="69"/>
      <c r="D208" s="69"/>
      <c r="E208" s="69"/>
      <c r="F208" s="69"/>
      <c r="G208" s="69"/>
    </row>
    <row r="209" spans="2:7">
      <c r="B209" s="69"/>
      <c r="C209" s="69"/>
      <c r="D209" s="69"/>
      <c r="E209" s="69"/>
      <c r="F209" s="69"/>
      <c r="G209" s="69"/>
    </row>
    <row r="210" spans="2:7">
      <c r="B210" s="69"/>
      <c r="C210" s="69"/>
      <c r="D210" s="69"/>
      <c r="E210" s="69"/>
      <c r="F210" s="69"/>
      <c r="G210" s="69"/>
    </row>
    <row r="211" spans="2:7">
      <c r="B211" s="69"/>
      <c r="C211" s="69"/>
      <c r="D211" s="69"/>
      <c r="E211" s="69"/>
      <c r="F211" s="69"/>
      <c r="G211" s="69"/>
    </row>
    <row r="212" spans="2:7">
      <c r="B212" s="69"/>
      <c r="C212" s="69"/>
      <c r="D212" s="69"/>
      <c r="E212" s="69"/>
      <c r="F212" s="69"/>
      <c r="G212" s="69"/>
    </row>
    <row r="213" spans="2:7">
      <c r="B213" s="69"/>
      <c r="C213" s="69"/>
      <c r="D213" s="69"/>
      <c r="E213" s="69"/>
      <c r="F213" s="69"/>
      <c r="G213" s="69"/>
    </row>
    <row r="214" spans="2:7">
      <c r="B214" s="69"/>
      <c r="C214" s="69"/>
      <c r="D214" s="69"/>
      <c r="E214" s="69"/>
      <c r="F214" s="69"/>
      <c r="G214" s="69"/>
    </row>
    <row r="215" spans="2:7">
      <c r="B215" s="69"/>
      <c r="C215" s="69"/>
      <c r="D215" s="69"/>
      <c r="E215" s="69"/>
      <c r="F215" s="69"/>
      <c r="G215" s="69"/>
    </row>
    <row r="216" spans="2:7">
      <c r="B216" s="69"/>
      <c r="C216" s="69"/>
      <c r="D216" s="69"/>
      <c r="E216" s="69"/>
      <c r="F216" s="69"/>
      <c r="G216" s="69"/>
    </row>
    <row r="217" spans="2:7">
      <c r="B217" s="69"/>
      <c r="C217" s="69"/>
      <c r="D217" s="69"/>
      <c r="E217" s="69"/>
      <c r="F217" s="69"/>
      <c r="G217" s="69"/>
    </row>
    <row r="218" spans="2:7">
      <c r="B218" s="69"/>
      <c r="C218" s="69"/>
      <c r="D218" s="69"/>
      <c r="E218" s="69"/>
      <c r="F218" s="69"/>
      <c r="G218" s="69"/>
    </row>
    <row r="219" spans="2:7">
      <c r="B219" s="69"/>
      <c r="C219" s="69"/>
      <c r="D219" s="69"/>
      <c r="E219" s="69"/>
      <c r="F219" s="69"/>
      <c r="G219" s="69"/>
    </row>
    <row r="220" spans="2:7">
      <c r="B220" s="69"/>
      <c r="C220" s="69"/>
      <c r="D220" s="69"/>
      <c r="E220" s="69"/>
      <c r="F220" s="69"/>
      <c r="G220" s="69"/>
    </row>
    <row r="221" spans="2:7">
      <c r="B221" s="69"/>
      <c r="C221" s="69"/>
      <c r="D221" s="69"/>
      <c r="E221" s="69"/>
      <c r="F221" s="69"/>
      <c r="G221" s="69"/>
    </row>
    <row r="222" spans="2:7">
      <c r="B222" s="69"/>
      <c r="C222" s="69"/>
      <c r="D222" s="69"/>
      <c r="E222" s="69"/>
      <c r="F222" s="69"/>
      <c r="G222" s="69"/>
    </row>
    <row r="223" spans="2:7">
      <c r="B223" s="69"/>
      <c r="C223" s="69"/>
      <c r="D223" s="69"/>
      <c r="E223" s="69"/>
      <c r="F223" s="69"/>
      <c r="G223" s="69"/>
    </row>
    <row r="224" spans="2:7">
      <c r="B224" s="69"/>
      <c r="C224" s="69"/>
      <c r="D224" s="69"/>
      <c r="E224" s="69"/>
      <c r="F224" s="69"/>
      <c r="G224" s="69"/>
    </row>
    <row r="225" spans="2:7">
      <c r="B225" s="69"/>
      <c r="C225" s="69"/>
      <c r="D225" s="69"/>
      <c r="E225" s="69"/>
      <c r="F225" s="69"/>
      <c r="G225" s="69"/>
    </row>
    <row r="226" spans="2:7">
      <c r="B226" s="69"/>
      <c r="C226" s="69"/>
      <c r="D226" s="69"/>
      <c r="E226" s="69"/>
      <c r="F226" s="69"/>
      <c r="G226" s="69"/>
    </row>
    <row r="227" spans="2:7">
      <c r="B227" s="69"/>
      <c r="C227" s="69"/>
      <c r="D227" s="69"/>
      <c r="E227" s="69"/>
      <c r="F227" s="69"/>
      <c r="G227" s="69"/>
    </row>
    <row r="228" spans="2:7">
      <c r="B228" s="69"/>
      <c r="C228" s="69"/>
      <c r="D228" s="69"/>
      <c r="E228" s="69"/>
      <c r="F228" s="69"/>
      <c r="G228" s="69"/>
    </row>
    <row r="229" spans="2:7">
      <c r="B229" s="69"/>
      <c r="C229" s="69"/>
      <c r="D229" s="69"/>
      <c r="E229" s="69"/>
      <c r="F229" s="69"/>
      <c r="G229" s="69"/>
    </row>
    <row r="230" spans="2:7">
      <c r="B230" s="69"/>
      <c r="C230" s="69"/>
      <c r="D230" s="69"/>
      <c r="E230" s="69"/>
      <c r="F230" s="69"/>
      <c r="G230" s="69"/>
    </row>
    <row r="231" spans="2:7">
      <c r="B231" s="69"/>
      <c r="C231" s="69"/>
      <c r="D231" s="69"/>
      <c r="E231" s="69"/>
      <c r="F231" s="69"/>
      <c r="G231" s="69"/>
    </row>
    <row r="232" spans="2:7">
      <c r="B232" s="69"/>
      <c r="C232" s="69"/>
      <c r="D232" s="69"/>
      <c r="E232" s="69"/>
      <c r="F232" s="69"/>
      <c r="G232" s="69"/>
    </row>
    <row r="233" spans="2:7">
      <c r="B233" s="69"/>
      <c r="C233" s="69"/>
      <c r="D233" s="69"/>
      <c r="E233" s="69"/>
      <c r="F233" s="69"/>
      <c r="G233" s="69"/>
    </row>
    <row r="234" spans="2:7">
      <c r="B234" s="69"/>
      <c r="C234" s="69"/>
      <c r="D234" s="69"/>
      <c r="E234" s="69"/>
      <c r="F234" s="69"/>
      <c r="G234" s="69"/>
    </row>
    <row r="235" spans="2:7">
      <c r="B235" s="69"/>
      <c r="C235" s="69"/>
      <c r="D235" s="69"/>
      <c r="E235" s="69"/>
      <c r="F235" s="69"/>
      <c r="G235" s="69"/>
    </row>
    <row r="236" spans="2:7">
      <c r="B236" s="69"/>
      <c r="C236" s="69"/>
      <c r="D236" s="69"/>
      <c r="E236" s="69"/>
      <c r="F236" s="69"/>
      <c r="G236" s="69"/>
    </row>
    <row r="237" spans="2:7">
      <c r="B237" s="69"/>
      <c r="C237" s="69"/>
      <c r="D237" s="69"/>
      <c r="E237" s="69"/>
      <c r="F237" s="69"/>
      <c r="G237" s="69"/>
    </row>
    <row r="238" spans="2:7">
      <c r="B238" s="69"/>
      <c r="C238" s="69"/>
      <c r="D238" s="69"/>
      <c r="E238" s="69"/>
      <c r="F238" s="69"/>
      <c r="G238" s="69"/>
    </row>
    <row r="239" spans="2:7">
      <c r="B239" s="69"/>
      <c r="C239" s="69"/>
      <c r="D239" s="69"/>
      <c r="E239" s="69"/>
      <c r="F239" s="69"/>
      <c r="G239" s="69"/>
    </row>
    <row r="240" spans="2:7">
      <c r="B240" s="69"/>
      <c r="C240" s="69"/>
      <c r="D240" s="69"/>
      <c r="E240" s="69"/>
      <c r="F240" s="69"/>
      <c r="G240" s="69"/>
    </row>
    <row r="241" spans="2:7">
      <c r="B241" s="69"/>
      <c r="C241" s="69"/>
      <c r="D241" s="69"/>
      <c r="E241" s="69"/>
      <c r="F241" s="69"/>
      <c r="G241" s="69"/>
    </row>
    <row r="242" spans="2:7">
      <c r="B242" s="69"/>
      <c r="C242" s="69"/>
      <c r="D242" s="69"/>
      <c r="E242" s="69"/>
      <c r="F242" s="69"/>
      <c r="G242" s="69"/>
    </row>
    <row r="243" spans="2:7">
      <c r="B243" s="69"/>
      <c r="C243" s="69"/>
      <c r="D243" s="69"/>
      <c r="E243" s="69"/>
      <c r="F243" s="69"/>
      <c r="G243" s="69"/>
    </row>
    <row r="244" spans="2:7">
      <c r="B244" s="69"/>
      <c r="C244" s="69"/>
      <c r="D244" s="69"/>
      <c r="E244" s="69"/>
      <c r="F244" s="69"/>
      <c r="G244" s="69"/>
    </row>
    <row r="245" spans="2:7">
      <c r="B245" s="69"/>
      <c r="C245" s="69"/>
      <c r="D245" s="69"/>
      <c r="E245" s="69"/>
      <c r="F245" s="69"/>
      <c r="G245" s="69"/>
    </row>
    <row r="246" spans="2:7">
      <c r="B246" s="69"/>
      <c r="C246" s="69"/>
      <c r="D246" s="69"/>
      <c r="E246" s="69"/>
      <c r="F246" s="69"/>
      <c r="G246" s="69"/>
    </row>
    <row r="247" spans="2:7">
      <c r="B247" s="69"/>
      <c r="C247" s="69"/>
      <c r="D247" s="69"/>
      <c r="E247" s="69"/>
      <c r="F247" s="69"/>
      <c r="G247" s="69"/>
    </row>
    <row r="248" spans="2:7">
      <c r="B248" s="69"/>
      <c r="C248" s="69"/>
      <c r="D248" s="69"/>
      <c r="E248" s="69"/>
      <c r="F248" s="69"/>
      <c r="G248" s="69"/>
    </row>
    <row r="249" spans="2:7">
      <c r="B249" s="69"/>
      <c r="C249" s="69"/>
      <c r="D249" s="69"/>
      <c r="E249" s="69"/>
      <c r="F249" s="69"/>
      <c r="G249" s="69"/>
    </row>
    <row r="250" spans="2:7">
      <c r="B250" s="69"/>
      <c r="C250" s="69"/>
      <c r="D250" s="69"/>
      <c r="E250" s="69"/>
      <c r="F250" s="69"/>
      <c r="G250" s="69"/>
    </row>
    <row r="251" spans="2:7">
      <c r="B251" s="69"/>
      <c r="C251" s="69"/>
      <c r="D251" s="69"/>
      <c r="E251" s="69"/>
      <c r="F251" s="69"/>
      <c r="G251" s="69"/>
    </row>
    <row r="252" spans="2:7">
      <c r="B252" s="69"/>
      <c r="C252" s="69"/>
      <c r="D252" s="69"/>
      <c r="E252" s="69"/>
      <c r="F252" s="69"/>
      <c r="G252" s="69"/>
    </row>
    <row r="253" spans="2:7">
      <c r="B253" s="69"/>
      <c r="C253" s="69"/>
      <c r="D253" s="69"/>
      <c r="E253" s="69"/>
      <c r="F253" s="69"/>
      <c r="G253" s="69"/>
    </row>
    <row r="254" spans="2:7">
      <c r="B254" s="69"/>
      <c r="C254" s="69"/>
      <c r="D254" s="69"/>
      <c r="E254" s="69"/>
      <c r="F254" s="69"/>
      <c r="G254" s="69"/>
    </row>
    <row r="255" spans="2:7">
      <c r="B255" s="69"/>
      <c r="C255" s="69"/>
      <c r="D255" s="69"/>
      <c r="E255" s="69"/>
      <c r="F255" s="69"/>
      <c r="G255" s="69"/>
    </row>
    <row r="256" spans="2:7">
      <c r="B256" s="69"/>
      <c r="C256" s="69"/>
      <c r="D256" s="69"/>
      <c r="E256" s="69"/>
      <c r="F256" s="69"/>
      <c r="G256" s="69"/>
    </row>
    <row r="257" spans="2:7">
      <c r="B257" s="69"/>
      <c r="C257" s="69"/>
      <c r="D257" s="69"/>
      <c r="E257" s="69"/>
      <c r="F257" s="69"/>
      <c r="G257" s="69"/>
    </row>
    <row r="258" spans="2:7">
      <c r="B258" s="69"/>
      <c r="C258" s="69"/>
      <c r="D258" s="69"/>
      <c r="E258" s="69"/>
      <c r="F258" s="69"/>
      <c r="G258" s="69"/>
    </row>
    <row r="259" spans="2:7">
      <c r="B259" s="69"/>
      <c r="C259" s="69"/>
      <c r="D259" s="69"/>
      <c r="E259" s="69"/>
      <c r="F259" s="69"/>
      <c r="G259" s="69"/>
    </row>
    <row r="260" spans="2:7">
      <c r="B260" s="69"/>
      <c r="C260" s="69"/>
      <c r="D260" s="69"/>
      <c r="E260" s="69"/>
      <c r="F260" s="69"/>
      <c r="G260" s="69"/>
    </row>
    <row r="261" spans="2:7">
      <c r="B261" s="69"/>
      <c r="C261" s="69"/>
      <c r="D261" s="69"/>
      <c r="E261" s="69"/>
      <c r="F261" s="69"/>
      <c r="G261" s="69"/>
    </row>
    <row r="262" spans="2:7">
      <c r="B262" s="69"/>
      <c r="C262" s="69"/>
      <c r="D262" s="69"/>
      <c r="E262" s="69"/>
      <c r="F262" s="69"/>
      <c r="G262" s="69"/>
    </row>
    <row r="263" spans="2:7">
      <c r="B263" s="69"/>
      <c r="C263" s="69"/>
      <c r="D263" s="69"/>
      <c r="E263" s="69"/>
      <c r="F263" s="69"/>
      <c r="G263" s="69"/>
    </row>
    <row r="264" spans="2:7">
      <c r="B264" s="69"/>
      <c r="C264" s="69"/>
      <c r="D264" s="69"/>
      <c r="E264" s="69"/>
      <c r="F264" s="69"/>
      <c r="G264" s="69"/>
    </row>
    <row r="265" spans="2:7">
      <c r="B265" s="69"/>
      <c r="C265" s="69"/>
      <c r="D265" s="69"/>
      <c r="E265" s="69"/>
      <c r="F265" s="69"/>
      <c r="G265" s="69"/>
    </row>
    <row r="266" spans="2:7">
      <c r="B266" s="69"/>
      <c r="C266" s="69"/>
      <c r="D266" s="69"/>
      <c r="E266" s="69"/>
      <c r="F266" s="69"/>
      <c r="G266" s="69"/>
    </row>
    <row r="267" spans="2:7">
      <c r="B267" s="69"/>
      <c r="C267" s="69"/>
      <c r="D267" s="69"/>
      <c r="E267" s="69"/>
      <c r="F267" s="69"/>
      <c r="G267" s="69"/>
    </row>
    <row r="268" spans="2:7">
      <c r="B268" s="69"/>
      <c r="C268" s="69"/>
      <c r="D268" s="69"/>
      <c r="E268" s="69"/>
      <c r="F268" s="69"/>
      <c r="G268" s="69"/>
    </row>
    <row r="269" spans="2:7">
      <c r="B269" s="69"/>
      <c r="C269" s="69"/>
      <c r="D269" s="69"/>
      <c r="E269" s="69"/>
      <c r="F269" s="69"/>
      <c r="G269" s="69"/>
    </row>
    <row r="270" spans="2:7">
      <c r="B270" s="69"/>
      <c r="C270" s="69"/>
      <c r="D270" s="69"/>
      <c r="E270" s="69"/>
      <c r="F270" s="69"/>
      <c r="G270" s="69"/>
    </row>
    <row r="271" spans="2:7">
      <c r="B271" s="69"/>
      <c r="C271" s="69"/>
      <c r="D271" s="69"/>
      <c r="E271" s="69"/>
      <c r="F271" s="69"/>
      <c r="G271" s="69"/>
    </row>
    <row r="272" spans="2:7">
      <c r="B272" s="69"/>
      <c r="C272" s="69"/>
      <c r="D272" s="69"/>
      <c r="E272" s="69"/>
      <c r="F272" s="69"/>
      <c r="G272" s="69"/>
    </row>
    <row r="273" spans="2:7">
      <c r="B273" s="69"/>
      <c r="C273" s="69"/>
      <c r="D273" s="69"/>
      <c r="E273" s="69"/>
      <c r="F273" s="69"/>
      <c r="G273" s="69"/>
    </row>
    <row r="274" spans="2:7">
      <c r="B274" s="69"/>
      <c r="C274" s="69"/>
      <c r="D274" s="69"/>
      <c r="E274" s="69"/>
      <c r="F274" s="69"/>
      <c r="G274" s="69"/>
    </row>
    <row r="275" spans="2:7">
      <c r="B275" s="69"/>
      <c r="C275" s="69"/>
      <c r="D275" s="69"/>
      <c r="E275" s="69"/>
      <c r="F275" s="69"/>
      <c r="G275" s="69"/>
    </row>
    <row r="276" spans="2:7">
      <c r="B276" s="69"/>
      <c r="C276" s="69"/>
      <c r="D276" s="69"/>
      <c r="E276" s="69"/>
      <c r="F276" s="69"/>
      <c r="G276" s="69"/>
    </row>
    <row r="277" spans="2:7">
      <c r="B277" s="69"/>
      <c r="C277" s="69"/>
      <c r="D277" s="69"/>
      <c r="E277" s="69"/>
      <c r="F277" s="69"/>
      <c r="G277" s="69"/>
    </row>
    <row r="278" spans="2:7">
      <c r="B278" s="69"/>
      <c r="C278" s="69"/>
      <c r="D278" s="69"/>
      <c r="E278" s="69"/>
      <c r="F278" s="69"/>
      <c r="G278" s="69"/>
    </row>
    <row r="279" spans="2:7">
      <c r="B279" s="69"/>
      <c r="C279" s="69"/>
      <c r="D279" s="69"/>
      <c r="E279" s="69"/>
      <c r="F279" s="69"/>
      <c r="G279" s="69"/>
    </row>
    <row r="280" spans="2:7">
      <c r="B280" s="69"/>
      <c r="C280" s="69"/>
      <c r="D280" s="69"/>
      <c r="E280" s="69"/>
      <c r="F280" s="69"/>
      <c r="G280" s="69"/>
    </row>
    <row r="281" spans="2:7">
      <c r="B281" s="69"/>
      <c r="C281" s="69"/>
      <c r="D281" s="69"/>
      <c r="E281" s="69"/>
      <c r="F281" s="69"/>
      <c r="G281" s="69"/>
    </row>
    <row r="282" spans="2:7">
      <c r="B282" s="69"/>
      <c r="C282" s="69"/>
      <c r="D282" s="69"/>
      <c r="E282" s="69"/>
      <c r="F282" s="69"/>
      <c r="G282" s="69"/>
    </row>
    <row r="283" spans="2:7">
      <c r="B283" s="69"/>
      <c r="C283" s="69"/>
      <c r="D283" s="69"/>
      <c r="E283" s="69"/>
      <c r="F283" s="69"/>
      <c r="G283" s="69"/>
    </row>
    <row r="284" spans="2:7">
      <c r="B284" s="69"/>
      <c r="C284" s="69"/>
      <c r="D284" s="69"/>
      <c r="E284" s="69"/>
      <c r="F284" s="69"/>
      <c r="G284" s="69"/>
    </row>
    <row r="285" spans="2:7">
      <c r="B285" s="69"/>
      <c r="C285" s="69"/>
      <c r="D285" s="69"/>
      <c r="E285" s="69"/>
      <c r="F285" s="69"/>
      <c r="G285" s="69"/>
    </row>
    <row r="286" spans="2:7">
      <c r="B286" s="69"/>
      <c r="C286" s="69"/>
      <c r="D286" s="69"/>
      <c r="E286" s="69"/>
      <c r="F286" s="69"/>
      <c r="G286" s="69"/>
    </row>
    <row r="287" spans="2:7">
      <c r="B287" s="69"/>
      <c r="C287" s="69"/>
      <c r="D287" s="69"/>
      <c r="E287" s="69"/>
      <c r="F287" s="69"/>
      <c r="G287" s="69"/>
    </row>
    <row r="288" spans="2:7">
      <c r="B288" s="69"/>
      <c r="C288" s="69"/>
      <c r="D288" s="69"/>
      <c r="E288" s="69"/>
      <c r="F288" s="69"/>
      <c r="G288" s="69"/>
    </row>
    <row r="289" spans="2:7">
      <c r="B289" s="69"/>
      <c r="C289" s="69"/>
      <c r="D289" s="69"/>
      <c r="E289" s="69"/>
      <c r="F289" s="69"/>
      <c r="G289" s="69"/>
    </row>
    <row r="290" spans="2:7">
      <c r="B290" s="69"/>
      <c r="C290" s="69"/>
      <c r="D290" s="69"/>
      <c r="E290" s="69"/>
      <c r="F290" s="69"/>
      <c r="G290" s="69"/>
    </row>
    <row r="291" spans="2:7">
      <c r="B291" s="69"/>
      <c r="C291" s="69"/>
      <c r="D291" s="69"/>
      <c r="E291" s="69"/>
      <c r="F291" s="69"/>
      <c r="G291" s="69"/>
    </row>
    <row r="292" spans="2:7">
      <c r="B292" s="69"/>
      <c r="C292" s="69"/>
      <c r="D292" s="69"/>
      <c r="E292" s="69"/>
      <c r="F292" s="69"/>
      <c r="G292" s="69"/>
    </row>
    <row r="293" spans="2:7">
      <c r="B293" s="69"/>
      <c r="C293" s="69"/>
      <c r="D293" s="69"/>
      <c r="E293" s="69"/>
      <c r="F293" s="69"/>
      <c r="G293" s="69"/>
    </row>
    <row r="294" spans="2:7">
      <c r="B294" s="69"/>
      <c r="C294" s="69"/>
      <c r="D294" s="69"/>
      <c r="E294" s="69"/>
      <c r="F294" s="69"/>
      <c r="G294" s="69"/>
    </row>
    <row r="295" spans="2:7">
      <c r="B295" s="69"/>
      <c r="C295" s="69"/>
      <c r="D295" s="69"/>
      <c r="E295" s="69"/>
      <c r="F295" s="69"/>
      <c r="G295" s="69"/>
    </row>
    <row r="296" spans="2:7">
      <c r="B296" s="69"/>
      <c r="C296" s="69"/>
      <c r="D296" s="69"/>
      <c r="E296" s="69"/>
      <c r="F296" s="69"/>
      <c r="G296" s="69"/>
    </row>
    <row r="297" spans="2:7">
      <c r="B297" s="69"/>
      <c r="C297" s="69"/>
      <c r="D297" s="69"/>
      <c r="E297" s="69"/>
      <c r="F297" s="69"/>
      <c r="G297" s="69"/>
    </row>
    <row r="298" spans="2:7">
      <c r="B298" s="69"/>
      <c r="C298" s="69"/>
      <c r="D298" s="69"/>
      <c r="E298" s="69"/>
      <c r="F298" s="69"/>
      <c r="G298" s="69"/>
    </row>
    <row r="299" spans="2:7">
      <c r="B299" s="69"/>
      <c r="C299" s="69"/>
      <c r="D299" s="69"/>
      <c r="E299" s="69"/>
      <c r="F299" s="69"/>
      <c r="G299" s="69"/>
    </row>
  </sheetData>
  <mergeCells count="1">
    <mergeCell ref="A7:H7"/>
  </mergeCells>
  <phoneticPr fontId="0" type="noConversion"/>
  <conditionalFormatting sqref="A1:XFD2 A3:E3 G3:IV3 A4:XFD65536">
    <cfRule type="cellIs" dxfId="28" priority="10" stopIfTrue="1" operator="equal">
      <formula>0</formula>
    </cfRule>
  </conditionalFormatting>
  <conditionalFormatting sqref="B13:D44">
    <cfRule type="cellIs" dxfId="27" priority="9" stopIfTrue="1" operator="equal">
      <formula>0</formula>
    </cfRule>
  </conditionalFormatting>
  <conditionalFormatting sqref="A45">
    <cfRule type="cellIs" dxfId="26" priority="8" stopIfTrue="1" operator="equal">
      <formula>0</formula>
    </cfRule>
  </conditionalFormatting>
  <conditionalFormatting sqref="G43">
    <cfRule type="cellIs" dxfId="25" priority="7" stopIfTrue="1" operator="equal">
      <formula>0</formula>
    </cfRule>
  </conditionalFormatting>
  <conditionalFormatting sqref="E41">
    <cfRule type="cellIs" dxfId="24" priority="6" stopIfTrue="1" operator="equal">
      <formula>0</formula>
    </cfRule>
  </conditionalFormatting>
  <conditionalFormatting sqref="D43">
    <cfRule type="cellIs" dxfId="23" priority="5" stopIfTrue="1" operator="equal">
      <formula>0</formula>
    </cfRule>
  </conditionalFormatting>
  <conditionalFormatting sqref="F3">
    <cfRule type="cellIs" dxfId="22" priority="4" stopIfTrue="1" operator="equal">
      <formula>0</formula>
    </cfRule>
  </conditionalFormatting>
  <conditionalFormatting sqref="A45">
    <cfRule type="cellIs" dxfId="21" priority="3" stopIfTrue="1" operator="equal">
      <formula>0</formula>
    </cfRule>
  </conditionalFormatting>
  <conditionalFormatting sqref="A45">
    <cfRule type="cellIs" dxfId="20" priority="2" stopIfTrue="1" operator="equal">
      <formula>0</formula>
    </cfRule>
  </conditionalFormatting>
  <conditionalFormatting sqref="A7:H7">
    <cfRule type="cellIs" dxfId="19" priority="1" stopIfTrue="1" operator="equal">
      <formula>0</formula>
    </cfRule>
  </conditionalFormatting>
  <printOptions horizontalCentered="1" gridLinesSet="0"/>
  <pageMargins left="0.19685039370078741" right="0.19685039370078741" top="0.31496062992125984" bottom="0.3" header="0.23622047244094491" footer="0.17"/>
  <pageSetup paperSize="9" scale="62" orientation="landscape" r:id="rId1"/>
  <headerFooter alignWithMargins="0">
    <oddFooter>&amp;R&amp;"Times New Roman,Regular"Стр. &amp;P</oddFooter>
  </headerFooter>
  <ignoredErrors>
    <ignoredError sqref="D40" formula="1"/>
    <ignoredError sqref="C40" unlockedFormula="1"/>
  </ignoredErrors>
</worksheet>
</file>

<file path=xl/worksheets/sheet7.xml><?xml version="1.0" encoding="utf-8"?>
<worksheet xmlns="http://schemas.openxmlformats.org/spreadsheetml/2006/main" xmlns:r="http://schemas.openxmlformats.org/officeDocument/2006/relationships">
  <sheetPr codeName="Sheet7"/>
  <dimension ref="A1:XFD643"/>
  <sheetViews>
    <sheetView showGridLines="0" showZeros="0" topLeftCell="A18" zoomScaleNormal="100" workbookViewId="0">
      <selection activeCell="J22" sqref="J22"/>
    </sheetView>
  </sheetViews>
  <sheetFormatPr defaultRowHeight="15"/>
  <cols>
    <col min="1" max="1" width="32.7109375" style="11" customWidth="1"/>
    <col min="2" max="2" width="9" style="11" customWidth="1"/>
    <col min="3" max="3" width="8.85546875" style="11" customWidth="1"/>
    <col min="4" max="4" width="9.85546875" style="11" customWidth="1"/>
    <col min="5" max="5" width="10.7109375" style="11" customWidth="1"/>
    <col min="6" max="6" width="5.85546875" style="11" customWidth="1"/>
    <col min="7" max="7" width="6" style="11" customWidth="1"/>
    <col min="8" max="8" width="10.28515625" style="11" customWidth="1"/>
    <col min="9" max="9" width="8.85546875" style="11" customWidth="1"/>
    <col min="10" max="10" width="8" style="11" customWidth="1"/>
    <col min="11" max="11" width="8.85546875" style="11" customWidth="1"/>
    <col min="12" max="12" width="9.42578125" style="11" customWidth="1"/>
    <col min="13" max="13" width="6.28515625" style="11" customWidth="1"/>
    <col min="14" max="14" width="5.42578125" style="11" customWidth="1"/>
    <col min="15" max="15" width="12.85546875" style="11" customWidth="1"/>
    <col min="16" max="16" width="10.42578125" style="11" customWidth="1"/>
    <col min="17" max="16384" width="9.140625" style="11"/>
  </cols>
  <sheetData>
    <row r="1" spans="1:16384">
      <c r="A1" s="9" t="str">
        <f>General!$C$2</f>
        <v>СОЛАР БГ ЕООД</v>
      </c>
      <c r="P1" s="403" t="s">
        <v>538</v>
      </c>
    </row>
    <row r="2" spans="1:16384" ht="11.25" customHeight="1">
      <c r="A2" s="14" t="s">
        <v>199</v>
      </c>
      <c r="E2" s="10"/>
      <c r="F2" s="10"/>
      <c r="G2" s="10"/>
      <c r="H2" s="10"/>
      <c r="I2" s="10"/>
      <c r="J2" s="10"/>
      <c r="K2" s="10"/>
      <c r="L2" s="10"/>
      <c r="M2" s="10"/>
      <c r="N2" s="12"/>
      <c r="O2" s="12" t="s">
        <v>107</v>
      </c>
      <c r="P2" s="13"/>
    </row>
    <row r="3" spans="1:16384" ht="9.75" customHeight="1">
      <c r="A3" s="9" t="str">
        <f>General!$C$4</f>
        <v>София, ж.к.Младост 1, бл.90А, ет.4, ап.19</v>
      </c>
      <c r="B3" s="10"/>
      <c r="C3" s="10"/>
      <c r="D3" s="10"/>
      <c r="E3" s="10"/>
      <c r="F3" s="10"/>
      <c r="G3" s="10"/>
      <c r="H3" s="10"/>
      <c r="I3" s="10"/>
      <c r="J3" s="10"/>
      <c r="K3" s="10"/>
      <c r="L3" s="10"/>
      <c r="M3" s="10"/>
      <c r="N3" s="293"/>
      <c r="O3" s="804" t="s">
        <v>1065</v>
      </c>
      <c r="P3" s="434">
        <f>General!$C$8</f>
        <v>0</v>
      </c>
    </row>
    <row r="4" spans="1:16384" ht="9.75" customHeight="1">
      <c r="A4" s="14" t="s">
        <v>205</v>
      </c>
      <c r="B4" s="14"/>
      <c r="C4" s="14"/>
      <c r="D4" s="10"/>
      <c r="E4" s="10"/>
      <c r="F4" s="10"/>
      <c r="G4" s="10"/>
      <c r="H4" s="10"/>
      <c r="I4" s="10"/>
      <c r="J4" s="10"/>
      <c r="K4" s="10"/>
      <c r="L4" s="10"/>
      <c r="M4" s="10"/>
      <c r="N4" s="10"/>
    </row>
    <row r="5" spans="1:16384" ht="13.5" customHeight="1">
      <c r="A5" s="114" t="s">
        <v>697</v>
      </c>
      <c r="B5" s="114"/>
      <c r="C5" s="114"/>
      <c r="D5" s="114"/>
      <c r="E5" s="114"/>
      <c r="F5" s="114"/>
      <c r="G5" s="114"/>
      <c r="H5" s="114"/>
      <c r="I5" s="114"/>
      <c r="J5" s="114"/>
      <c r="K5" s="114"/>
      <c r="L5" s="114"/>
      <c r="M5" s="114"/>
      <c r="N5" s="114"/>
      <c r="O5" s="114"/>
      <c r="P5" s="114"/>
    </row>
    <row r="6" spans="1:16384" ht="12" customHeight="1">
      <c r="A6" s="115" t="str">
        <f>CONCATENATE("на", " ",General!$C$2)</f>
        <v>на СОЛАР БГ ЕООД</v>
      </c>
      <c r="B6" s="115"/>
      <c r="C6" s="115"/>
      <c r="D6" s="115"/>
      <c r="E6" s="115"/>
      <c r="F6" s="115"/>
      <c r="G6" s="115"/>
      <c r="H6" s="115"/>
      <c r="I6" s="115"/>
      <c r="J6" s="115"/>
      <c r="K6" s="115"/>
      <c r="L6" s="115"/>
      <c r="M6" s="115"/>
      <c r="N6" s="115"/>
      <c r="O6" s="115"/>
      <c r="P6" s="666" t="s">
        <v>116</v>
      </c>
    </row>
    <row r="7" spans="1:16384" s="839" customFormat="1" ht="8.25" customHeight="1">
      <c r="A7" s="868" t="s">
        <v>1068</v>
      </c>
      <c r="B7" s="859"/>
      <c r="C7" s="859"/>
      <c r="D7" s="859"/>
      <c r="E7" s="859"/>
      <c r="F7" s="859"/>
      <c r="G7" s="859"/>
      <c r="H7" s="859"/>
      <c r="I7" s="869"/>
      <c r="J7" s="867"/>
      <c r="K7" s="867"/>
      <c r="L7" s="867"/>
      <c r="M7" s="867"/>
      <c r="N7" s="867"/>
      <c r="O7" s="867"/>
      <c r="P7" s="867"/>
      <c r="Q7" s="867"/>
      <c r="R7" s="867"/>
      <c r="S7" s="867"/>
      <c r="T7" s="867"/>
      <c r="U7" s="867"/>
      <c r="V7" s="867"/>
      <c r="W7" s="867"/>
      <c r="X7" s="867"/>
      <c r="Y7" s="867"/>
      <c r="Z7" s="867"/>
      <c r="AA7" s="867"/>
      <c r="AB7" s="867"/>
      <c r="AC7" s="867"/>
      <c r="AD7" s="867"/>
      <c r="AE7" s="867"/>
      <c r="AF7" s="867"/>
      <c r="AG7" s="867"/>
      <c r="AH7" s="867"/>
      <c r="AI7" s="867"/>
      <c r="AJ7" s="867"/>
      <c r="AK7" s="867"/>
      <c r="AL7" s="867"/>
      <c r="AM7" s="867"/>
      <c r="AN7" s="867"/>
      <c r="AO7" s="867"/>
      <c r="AP7" s="867"/>
      <c r="AQ7" s="867"/>
      <c r="AR7" s="867"/>
      <c r="AS7" s="867"/>
      <c r="AT7" s="867"/>
      <c r="AU7" s="867"/>
      <c r="AV7" s="867"/>
      <c r="AW7" s="867"/>
      <c r="AX7" s="867"/>
      <c r="AY7" s="867"/>
      <c r="AZ7" s="867"/>
      <c r="BA7" s="867"/>
      <c r="BB7" s="867"/>
      <c r="BC7" s="867"/>
      <c r="BD7" s="867"/>
      <c r="BE7" s="867"/>
      <c r="BF7" s="867"/>
      <c r="BG7" s="867"/>
      <c r="BH7" s="867"/>
      <c r="BI7" s="867"/>
      <c r="BJ7" s="867"/>
      <c r="BK7" s="867"/>
      <c r="BL7" s="867"/>
      <c r="BM7" s="867"/>
      <c r="BN7" s="867"/>
      <c r="BO7" s="867"/>
      <c r="BP7" s="867"/>
      <c r="BQ7" s="867"/>
      <c r="BR7" s="867"/>
      <c r="BS7" s="867"/>
      <c r="BT7" s="867"/>
      <c r="BU7" s="867"/>
      <c r="BV7" s="867"/>
      <c r="BW7" s="867"/>
      <c r="BX7" s="867"/>
      <c r="BY7" s="867"/>
      <c r="BZ7" s="867"/>
      <c r="CA7" s="867"/>
      <c r="CB7" s="867"/>
      <c r="CC7" s="867"/>
      <c r="CD7" s="867"/>
      <c r="CE7" s="867"/>
      <c r="CF7" s="867"/>
      <c r="CG7" s="867"/>
      <c r="CH7" s="867"/>
      <c r="CI7" s="867"/>
      <c r="CJ7" s="867"/>
      <c r="CK7" s="867"/>
      <c r="CL7" s="867"/>
      <c r="CM7" s="867"/>
      <c r="CN7" s="867"/>
      <c r="CO7" s="867"/>
      <c r="CP7" s="867"/>
      <c r="CQ7" s="867"/>
      <c r="CR7" s="867"/>
      <c r="CS7" s="867"/>
      <c r="CT7" s="867"/>
      <c r="CU7" s="867"/>
      <c r="CV7" s="867"/>
      <c r="CW7" s="867"/>
      <c r="CX7" s="867"/>
      <c r="CY7" s="867"/>
      <c r="CZ7" s="867"/>
      <c r="DA7" s="867"/>
      <c r="DB7" s="867"/>
      <c r="DC7" s="867"/>
      <c r="DD7" s="867"/>
      <c r="DE7" s="867"/>
      <c r="DF7" s="867"/>
      <c r="DG7" s="867"/>
      <c r="DH7" s="867"/>
      <c r="DI7" s="867"/>
      <c r="DJ7" s="867"/>
      <c r="DK7" s="867"/>
      <c r="DL7" s="867"/>
      <c r="DM7" s="867"/>
      <c r="DN7" s="867"/>
      <c r="DO7" s="867"/>
      <c r="DP7" s="867"/>
      <c r="DQ7" s="867"/>
      <c r="DR7" s="867"/>
      <c r="DS7" s="867"/>
      <c r="DT7" s="867"/>
      <c r="DU7" s="867"/>
      <c r="DV7" s="867"/>
      <c r="DW7" s="867"/>
      <c r="DX7" s="867"/>
      <c r="DY7" s="867"/>
      <c r="DZ7" s="867"/>
      <c r="EA7" s="867"/>
      <c r="EB7" s="867"/>
      <c r="EC7" s="867"/>
      <c r="ED7" s="867"/>
      <c r="EE7" s="867"/>
      <c r="EF7" s="867"/>
      <c r="EG7" s="867"/>
      <c r="EH7" s="867"/>
      <c r="EI7" s="867"/>
      <c r="EJ7" s="867"/>
      <c r="EK7" s="867"/>
      <c r="EL7" s="867"/>
      <c r="EM7" s="867"/>
      <c r="EN7" s="867"/>
      <c r="EO7" s="867"/>
      <c r="EP7" s="867"/>
      <c r="EQ7" s="867"/>
      <c r="ER7" s="867"/>
      <c r="ES7" s="867"/>
      <c r="ET7" s="867"/>
      <c r="EU7" s="867"/>
      <c r="EV7" s="867"/>
      <c r="EW7" s="867"/>
      <c r="EX7" s="867"/>
      <c r="EY7" s="867"/>
      <c r="EZ7" s="867"/>
      <c r="FA7" s="867"/>
      <c r="FB7" s="867"/>
      <c r="FC7" s="867"/>
      <c r="FD7" s="867"/>
      <c r="FE7" s="867"/>
      <c r="FF7" s="867"/>
      <c r="FG7" s="867"/>
      <c r="FH7" s="867"/>
      <c r="FI7" s="867"/>
      <c r="FJ7" s="867"/>
      <c r="FK7" s="867"/>
      <c r="FL7" s="867"/>
      <c r="FM7" s="867"/>
      <c r="FN7" s="867"/>
      <c r="FO7" s="867"/>
      <c r="FP7" s="867"/>
      <c r="FQ7" s="867"/>
      <c r="FR7" s="867"/>
      <c r="FS7" s="867"/>
      <c r="FT7" s="867"/>
      <c r="FU7" s="867"/>
      <c r="FV7" s="867"/>
      <c r="FW7" s="867"/>
      <c r="FX7" s="867"/>
      <c r="FY7" s="867"/>
      <c r="FZ7" s="867"/>
      <c r="GA7" s="867"/>
      <c r="GB7" s="867"/>
      <c r="GC7" s="867"/>
      <c r="GD7" s="867"/>
      <c r="GE7" s="867"/>
      <c r="GF7" s="867"/>
      <c r="GG7" s="867"/>
      <c r="GH7" s="867"/>
      <c r="GI7" s="867"/>
      <c r="GJ7" s="867"/>
      <c r="GK7" s="867"/>
      <c r="GL7" s="867"/>
      <c r="GM7" s="867"/>
      <c r="GN7" s="867"/>
      <c r="GO7" s="867"/>
      <c r="GP7" s="867"/>
      <c r="GQ7" s="867"/>
      <c r="GR7" s="867"/>
      <c r="GS7" s="867"/>
      <c r="GT7" s="867"/>
      <c r="GU7" s="867"/>
      <c r="GV7" s="867"/>
      <c r="GW7" s="867"/>
      <c r="GX7" s="867"/>
      <c r="GY7" s="867"/>
      <c r="GZ7" s="867"/>
      <c r="HA7" s="867"/>
      <c r="HB7" s="867"/>
      <c r="HC7" s="867"/>
      <c r="HD7" s="867"/>
      <c r="HE7" s="867"/>
      <c r="HF7" s="867"/>
      <c r="HG7" s="867"/>
      <c r="HH7" s="867"/>
      <c r="HI7" s="867"/>
      <c r="HJ7" s="867"/>
      <c r="HK7" s="867"/>
      <c r="HL7" s="867"/>
      <c r="HM7" s="867"/>
      <c r="HN7" s="867"/>
      <c r="HO7" s="867"/>
      <c r="HP7" s="867"/>
      <c r="HQ7" s="867"/>
      <c r="HR7" s="867"/>
      <c r="HS7" s="867"/>
      <c r="HT7" s="867"/>
      <c r="HU7" s="867"/>
      <c r="HV7" s="867"/>
      <c r="HW7" s="867"/>
      <c r="HX7" s="867"/>
      <c r="HY7" s="867"/>
      <c r="HZ7" s="867"/>
      <c r="IA7" s="867"/>
      <c r="IB7" s="867"/>
      <c r="IC7" s="867"/>
      <c r="ID7" s="867"/>
      <c r="IE7" s="867"/>
      <c r="IF7" s="867"/>
      <c r="IG7" s="867"/>
      <c r="IH7" s="867"/>
      <c r="II7" s="867"/>
      <c r="IJ7" s="867"/>
      <c r="IK7" s="867"/>
      <c r="IL7" s="867"/>
      <c r="IM7" s="867"/>
      <c r="IN7" s="867"/>
      <c r="IO7" s="867"/>
      <c r="IP7" s="867"/>
      <c r="IQ7" s="867"/>
      <c r="IR7" s="867"/>
      <c r="IS7" s="867"/>
      <c r="IT7" s="867"/>
      <c r="IU7" s="867"/>
      <c r="IV7" s="867"/>
      <c r="IW7" s="867"/>
      <c r="IX7" s="867"/>
      <c r="IY7" s="867"/>
      <c r="IZ7" s="867"/>
      <c r="JA7" s="867"/>
      <c r="JB7" s="867"/>
      <c r="JC7" s="867"/>
      <c r="JD7" s="867"/>
      <c r="JE7" s="867"/>
      <c r="JF7" s="867"/>
      <c r="JG7" s="867"/>
      <c r="JH7" s="867"/>
      <c r="JI7" s="867"/>
      <c r="JJ7" s="867"/>
      <c r="JK7" s="867"/>
      <c r="JL7" s="867"/>
      <c r="JM7" s="867"/>
      <c r="JN7" s="867"/>
      <c r="JO7" s="867"/>
      <c r="JP7" s="867"/>
      <c r="JQ7" s="867"/>
      <c r="JR7" s="867"/>
      <c r="JS7" s="867"/>
      <c r="JT7" s="867"/>
      <c r="JU7" s="867"/>
      <c r="JV7" s="867"/>
      <c r="JW7" s="867"/>
      <c r="JX7" s="867"/>
      <c r="JY7" s="867"/>
      <c r="JZ7" s="867"/>
      <c r="KA7" s="867"/>
      <c r="KB7" s="867"/>
      <c r="KC7" s="867"/>
      <c r="KD7" s="867"/>
      <c r="KE7" s="867"/>
      <c r="KF7" s="867"/>
      <c r="KG7" s="867"/>
      <c r="KH7" s="867"/>
      <c r="KI7" s="867"/>
      <c r="KJ7" s="867"/>
      <c r="KK7" s="867"/>
      <c r="KL7" s="867"/>
      <c r="KM7" s="867"/>
      <c r="KN7" s="867"/>
      <c r="KO7" s="867"/>
      <c r="KP7" s="867"/>
      <c r="KQ7" s="867"/>
      <c r="KR7" s="867"/>
      <c r="KS7" s="867"/>
      <c r="KT7" s="867"/>
      <c r="KU7" s="867"/>
      <c r="KV7" s="867"/>
      <c r="KW7" s="867"/>
      <c r="KX7" s="867"/>
      <c r="KY7" s="867"/>
      <c r="KZ7" s="867"/>
      <c r="LA7" s="867"/>
      <c r="LB7" s="867"/>
      <c r="LC7" s="867"/>
      <c r="LD7" s="867"/>
      <c r="LE7" s="867"/>
      <c r="LF7" s="867"/>
      <c r="LG7" s="867"/>
      <c r="LH7" s="867"/>
      <c r="LI7" s="867"/>
      <c r="LJ7" s="867"/>
      <c r="LK7" s="867"/>
      <c r="LL7" s="867"/>
      <c r="LM7" s="867"/>
      <c r="LN7" s="867"/>
      <c r="LO7" s="867"/>
      <c r="LP7" s="867"/>
      <c r="LQ7" s="867"/>
      <c r="LR7" s="867"/>
      <c r="LS7" s="867"/>
      <c r="LT7" s="867"/>
      <c r="LU7" s="867"/>
      <c r="LV7" s="867"/>
      <c r="LW7" s="867"/>
      <c r="LX7" s="867"/>
      <c r="LY7" s="867"/>
      <c r="LZ7" s="867"/>
      <c r="MA7" s="867"/>
      <c r="MB7" s="867"/>
      <c r="MC7" s="867"/>
      <c r="MD7" s="867"/>
      <c r="ME7" s="867"/>
      <c r="MF7" s="867"/>
      <c r="MG7" s="867"/>
      <c r="MH7" s="867"/>
      <c r="MI7" s="867"/>
      <c r="MJ7" s="867"/>
      <c r="MK7" s="867"/>
      <c r="ML7" s="867"/>
      <c r="MM7" s="867"/>
      <c r="MN7" s="867"/>
      <c r="MO7" s="867"/>
      <c r="MP7" s="867"/>
      <c r="MQ7" s="867"/>
      <c r="MR7" s="867"/>
      <c r="MS7" s="867"/>
      <c r="MT7" s="867"/>
      <c r="MU7" s="867"/>
      <c r="MV7" s="867"/>
      <c r="MW7" s="867"/>
      <c r="MX7" s="867"/>
      <c r="MY7" s="867"/>
      <c r="MZ7" s="867"/>
      <c r="NA7" s="867"/>
      <c r="NB7" s="867"/>
      <c r="NC7" s="867"/>
      <c r="ND7" s="867"/>
      <c r="NE7" s="867"/>
      <c r="NF7" s="867"/>
      <c r="NG7" s="867"/>
      <c r="NH7" s="867"/>
      <c r="NI7" s="867"/>
      <c r="NJ7" s="867"/>
      <c r="NK7" s="867"/>
      <c r="NL7" s="867"/>
      <c r="NM7" s="867"/>
      <c r="NN7" s="867"/>
      <c r="NO7" s="867"/>
      <c r="NP7" s="867"/>
      <c r="NQ7" s="867"/>
      <c r="NR7" s="867"/>
      <c r="NS7" s="867"/>
      <c r="NT7" s="867"/>
      <c r="NU7" s="867"/>
      <c r="NV7" s="867"/>
      <c r="NW7" s="867"/>
      <c r="NX7" s="867"/>
      <c r="NY7" s="867"/>
      <c r="NZ7" s="867"/>
      <c r="OA7" s="867"/>
      <c r="OB7" s="867"/>
      <c r="OC7" s="867"/>
      <c r="OD7" s="867"/>
      <c r="OE7" s="867"/>
      <c r="OF7" s="867"/>
      <c r="OG7" s="867"/>
      <c r="OH7" s="867"/>
      <c r="OI7" s="867"/>
      <c r="OJ7" s="867"/>
      <c r="OK7" s="867"/>
      <c r="OL7" s="867"/>
      <c r="OM7" s="867"/>
      <c r="ON7" s="867"/>
      <c r="OO7" s="867"/>
      <c r="OP7" s="867"/>
      <c r="OQ7" s="867"/>
      <c r="OR7" s="867"/>
      <c r="OS7" s="867"/>
      <c r="OT7" s="867"/>
      <c r="OU7" s="867"/>
      <c r="OV7" s="867"/>
      <c r="OW7" s="867"/>
      <c r="OX7" s="867"/>
      <c r="OY7" s="867"/>
      <c r="OZ7" s="867"/>
      <c r="PA7" s="867"/>
      <c r="PB7" s="867"/>
      <c r="PC7" s="867"/>
      <c r="PD7" s="867"/>
      <c r="PE7" s="867"/>
      <c r="PF7" s="867"/>
      <c r="PG7" s="867"/>
      <c r="PH7" s="867"/>
      <c r="PI7" s="867"/>
      <c r="PJ7" s="867"/>
      <c r="PK7" s="867"/>
      <c r="PL7" s="867"/>
      <c r="PM7" s="867"/>
      <c r="PN7" s="867"/>
      <c r="PO7" s="867"/>
      <c r="PP7" s="867"/>
      <c r="PQ7" s="867"/>
      <c r="PR7" s="867"/>
      <c r="PS7" s="867"/>
      <c r="PT7" s="867"/>
      <c r="PU7" s="867"/>
      <c r="PV7" s="867"/>
      <c r="PW7" s="867"/>
      <c r="PX7" s="867"/>
      <c r="PY7" s="867"/>
      <c r="PZ7" s="867"/>
      <c r="QA7" s="867"/>
      <c r="QB7" s="867"/>
      <c r="QC7" s="867"/>
      <c r="QD7" s="867"/>
      <c r="QE7" s="867"/>
      <c r="QF7" s="867"/>
      <c r="QG7" s="867"/>
      <c r="QH7" s="867"/>
      <c r="QI7" s="867"/>
      <c r="QJ7" s="867"/>
      <c r="QK7" s="867"/>
      <c r="QL7" s="867"/>
      <c r="QM7" s="867"/>
      <c r="QN7" s="867"/>
      <c r="QO7" s="867"/>
      <c r="QP7" s="867"/>
      <c r="QQ7" s="867"/>
      <c r="QR7" s="867"/>
      <c r="QS7" s="867"/>
      <c r="QT7" s="867"/>
      <c r="QU7" s="867"/>
      <c r="QV7" s="867"/>
      <c r="QW7" s="867"/>
      <c r="QX7" s="867"/>
      <c r="QY7" s="867"/>
      <c r="QZ7" s="867"/>
      <c r="RA7" s="867"/>
      <c r="RB7" s="867"/>
      <c r="RC7" s="867"/>
      <c r="RD7" s="867"/>
      <c r="RE7" s="867"/>
      <c r="RF7" s="867"/>
      <c r="RG7" s="867"/>
      <c r="RH7" s="867"/>
      <c r="RI7" s="867"/>
      <c r="RJ7" s="867"/>
      <c r="RK7" s="867"/>
      <c r="RL7" s="867"/>
      <c r="RM7" s="867"/>
      <c r="RN7" s="867"/>
      <c r="RO7" s="867"/>
      <c r="RP7" s="867"/>
      <c r="RQ7" s="867"/>
      <c r="RR7" s="867"/>
      <c r="RS7" s="867"/>
      <c r="RT7" s="867"/>
      <c r="RU7" s="867"/>
      <c r="RV7" s="867"/>
      <c r="RW7" s="867"/>
      <c r="RX7" s="867"/>
      <c r="RY7" s="867"/>
      <c r="RZ7" s="867"/>
      <c r="SA7" s="867"/>
      <c r="SB7" s="867"/>
      <c r="SC7" s="867"/>
      <c r="SD7" s="867"/>
      <c r="SE7" s="867"/>
      <c r="SF7" s="867"/>
      <c r="SG7" s="867"/>
      <c r="SH7" s="867"/>
      <c r="SI7" s="867"/>
      <c r="SJ7" s="867"/>
      <c r="SK7" s="867"/>
      <c r="SL7" s="867"/>
      <c r="SM7" s="867"/>
      <c r="SN7" s="867"/>
      <c r="SO7" s="867"/>
      <c r="SP7" s="867"/>
      <c r="SQ7" s="867"/>
      <c r="SR7" s="867"/>
      <c r="SS7" s="867"/>
      <c r="ST7" s="867"/>
      <c r="SU7" s="867"/>
      <c r="SV7" s="867"/>
      <c r="SW7" s="867"/>
      <c r="SX7" s="867"/>
      <c r="SY7" s="867"/>
      <c r="SZ7" s="867"/>
      <c r="TA7" s="867"/>
      <c r="TB7" s="867"/>
      <c r="TC7" s="867"/>
      <c r="TD7" s="867"/>
      <c r="TE7" s="867"/>
      <c r="TF7" s="867"/>
      <c r="TG7" s="867"/>
      <c r="TH7" s="867"/>
      <c r="TI7" s="867"/>
      <c r="TJ7" s="867"/>
      <c r="TK7" s="867"/>
      <c r="TL7" s="867"/>
      <c r="TM7" s="867"/>
      <c r="TN7" s="867"/>
      <c r="TO7" s="867"/>
      <c r="TP7" s="867"/>
      <c r="TQ7" s="867"/>
      <c r="TR7" s="867"/>
      <c r="TS7" s="867"/>
      <c r="TT7" s="867"/>
      <c r="TU7" s="867"/>
      <c r="TV7" s="867"/>
      <c r="TW7" s="867"/>
      <c r="TX7" s="867"/>
      <c r="TY7" s="867"/>
      <c r="TZ7" s="867"/>
      <c r="UA7" s="867"/>
      <c r="UB7" s="867"/>
      <c r="UC7" s="867"/>
      <c r="UD7" s="867"/>
      <c r="UE7" s="867"/>
      <c r="UF7" s="867"/>
      <c r="UG7" s="867"/>
      <c r="UH7" s="867"/>
      <c r="UI7" s="867"/>
      <c r="UJ7" s="867"/>
      <c r="UK7" s="867"/>
      <c r="UL7" s="867"/>
      <c r="UM7" s="867"/>
      <c r="UN7" s="867"/>
      <c r="UO7" s="867"/>
      <c r="UP7" s="867"/>
      <c r="UQ7" s="867"/>
      <c r="UR7" s="867"/>
      <c r="US7" s="867"/>
      <c r="UT7" s="867"/>
      <c r="UU7" s="867"/>
      <c r="UV7" s="867"/>
      <c r="UW7" s="867"/>
      <c r="UX7" s="867"/>
      <c r="UY7" s="867"/>
      <c r="UZ7" s="867"/>
      <c r="VA7" s="867"/>
      <c r="VB7" s="867"/>
      <c r="VC7" s="867"/>
      <c r="VD7" s="867"/>
      <c r="VE7" s="867"/>
      <c r="VF7" s="867"/>
      <c r="VG7" s="867"/>
      <c r="VH7" s="867"/>
      <c r="VI7" s="867"/>
      <c r="VJ7" s="867"/>
      <c r="VK7" s="867"/>
      <c r="VL7" s="867"/>
      <c r="VM7" s="867"/>
      <c r="VN7" s="867"/>
      <c r="VO7" s="867"/>
      <c r="VP7" s="867"/>
      <c r="VQ7" s="867"/>
      <c r="VR7" s="867"/>
      <c r="VS7" s="867"/>
      <c r="VT7" s="867"/>
      <c r="VU7" s="867"/>
      <c r="VV7" s="867"/>
      <c r="VW7" s="867"/>
      <c r="VX7" s="867"/>
      <c r="VY7" s="867"/>
      <c r="VZ7" s="867"/>
      <c r="WA7" s="867"/>
      <c r="WB7" s="867"/>
      <c r="WC7" s="867"/>
      <c r="WD7" s="867"/>
      <c r="WE7" s="867"/>
      <c r="WF7" s="867"/>
      <c r="WG7" s="867"/>
      <c r="WH7" s="867"/>
      <c r="WI7" s="867"/>
      <c r="WJ7" s="867"/>
      <c r="WK7" s="867"/>
      <c r="WL7" s="867"/>
      <c r="WM7" s="867"/>
      <c r="WN7" s="867"/>
      <c r="WO7" s="867"/>
      <c r="WP7" s="867"/>
      <c r="WQ7" s="867"/>
      <c r="WR7" s="867"/>
      <c r="WS7" s="867"/>
      <c r="WT7" s="867"/>
      <c r="WU7" s="867"/>
      <c r="WV7" s="867"/>
      <c r="WW7" s="867"/>
      <c r="WX7" s="867"/>
      <c r="WY7" s="867"/>
      <c r="WZ7" s="867"/>
      <c r="XA7" s="867"/>
      <c r="XB7" s="867"/>
      <c r="XC7" s="867"/>
      <c r="XD7" s="867"/>
      <c r="XE7" s="867"/>
      <c r="XF7" s="867"/>
      <c r="XG7" s="867"/>
      <c r="XH7" s="867"/>
      <c r="XI7" s="867"/>
      <c r="XJ7" s="867"/>
      <c r="XK7" s="867"/>
      <c r="XL7" s="867"/>
      <c r="XM7" s="867"/>
      <c r="XN7" s="867"/>
      <c r="XO7" s="867"/>
      <c r="XP7" s="867"/>
      <c r="XQ7" s="867"/>
      <c r="XR7" s="867"/>
      <c r="XS7" s="867"/>
      <c r="XT7" s="867"/>
      <c r="XU7" s="867"/>
      <c r="XV7" s="867"/>
      <c r="XW7" s="867"/>
      <c r="XX7" s="867"/>
      <c r="XY7" s="867"/>
      <c r="XZ7" s="867"/>
      <c r="YA7" s="867"/>
      <c r="YB7" s="867"/>
      <c r="YC7" s="867"/>
      <c r="YD7" s="867"/>
      <c r="YE7" s="867"/>
      <c r="YF7" s="867"/>
      <c r="YG7" s="867"/>
      <c r="YH7" s="867"/>
      <c r="YI7" s="867"/>
      <c r="YJ7" s="867"/>
      <c r="YK7" s="867"/>
      <c r="YL7" s="867"/>
      <c r="YM7" s="867"/>
      <c r="YN7" s="867"/>
      <c r="YO7" s="867"/>
      <c r="YP7" s="867"/>
      <c r="YQ7" s="867"/>
      <c r="YR7" s="867"/>
      <c r="YS7" s="867"/>
      <c r="YT7" s="867"/>
      <c r="YU7" s="867"/>
      <c r="YV7" s="867"/>
      <c r="YW7" s="867"/>
      <c r="YX7" s="867"/>
      <c r="YY7" s="867"/>
      <c r="YZ7" s="867"/>
      <c r="ZA7" s="867"/>
      <c r="ZB7" s="867"/>
      <c r="ZC7" s="867"/>
      <c r="ZD7" s="867"/>
      <c r="ZE7" s="867"/>
      <c r="ZF7" s="867"/>
      <c r="ZG7" s="867"/>
      <c r="ZH7" s="867"/>
      <c r="ZI7" s="867"/>
      <c r="ZJ7" s="867"/>
      <c r="ZK7" s="867"/>
      <c r="ZL7" s="867"/>
      <c r="ZM7" s="867"/>
      <c r="ZN7" s="867"/>
      <c r="ZO7" s="867"/>
      <c r="ZP7" s="867"/>
      <c r="ZQ7" s="867"/>
      <c r="ZR7" s="867"/>
      <c r="ZS7" s="867"/>
      <c r="ZT7" s="867"/>
      <c r="ZU7" s="867"/>
      <c r="ZV7" s="867"/>
      <c r="ZW7" s="867"/>
      <c r="ZX7" s="867"/>
      <c r="ZY7" s="867"/>
      <c r="ZZ7" s="867"/>
      <c r="AAA7" s="867"/>
      <c r="AAB7" s="867"/>
      <c r="AAC7" s="867"/>
      <c r="AAD7" s="867"/>
      <c r="AAE7" s="867"/>
      <c r="AAF7" s="867"/>
      <c r="AAG7" s="867"/>
      <c r="AAH7" s="867"/>
      <c r="AAI7" s="867"/>
      <c r="AAJ7" s="867"/>
      <c r="AAK7" s="867"/>
      <c r="AAL7" s="867"/>
      <c r="AAM7" s="867"/>
      <c r="AAN7" s="867"/>
      <c r="AAO7" s="867"/>
      <c r="AAP7" s="867"/>
      <c r="AAQ7" s="867"/>
      <c r="AAR7" s="867"/>
      <c r="AAS7" s="867"/>
      <c r="AAT7" s="867"/>
      <c r="AAU7" s="867"/>
      <c r="AAV7" s="867"/>
      <c r="AAW7" s="867"/>
      <c r="AAX7" s="867"/>
      <c r="AAY7" s="867"/>
      <c r="AAZ7" s="867"/>
      <c r="ABA7" s="867"/>
      <c r="ABB7" s="867"/>
      <c r="ABC7" s="867"/>
      <c r="ABD7" s="867"/>
      <c r="ABE7" s="867"/>
      <c r="ABF7" s="867"/>
      <c r="ABG7" s="867"/>
      <c r="ABH7" s="867"/>
      <c r="ABI7" s="867"/>
      <c r="ABJ7" s="867"/>
      <c r="ABK7" s="867"/>
      <c r="ABL7" s="867"/>
      <c r="ABM7" s="867"/>
      <c r="ABN7" s="867"/>
      <c r="ABO7" s="867"/>
      <c r="ABP7" s="867"/>
      <c r="ABQ7" s="867"/>
      <c r="ABR7" s="867"/>
      <c r="ABS7" s="867"/>
      <c r="ABT7" s="867"/>
      <c r="ABU7" s="867"/>
      <c r="ABV7" s="867"/>
      <c r="ABW7" s="867"/>
      <c r="ABX7" s="867"/>
      <c r="ABY7" s="867"/>
      <c r="ABZ7" s="867"/>
      <c r="ACA7" s="867"/>
      <c r="ACB7" s="867"/>
      <c r="ACC7" s="867"/>
      <c r="ACD7" s="867"/>
      <c r="ACE7" s="867"/>
      <c r="ACF7" s="867"/>
      <c r="ACG7" s="867"/>
      <c r="ACH7" s="867"/>
      <c r="ACI7" s="867"/>
      <c r="ACJ7" s="867"/>
      <c r="ACK7" s="867"/>
      <c r="ACL7" s="867"/>
      <c r="ACM7" s="867"/>
      <c r="ACN7" s="867"/>
      <c r="ACO7" s="867"/>
      <c r="ACP7" s="867"/>
      <c r="ACQ7" s="867"/>
      <c r="ACR7" s="867"/>
      <c r="ACS7" s="867"/>
      <c r="ACT7" s="867"/>
      <c r="ACU7" s="867"/>
      <c r="ACV7" s="867"/>
      <c r="ACW7" s="867"/>
      <c r="ACX7" s="867"/>
      <c r="ACY7" s="867"/>
      <c r="ACZ7" s="867"/>
      <c r="ADA7" s="867"/>
      <c r="ADB7" s="867"/>
      <c r="ADC7" s="867"/>
      <c r="ADD7" s="867"/>
      <c r="ADE7" s="867"/>
      <c r="ADF7" s="867"/>
      <c r="ADG7" s="867"/>
      <c r="ADH7" s="867"/>
      <c r="ADI7" s="867"/>
      <c r="ADJ7" s="867"/>
      <c r="ADK7" s="867"/>
      <c r="ADL7" s="867"/>
      <c r="ADM7" s="867"/>
      <c r="ADN7" s="867"/>
      <c r="ADO7" s="867"/>
      <c r="ADP7" s="867"/>
      <c r="ADQ7" s="867"/>
      <c r="ADR7" s="867"/>
      <c r="ADS7" s="867"/>
      <c r="ADT7" s="867"/>
      <c r="ADU7" s="867"/>
      <c r="ADV7" s="867"/>
      <c r="ADW7" s="867"/>
      <c r="ADX7" s="867"/>
      <c r="ADY7" s="867"/>
      <c r="ADZ7" s="867"/>
      <c r="AEA7" s="867"/>
      <c r="AEB7" s="867"/>
      <c r="AEC7" s="867"/>
      <c r="AED7" s="867"/>
      <c r="AEE7" s="867"/>
      <c r="AEF7" s="867"/>
      <c r="AEG7" s="867"/>
      <c r="AEH7" s="867"/>
      <c r="AEI7" s="867"/>
      <c r="AEJ7" s="867"/>
      <c r="AEK7" s="867"/>
      <c r="AEL7" s="867"/>
      <c r="AEM7" s="867"/>
      <c r="AEN7" s="867"/>
      <c r="AEO7" s="867"/>
      <c r="AEP7" s="867"/>
      <c r="AEQ7" s="867"/>
      <c r="AER7" s="867"/>
      <c r="AES7" s="867"/>
      <c r="AET7" s="867"/>
      <c r="AEU7" s="867"/>
      <c r="AEV7" s="867"/>
      <c r="AEW7" s="867"/>
      <c r="AEX7" s="867"/>
      <c r="AEY7" s="867"/>
      <c r="AEZ7" s="867"/>
      <c r="AFA7" s="867"/>
      <c r="AFB7" s="867"/>
      <c r="AFC7" s="867"/>
      <c r="AFD7" s="867"/>
      <c r="AFE7" s="867"/>
      <c r="AFF7" s="867"/>
      <c r="AFG7" s="867"/>
      <c r="AFH7" s="867"/>
      <c r="AFI7" s="867"/>
      <c r="AFJ7" s="867"/>
      <c r="AFK7" s="867"/>
      <c r="AFL7" s="867"/>
      <c r="AFM7" s="867"/>
      <c r="AFN7" s="867"/>
      <c r="AFO7" s="867"/>
      <c r="AFP7" s="867"/>
      <c r="AFQ7" s="867"/>
      <c r="AFR7" s="867"/>
      <c r="AFS7" s="867"/>
      <c r="AFT7" s="867"/>
      <c r="AFU7" s="867"/>
      <c r="AFV7" s="867"/>
      <c r="AFW7" s="867"/>
      <c r="AFX7" s="867"/>
      <c r="AFY7" s="867"/>
      <c r="AFZ7" s="867"/>
      <c r="AGA7" s="867"/>
      <c r="AGB7" s="867"/>
      <c r="AGC7" s="867"/>
      <c r="AGD7" s="867"/>
      <c r="AGE7" s="867"/>
      <c r="AGF7" s="867"/>
      <c r="AGG7" s="867"/>
      <c r="AGH7" s="867"/>
      <c r="AGI7" s="867"/>
      <c r="AGJ7" s="867"/>
      <c r="AGK7" s="867"/>
      <c r="AGL7" s="867"/>
      <c r="AGM7" s="867"/>
      <c r="AGN7" s="867"/>
      <c r="AGO7" s="867"/>
      <c r="AGP7" s="867"/>
      <c r="AGQ7" s="867"/>
      <c r="AGR7" s="867"/>
      <c r="AGS7" s="867"/>
      <c r="AGT7" s="867"/>
      <c r="AGU7" s="867"/>
      <c r="AGV7" s="867"/>
      <c r="AGW7" s="867"/>
      <c r="AGX7" s="867"/>
      <c r="AGY7" s="867"/>
      <c r="AGZ7" s="867"/>
      <c r="AHA7" s="867"/>
      <c r="AHB7" s="867"/>
      <c r="AHC7" s="867"/>
      <c r="AHD7" s="867"/>
      <c r="AHE7" s="867"/>
      <c r="AHF7" s="867"/>
      <c r="AHG7" s="867"/>
      <c r="AHH7" s="867"/>
      <c r="AHI7" s="867"/>
      <c r="AHJ7" s="867"/>
      <c r="AHK7" s="867"/>
      <c r="AHL7" s="867"/>
      <c r="AHM7" s="867"/>
      <c r="AHN7" s="867"/>
      <c r="AHO7" s="867"/>
      <c r="AHP7" s="867"/>
      <c r="AHQ7" s="867"/>
      <c r="AHR7" s="867"/>
      <c r="AHS7" s="867"/>
      <c r="AHT7" s="867"/>
      <c r="AHU7" s="867"/>
      <c r="AHV7" s="867"/>
      <c r="AHW7" s="867"/>
      <c r="AHX7" s="867"/>
      <c r="AHY7" s="867"/>
      <c r="AHZ7" s="867"/>
      <c r="AIA7" s="867"/>
      <c r="AIB7" s="867"/>
      <c r="AIC7" s="867"/>
      <c r="AID7" s="867"/>
      <c r="AIE7" s="867"/>
      <c r="AIF7" s="867"/>
      <c r="AIG7" s="867"/>
      <c r="AIH7" s="867"/>
      <c r="AII7" s="867"/>
      <c r="AIJ7" s="867"/>
      <c r="AIK7" s="867"/>
      <c r="AIL7" s="867"/>
      <c r="AIM7" s="867"/>
      <c r="AIN7" s="867"/>
      <c r="AIO7" s="867"/>
      <c r="AIP7" s="867"/>
      <c r="AIQ7" s="867"/>
      <c r="AIR7" s="867"/>
      <c r="AIS7" s="867"/>
      <c r="AIT7" s="867"/>
      <c r="AIU7" s="867"/>
      <c r="AIV7" s="867"/>
      <c r="AIW7" s="867"/>
      <c r="AIX7" s="867"/>
      <c r="AIY7" s="867"/>
      <c r="AIZ7" s="867"/>
      <c r="AJA7" s="867"/>
      <c r="AJB7" s="867"/>
      <c r="AJC7" s="867"/>
      <c r="AJD7" s="867"/>
      <c r="AJE7" s="867"/>
      <c r="AJF7" s="867"/>
      <c r="AJG7" s="867"/>
      <c r="AJH7" s="867"/>
      <c r="AJI7" s="867"/>
      <c r="AJJ7" s="867"/>
      <c r="AJK7" s="867"/>
      <c r="AJL7" s="867"/>
      <c r="AJM7" s="867"/>
      <c r="AJN7" s="867"/>
      <c r="AJO7" s="867"/>
      <c r="AJP7" s="867"/>
      <c r="AJQ7" s="867"/>
      <c r="AJR7" s="867"/>
      <c r="AJS7" s="867"/>
      <c r="AJT7" s="867"/>
      <c r="AJU7" s="867"/>
      <c r="AJV7" s="867"/>
      <c r="AJW7" s="867"/>
      <c r="AJX7" s="867"/>
      <c r="AJY7" s="867"/>
      <c r="AJZ7" s="867"/>
      <c r="AKA7" s="867"/>
      <c r="AKB7" s="867"/>
      <c r="AKC7" s="867"/>
      <c r="AKD7" s="867"/>
      <c r="AKE7" s="867"/>
      <c r="AKF7" s="867"/>
      <c r="AKG7" s="867"/>
      <c r="AKH7" s="867"/>
      <c r="AKI7" s="867"/>
      <c r="AKJ7" s="867"/>
      <c r="AKK7" s="867"/>
      <c r="AKL7" s="867"/>
      <c r="AKM7" s="867"/>
      <c r="AKN7" s="867"/>
      <c r="AKO7" s="867"/>
      <c r="AKP7" s="867"/>
      <c r="AKQ7" s="867"/>
      <c r="AKR7" s="867"/>
      <c r="AKS7" s="867"/>
      <c r="AKT7" s="867"/>
      <c r="AKU7" s="867"/>
      <c r="AKV7" s="867"/>
      <c r="AKW7" s="867"/>
      <c r="AKX7" s="867"/>
      <c r="AKY7" s="867"/>
      <c r="AKZ7" s="867"/>
      <c r="ALA7" s="867"/>
      <c r="ALB7" s="867"/>
      <c r="ALC7" s="867"/>
      <c r="ALD7" s="867"/>
      <c r="ALE7" s="867"/>
      <c r="ALF7" s="867"/>
      <c r="ALG7" s="867"/>
      <c r="ALH7" s="867"/>
      <c r="ALI7" s="867"/>
      <c r="ALJ7" s="867"/>
      <c r="ALK7" s="867"/>
      <c r="ALL7" s="867"/>
      <c r="ALM7" s="867"/>
      <c r="ALN7" s="867"/>
      <c r="ALO7" s="867"/>
      <c r="ALP7" s="867"/>
      <c r="ALQ7" s="867"/>
      <c r="ALR7" s="867"/>
      <c r="ALS7" s="867"/>
      <c r="ALT7" s="867"/>
      <c r="ALU7" s="867"/>
      <c r="ALV7" s="867"/>
      <c r="ALW7" s="867"/>
      <c r="ALX7" s="867"/>
      <c r="ALY7" s="867"/>
      <c r="ALZ7" s="867"/>
      <c r="AMA7" s="867"/>
      <c r="AMB7" s="867"/>
      <c r="AMC7" s="867"/>
      <c r="AMD7" s="867"/>
      <c r="AME7" s="867"/>
      <c r="AMF7" s="867"/>
      <c r="AMG7" s="867"/>
      <c r="AMH7" s="867"/>
      <c r="AMI7" s="867"/>
      <c r="AMJ7" s="867"/>
      <c r="AMK7" s="867"/>
      <c r="AML7" s="867"/>
      <c r="AMM7" s="867"/>
      <c r="AMN7" s="867"/>
      <c r="AMO7" s="867"/>
      <c r="AMP7" s="867"/>
      <c r="AMQ7" s="867"/>
      <c r="AMR7" s="867"/>
      <c r="AMS7" s="867"/>
      <c r="AMT7" s="867"/>
      <c r="AMU7" s="867"/>
      <c r="AMV7" s="867"/>
      <c r="AMW7" s="867"/>
      <c r="AMX7" s="867"/>
      <c r="AMY7" s="867"/>
      <c r="AMZ7" s="867"/>
      <c r="ANA7" s="867"/>
      <c r="ANB7" s="867"/>
      <c r="ANC7" s="867"/>
      <c r="AND7" s="867"/>
      <c r="ANE7" s="867"/>
      <c r="ANF7" s="867"/>
      <c r="ANG7" s="867"/>
      <c r="ANH7" s="867"/>
      <c r="ANI7" s="867"/>
      <c r="ANJ7" s="867"/>
      <c r="ANK7" s="867"/>
      <c r="ANL7" s="867"/>
      <c r="ANM7" s="867"/>
      <c r="ANN7" s="867"/>
      <c r="ANO7" s="867"/>
      <c r="ANP7" s="867"/>
      <c r="ANQ7" s="867"/>
      <c r="ANR7" s="867"/>
      <c r="ANS7" s="867"/>
      <c r="ANT7" s="867"/>
      <c r="ANU7" s="867"/>
      <c r="ANV7" s="867"/>
      <c r="ANW7" s="867"/>
      <c r="ANX7" s="867"/>
      <c r="ANY7" s="867"/>
      <c r="ANZ7" s="867"/>
      <c r="AOA7" s="867"/>
      <c r="AOB7" s="867"/>
      <c r="AOC7" s="867"/>
      <c r="AOD7" s="867"/>
      <c r="AOE7" s="867"/>
      <c r="AOF7" s="867"/>
      <c r="AOG7" s="867"/>
      <c r="AOH7" s="867"/>
      <c r="AOI7" s="867"/>
      <c r="AOJ7" s="867"/>
      <c r="AOK7" s="867"/>
      <c r="AOL7" s="867"/>
      <c r="AOM7" s="867"/>
      <c r="AON7" s="867"/>
      <c r="AOO7" s="867"/>
      <c r="AOP7" s="867"/>
      <c r="AOQ7" s="867"/>
      <c r="AOR7" s="867"/>
      <c r="AOS7" s="867"/>
      <c r="AOT7" s="867"/>
      <c r="AOU7" s="867"/>
      <c r="AOV7" s="867"/>
      <c r="AOW7" s="867"/>
      <c r="AOX7" s="867"/>
      <c r="AOY7" s="867"/>
      <c r="AOZ7" s="867"/>
      <c r="APA7" s="867"/>
      <c r="APB7" s="867"/>
      <c r="APC7" s="867"/>
      <c r="APD7" s="867"/>
      <c r="APE7" s="867"/>
      <c r="APF7" s="867"/>
      <c r="APG7" s="867"/>
      <c r="APH7" s="867"/>
      <c r="API7" s="867"/>
      <c r="APJ7" s="867"/>
      <c r="APK7" s="867"/>
      <c r="APL7" s="867"/>
      <c r="APM7" s="867"/>
      <c r="APN7" s="867"/>
      <c r="APO7" s="867"/>
      <c r="APP7" s="867"/>
      <c r="APQ7" s="867"/>
      <c r="APR7" s="867"/>
      <c r="APS7" s="867"/>
      <c r="APT7" s="867"/>
      <c r="APU7" s="867"/>
      <c r="APV7" s="867"/>
      <c r="APW7" s="867"/>
      <c r="APX7" s="867"/>
      <c r="APY7" s="867"/>
      <c r="APZ7" s="867"/>
      <c r="AQA7" s="867"/>
      <c r="AQB7" s="867"/>
      <c r="AQC7" s="867"/>
      <c r="AQD7" s="867"/>
      <c r="AQE7" s="867"/>
      <c r="AQF7" s="867"/>
      <c r="AQG7" s="867"/>
      <c r="AQH7" s="867"/>
      <c r="AQI7" s="867"/>
      <c r="AQJ7" s="867"/>
      <c r="AQK7" s="867"/>
      <c r="AQL7" s="867"/>
      <c r="AQM7" s="867"/>
      <c r="AQN7" s="867"/>
      <c r="AQO7" s="867"/>
      <c r="AQP7" s="867"/>
      <c r="AQQ7" s="867"/>
      <c r="AQR7" s="867"/>
      <c r="AQS7" s="867"/>
      <c r="AQT7" s="867"/>
      <c r="AQU7" s="867"/>
      <c r="AQV7" s="867"/>
      <c r="AQW7" s="867"/>
      <c r="AQX7" s="867"/>
      <c r="AQY7" s="867"/>
      <c r="AQZ7" s="867"/>
      <c r="ARA7" s="867"/>
      <c r="ARB7" s="867"/>
      <c r="ARC7" s="867"/>
      <c r="ARD7" s="867"/>
      <c r="ARE7" s="867"/>
      <c r="ARF7" s="867"/>
      <c r="ARG7" s="867"/>
      <c r="ARH7" s="867"/>
      <c r="ARI7" s="867"/>
      <c r="ARJ7" s="867"/>
      <c r="ARK7" s="867"/>
      <c r="ARL7" s="867"/>
      <c r="ARM7" s="867"/>
      <c r="ARN7" s="867"/>
      <c r="ARO7" s="867"/>
      <c r="ARP7" s="867"/>
      <c r="ARQ7" s="867"/>
      <c r="ARR7" s="867"/>
      <c r="ARS7" s="867"/>
      <c r="ART7" s="867"/>
      <c r="ARU7" s="867"/>
      <c r="ARV7" s="867"/>
      <c r="ARW7" s="867"/>
      <c r="ARX7" s="867"/>
      <c r="ARY7" s="867"/>
      <c r="ARZ7" s="867"/>
      <c r="ASA7" s="867"/>
      <c r="ASB7" s="867"/>
      <c r="ASC7" s="867"/>
      <c r="ASD7" s="867"/>
      <c r="ASE7" s="867"/>
      <c r="ASF7" s="867"/>
      <c r="ASG7" s="867"/>
      <c r="ASH7" s="867"/>
      <c r="ASI7" s="867"/>
      <c r="ASJ7" s="867"/>
      <c r="ASK7" s="867"/>
      <c r="ASL7" s="867"/>
      <c r="ASM7" s="867"/>
      <c r="ASN7" s="867"/>
      <c r="ASO7" s="867"/>
      <c r="ASP7" s="867"/>
      <c r="ASQ7" s="867"/>
      <c r="ASR7" s="867"/>
      <c r="ASS7" s="867"/>
      <c r="AST7" s="867"/>
      <c r="ASU7" s="867"/>
      <c r="ASV7" s="867"/>
      <c r="ASW7" s="867"/>
      <c r="ASX7" s="867"/>
      <c r="ASY7" s="867"/>
      <c r="ASZ7" s="867"/>
      <c r="ATA7" s="867"/>
      <c r="ATB7" s="867"/>
      <c r="ATC7" s="867"/>
      <c r="ATD7" s="867"/>
      <c r="ATE7" s="867"/>
      <c r="ATF7" s="867"/>
      <c r="ATG7" s="867"/>
      <c r="ATH7" s="867"/>
      <c r="ATI7" s="867"/>
      <c r="ATJ7" s="867"/>
      <c r="ATK7" s="867"/>
      <c r="ATL7" s="867"/>
      <c r="ATM7" s="867"/>
      <c r="ATN7" s="867"/>
      <c r="ATO7" s="867"/>
      <c r="ATP7" s="867"/>
      <c r="ATQ7" s="867"/>
      <c r="ATR7" s="867"/>
      <c r="ATS7" s="867"/>
      <c r="ATT7" s="867"/>
      <c r="ATU7" s="867"/>
      <c r="ATV7" s="867"/>
      <c r="ATW7" s="867"/>
      <c r="ATX7" s="867"/>
      <c r="ATY7" s="867"/>
      <c r="ATZ7" s="867"/>
      <c r="AUA7" s="867"/>
      <c r="AUB7" s="867"/>
      <c r="AUC7" s="867"/>
      <c r="AUD7" s="867"/>
      <c r="AUE7" s="867"/>
      <c r="AUF7" s="867"/>
      <c r="AUG7" s="867"/>
      <c r="AUH7" s="867"/>
      <c r="AUI7" s="867"/>
      <c r="AUJ7" s="867"/>
      <c r="AUK7" s="867"/>
      <c r="AUL7" s="867"/>
      <c r="AUM7" s="867"/>
      <c r="AUN7" s="867"/>
      <c r="AUO7" s="867"/>
      <c r="AUP7" s="867"/>
      <c r="AUQ7" s="867"/>
      <c r="AUR7" s="867"/>
      <c r="AUS7" s="867"/>
      <c r="AUT7" s="867"/>
      <c r="AUU7" s="867"/>
      <c r="AUV7" s="867"/>
      <c r="AUW7" s="867"/>
      <c r="AUX7" s="867"/>
      <c r="AUY7" s="867"/>
      <c r="AUZ7" s="867"/>
      <c r="AVA7" s="867"/>
      <c r="AVB7" s="867"/>
      <c r="AVC7" s="867"/>
      <c r="AVD7" s="867"/>
      <c r="AVE7" s="867"/>
      <c r="AVF7" s="867"/>
      <c r="AVG7" s="867"/>
      <c r="AVH7" s="867"/>
      <c r="AVI7" s="867"/>
      <c r="AVJ7" s="867"/>
      <c r="AVK7" s="867"/>
      <c r="AVL7" s="867"/>
      <c r="AVM7" s="867"/>
      <c r="AVN7" s="867"/>
      <c r="AVO7" s="867"/>
      <c r="AVP7" s="867"/>
      <c r="AVQ7" s="867"/>
      <c r="AVR7" s="867"/>
      <c r="AVS7" s="867"/>
      <c r="AVT7" s="867"/>
      <c r="AVU7" s="867"/>
      <c r="AVV7" s="867"/>
      <c r="AVW7" s="867"/>
      <c r="AVX7" s="867"/>
      <c r="AVY7" s="867"/>
      <c r="AVZ7" s="867"/>
      <c r="AWA7" s="867"/>
      <c r="AWB7" s="867"/>
      <c r="AWC7" s="867"/>
      <c r="AWD7" s="867"/>
      <c r="AWE7" s="867"/>
      <c r="AWF7" s="867"/>
      <c r="AWG7" s="867"/>
      <c r="AWH7" s="867"/>
      <c r="AWI7" s="867"/>
      <c r="AWJ7" s="867"/>
      <c r="AWK7" s="867"/>
      <c r="AWL7" s="867"/>
      <c r="AWM7" s="867"/>
      <c r="AWN7" s="867"/>
      <c r="AWO7" s="867"/>
      <c r="AWP7" s="867"/>
      <c r="AWQ7" s="867"/>
      <c r="AWR7" s="867"/>
      <c r="AWS7" s="867"/>
      <c r="AWT7" s="867"/>
      <c r="AWU7" s="867"/>
      <c r="AWV7" s="867"/>
      <c r="AWW7" s="867"/>
      <c r="AWX7" s="867"/>
      <c r="AWY7" s="867"/>
      <c r="AWZ7" s="867"/>
      <c r="AXA7" s="867"/>
      <c r="AXB7" s="867"/>
      <c r="AXC7" s="867"/>
      <c r="AXD7" s="867"/>
      <c r="AXE7" s="867"/>
      <c r="AXF7" s="867"/>
      <c r="AXG7" s="867"/>
      <c r="AXH7" s="867"/>
      <c r="AXI7" s="867"/>
      <c r="AXJ7" s="867"/>
      <c r="AXK7" s="867"/>
      <c r="AXL7" s="867"/>
      <c r="AXM7" s="867"/>
      <c r="AXN7" s="867"/>
      <c r="AXO7" s="867"/>
      <c r="AXP7" s="867"/>
      <c r="AXQ7" s="867"/>
      <c r="AXR7" s="867"/>
      <c r="AXS7" s="867"/>
      <c r="AXT7" s="867"/>
      <c r="AXU7" s="867"/>
      <c r="AXV7" s="867"/>
      <c r="AXW7" s="867"/>
      <c r="AXX7" s="867"/>
      <c r="AXY7" s="867"/>
      <c r="AXZ7" s="867"/>
      <c r="AYA7" s="867"/>
      <c r="AYB7" s="867"/>
      <c r="AYC7" s="867"/>
      <c r="AYD7" s="867"/>
      <c r="AYE7" s="867"/>
      <c r="AYF7" s="867"/>
      <c r="AYG7" s="867"/>
      <c r="AYH7" s="867"/>
      <c r="AYI7" s="867"/>
      <c r="AYJ7" s="867"/>
      <c r="AYK7" s="867"/>
      <c r="AYL7" s="867"/>
      <c r="AYM7" s="867"/>
      <c r="AYN7" s="867"/>
      <c r="AYO7" s="867"/>
      <c r="AYP7" s="867"/>
      <c r="AYQ7" s="867"/>
      <c r="AYR7" s="867"/>
      <c r="AYS7" s="867"/>
      <c r="AYT7" s="867"/>
      <c r="AYU7" s="867"/>
      <c r="AYV7" s="867"/>
      <c r="AYW7" s="867"/>
      <c r="AYX7" s="867"/>
      <c r="AYY7" s="867"/>
      <c r="AYZ7" s="867"/>
      <c r="AZA7" s="867"/>
      <c r="AZB7" s="867"/>
      <c r="AZC7" s="867"/>
      <c r="AZD7" s="867"/>
      <c r="AZE7" s="867"/>
      <c r="AZF7" s="867"/>
      <c r="AZG7" s="867"/>
      <c r="AZH7" s="867"/>
      <c r="AZI7" s="867"/>
      <c r="AZJ7" s="867"/>
      <c r="AZK7" s="867"/>
      <c r="AZL7" s="867"/>
      <c r="AZM7" s="867"/>
      <c r="AZN7" s="867"/>
      <c r="AZO7" s="867"/>
      <c r="AZP7" s="867"/>
      <c r="AZQ7" s="867"/>
      <c r="AZR7" s="867"/>
      <c r="AZS7" s="867"/>
      <c r="AZT7" s="867"/>
      <c r="AZU7" s="867"/>
      <c r="AZV7" s="867"/>
      <c r="AZW7" s="867"/>
      <c r="AZX7" s="867"/>
      <c r="AZY7" s="867"/>
      <c r="AZZ7" s="867"/>
      <c r="BAA7" s="867"/>
      <c r="BAB7" s="867"/>
      <c r="BAC7" s="867"/>
      <c r="BAD7" s="867"/>
      <c r="BAE7" s="867"/>
      <c r="BAF7" s="867"/>
      <c r="BAG7" s="867"/>
      <c r="BAH7" s="867"/>
      <c r="BAI7" s="867"/>
      <c r="BAJ7" s="867"/>
      <c r="BAK7" s="867"/>
      <c r="BAL7" s="867"/>
      <c r="BAM7" s="867"/>
      <c r="BAN7" s="867"/>
      <c r="BAO7" s="867"/>
      <c r="BAP7" s="867"/>
      <c r="BAQ7" s="867"/>
      <c r="BAR7" s="867"/>
      <c r="BAS7" s="867"/>
      <c r="BAT7" s="867"/>
      <c r="BAU7" s="867"/>
      <c r="BAV7" s="867"/>
      <c r="BAW7" s="867"/>
      <c r="BAX7" s="867"/>
      <c r="BAY7" s="867"/>
      <c r="BAZ7" s="867"/>
      <c r="BBA7" s="867"/>
      <c r="BBB7" s="867"/>
      <c r="BBC7" s="867"/>
      <c r="BBD7" s="867"/>
      <c r="BBE7" s="867"/>
      <c r="BBF7" s="867"/>
      <c r="BBG7" s="867"/>
      <c r="BBH7" s="867"/>
      <c r="BBI7" s="867"/>
      <c r="BBJ7" s="867"/>
      <c r="BBK7" s="867"/>
      <c r="BBL7" s="867"/>
      <c r="BBM7" s="867"/>
      <c r="BBN7" s="867"/>
      <c r="BBO7" s="867"/>
      <c r="BBP7" s="867"/>
      <c r="BBQ7" s="867"/>
      <c r="BBR7" s="867"/>
      <c r="BBS7" s="867"/>
      <c r="BBT7" s="867"/>
      <c r="BBU7" s="867"/>
      <c r="BBV7" s="867"/>
      <c r="BBW7" s="867"/>
      <c r="BBX7" s="867"/>
      <c r="BBY7" s="867"/>
      <c r="BBZ7" s="867"/>
      <c r="BCA7" s="867"/>
      <c r="BCB7" s="867"/>
      <c r="BCC7" s="867"/>
      <c r="BCD7" s="867"/>
      <c r="BCE7" s="867"/>
      <c r="BCF7" s="867"/>
      <c r="BCG7" s="867"/>
      <c r="BCH7" s="867"/>
      <c r="BCI7" s="867"/>
      <c r="BCJ7" s="867"/>
      <c r="BCK7" s="867"/>
      <c r="BCL7" s="867"/>
      <c r="BCM7" s="867"/>
      <c r="BCN7" s="867"/>
      <c r="BCO7" s="867"/>
      <c r="BCP7" s="867"/>
      <c r="BCQ7" s="867"/>
      <c r="BCR7" s="867"/>
      <c r="BCS7" s="867"/>
      <c r="BCT7" s="867"/>
      <c r="BCU7" s="867"/>
      <c r="BCV7" s="867"/>
      <c r="BCW7" s="867"/>
      <c r="BCX7" s="867"/>
      <c r="BCY7" s="867"/>
      <c r="BCZ7" s="867"/>
      <c r="BDA7" s="867"/>
      <c r="BDB7" s="867"/>
      <c r="BDC7" s="867"/>
      <c r="BDD7" s="867"/>
      <c r="BDE7" s="867"/>
      <c r="BDF7" s="867"/>
      <c r="BDG7" s="867"/>
      <c r="BDH7" s="867"/>
      <c r="BDI7" s="867"/>
      <c r="BDJ7" s="867"/>
      <c r="BDK7" s="867"/>
      <c r="BDL7" s="867"/>
      <c r="BDM7" s="867"/>
      <c r="BDN7" s="867"/>
      <c r="BDO7" s="867"/>
      <c r="BDP7" s="867"/>
      <c r="BDQ7" s="867"/>
      <c r="BDR7" s="867"/>
      <c r="BDS7" s="867"/>
      <c r="BDT7" s="867"/>
      <c r="BDU7" s="867"/>
      <c r="BDV7" s="867"/>
      <c r="BDW7" s="867"/>
      <c r="BDX7" s="867"/>
      <c r="BDY7" s="867"/>
      <c r="BDZ7" s="867"/>
      <c r="BEA7" s="867"/>
      <c r="BEB7" s="867"/>
      <c r="BEC7" s="867"/>
      <c r="BED7" s="867"/>
      <c r="BEE7" s="867"/>
      <c r="BEF7" s="867"/>
      <c r="BEG7" s="867"/>
      <c r="BEH7" s="867"/>
      <c r="BEI7" s="867"/>
      <c r="BEJ7" s="867"/>
      <c r="BEK7" s="867"/>
      <c r="BEL7" s="867"/>
      <c r="BEM7" s="867"/>
      <c r="BEN7" s="867"/>
      <c r="BEO7" s="867"/>
      <c r="BEP7" s="867"/>
      <c r="BEQ7" s="867"/>
      <c r="BER7" s="867"/>
      <c r="BES7" s="867"/>
      <c r="BET7" s="867"/>
      <c r="BEU7" s="867"/>
      <c r="BEV7" s="867"/>
      <c r="BEW7" s="867"/>
      <c r="BEX7" s="867"/>
      <c r="BEY7" s="867"/>
      <c r="BEZ7" s="867"/>
      <c r="BFA7" s="867"/>
      <c r="BFB7" s="867"/>
      <c r="BFC7" s="867"/>
      <c r="BFD7" s="867"/>
      <c r="BFE7" s="867"/>
      <c r="BFF7" s="867"/>
      <c r="BFG7" s="867"/>
      <c r="BFH7" s="867"/>
      <c r="BFI7" s="867"/>
      <c r="BFJ7" s="867"/>
      <c r="BFK7" s="867"/>
      <c r="BFL7" s="867"/>
      <c r="BFM7" s="867"/>
      <c r="BFN7" s="867"/>
      <c r="BFO7" s="867"/>
      <c r="BFP7" s="867"/>
      <c r="BFQ7" s="867"/>
      <c r="BFR7" s="867"/>
      <c r="BFS7" s="867"/>
      <c r="BFT7" s="867"/>
      <c r="BFU7" s="867"/>
      <c r="BFV7" s="867"/>
      <c r="BFW7" s="867"/>
      <c r="BFX7" s="867"/>
      <c r="BFY7" s="867"/>
      <c r="BFZ7" s="867"/>
      <c r="BGA7" s="867"/>
      <c r="BGB7" s="867"/>
      <c r="BGC7" s="867"/>
      <c r="BGD7" s="867"/>
      <c r="BGE7" s="867"/>
      <c r="BGF7" s="867"/>
      <c r="BGG7" s="867"/>
      <c r="BGH7" s="867"/>
      <c r="BGI7" s="867"/>
      <c r="BGJ7" s="867"/>
      <c r="BGK7" s="867"/>
      <c r="BGL7" s="867"/>
      <c r="BGM7" s="867"/>
      <c r="BGN7" s="867"/>
      <c r="BGO7" s="867"/>
      <c r="BGP7" s="867"/>
      <c r="BGQ7" s="867"/>
      <c r="BGR7" s="867"/>
      <c r="BGS7" s="867"/>
      <c r="BGT7" s="867"/>
      <c r="BGU7" s="867"/>
      <c r="BGV7" s="867"/>
      <c r="BGW7" s="867"/>
      <c r="BGX7" s="867"/>
      <c r="BGY7" s="867"/>
      <c r="BGZ7" s="867"/>
      <c r="BHA7" s="867"/>
      <c r="BHB7" s="867"/>
      <c r="BHC7" s="867"/>
      <c r="BHD7" s="867"/>
      <c r="BHE7" s="867"/>
      <c r="BHF7" s="867"/>
      <c r="BHG7" s="867"/>
      <c r="BHH7" s="867"/>
      <c r="BHI7" s="867"/>
      <c r="BHJ7" s="867"/>
      <c r="BHK7" s="867"/>
      <c r="BHL7" s="867"/>
      <c r="BHM7" s="867"/>
      <c r="BHN7" s="867"/>
      <c r="BHO7" s="867"/>
      <c r="BHP7" s="867"/>
      <c r="BHQ7" s="867"/>
      <c r="BHR7" s="867"/>
      <c r="BHS7" s="867"/>
      <c r="BHT7" s="867"/>
      <c r="BHU7" s="867"/>
      <c r="BHV7" s="867"/>
      <c r="BHW7" s="867"/>
      <c r="BHX7" s="867"/>
      <c r="BHY7" s="867"/>
      <c r="BHZ7" s="867"/>
      <c r="BIA7" s="867"/>
      <c r="BIB7" s="867"/>
      <c r="BIC7" s="867"/>
      <c r="BID7" s="867"/>
      <c r="BIE7" s="867"/>
      <c r="BIF7" s="867"/>
      <c r="BIG7" s="867"/>
      <c r="BIH7" s="867"/>
      <c r="BII7" s="867"/>
      <c r="BIJ7" s="867"/>
      <c r="BIK7" s="867"/>
      <c r="BIL7" s="867"/>
      <c r="BIM7" s="867"/>
      <c r="BIN7" s="867"/>
      <c r="BIO7" s="867"/>
      <c r="BIP7" s="867"/>
      <c r="BIQ7" s="867"/>
      <c r="BIR7" s="867"/>
      <c r="BIS7" s="867"/>
      <c r="BIT7" s="867"/>
      <c r="BIU7" s="867"/>
      <c r="BIV7" s="867"/>
      <c r="BIW7" s="867"/>
      <c r="BIX7" s="867"/>
      <c r="BIY7" s="867"/>
      <c r="BIZ7" s="867"/>
      <c r="BJA7" s="867"/>
      <c r="BJB7" s="867"/>
      <c r="BJC7" s="867"/>
      <c r="BJD7" s="867"/>
      <c r="BJE7" s="867"/>
      <c r="BJF7" s="867"/>
      <c r="BJG7" s="867"/>
      <c r="BJH7" s="867"/>
      <c r="BJI7" s="867"/>
      <c r="BJJ7" s="867"/>
      <c r="BJK7" s="867"/>
      <c r="BJL7" s="867"/>
      <c r="BJM7" s="867"/>
      <c r="BJN7" s="867"/>
      <c r="BJO7" s="867"/>
      <c r="BJP7" s="867"/>
      <c r="BJQ7" s="867"/>
      <c r="BJR7" s="867"/>
      <c r="BJS7" s="867"/>
      <c r="BJT7" s="867"/>
      <c r="BJU7" s="867"/>
      <c r="BJV7" s="867"/>
      <c r="BJW7" s="867"/>
      <c r="BJX7" s="867"/>
      <c r="BJY7" s="867"/>
      <c r="BJZ7" s="867"/>
      <c r="BKA7" s="867"/>
      <c r="BKB7" s="867"/>
      <c r="BKC7" s="867"/>
      <c r="BKD7" s="867"/>
      <c r="BKE7" s="867"/>
      <c r="BKF7" s="867"/>
      <c r="BKG7" s="867"/>
      <c r="BKH7" s="867"/>
      <c r="BKI7" s="867"/>
      <c r="BKJ7" s="867"/>
      <c r="BKK7" s="867"/>
      <c r="BKL7" s="867"/>
      <c r="BKM7" s="867"/>
      <c r="BKN7" s="867"/>
      <c r="BKO7" s="867"/>
      <c r="BKP7" s="867"/>
      <c r="BKQ7" s="867"/>
      <c r="BKR7" s="867"/>
      <c r="BKS7" s="867"/>
      <c r="BKT7" s="867"/>
      <c r="BKU7" s="867"/>
      <c r="BKV7" s="867"/>
      <c r="BKW7" s="867"/>
      <c r="BKX7" s="867"/>
      <c r="BKY7" s="867"/>
      <c r="BKZ7" s="867"/>
      <c r="BLA7" s="867"/>
      <c r="BLB7" s="867"/>
      <c r="BLC7" s="867"/>
      <c r="BLD7" s="867"/>
      <c r="BLE7" s="867"/>
      <c r="BLF7" s="867"/>
      <c r="BLG7" s="867"/>
      <c r="BLH7" s="867"/>
      <c r="BLI7" s="867"/>
      <c r="BLJ7" s="867"/>
      <c r="BLK7" s="867"/>
      <c r="BLL7" s="867"/>
      <c r="BLM7" s="867"/>
      <c r="BLN7" s="867"/>
      <c r="BLO7" s="867"/>
      <c r="BLP7" s="867"/>
      <c r="BLQ7" s="867"/>
      <c r="BLR7" s="867"/>
      <c r="BLS7" s="867"/>
      <c r="BLT7" s="867"/>
      <c r="BLU7" s="867"/>
      <c r="BLV7" s="867"/>
      <c r="BLW7" s="867"/>
      <c r="BLX7" s="867"/>
      <c r="BLY7" s="867"/>
      <c r="BLZ7" s="867"/>
      <c r="BMA7" s="867"/>
      <c r="BMB7" s="867"/>
      <c r="BMC7" s="867"/>
      <c r="BMD7" s="867"/>
      <c r="BME7" s="867"/>
      <c r="BMF7" s="867"/>
      <c r="BMG7" s="867"/>
      <c r="BMH7" s="867"/>
      <c r="BMI7" s="867"/>
      <c r="BMJ7" s="867"/>
      <c r="BMK7" s="867"/>
      <c r="BML7" s="867"/>
      <c r="BMM7" s="867"/>
      <c r="BMN7" s="867"/>
      <c r="BMO7" s="867"/>
      <c r="BMP7" s="867"/>
      <c r="BMQ7" s="867"/>
      <c r="BMR7" s="867"/>
      <c r="BMS7" s="867"/>
      <c r="BMT7" s="867"/>
      <c r="BMU7" s="867"/>
      <c r="BMV7" s="867"/>
      <c r="BMW7" s="867"/>
      <c r="BMX7" s="867"/>
      <c r="BMY7" s="867"/>
      <c r="BMZ7" s="867"/>
      <c r="BNA7" s="867"/>
      <c r="BNB7" s="867"/>
      <c r="BNC7" s="867"/>
      <c r="BND7" s="867"/>
      <c r="BNE7" s="867"/>
      <c r="BNF7" s="867"/>
      <c r="BNG7" s="867"/>
      <c r="BNH7" s="867"/>
      <c r="BNI7" s="867"/>
      <c r="BNJ7" s="867"/>
      <c r="BNK7" s="867"/>
      <c r="BNL7" s="867"/>
      <c r="BNM7" s="867"/>
      <c r="BNN7" s="867"/>
      <c r="BNO7" s="867"/>
      <c r="BNP7" s="867"/>
      <c r="BNQ7" s="867"/>
      <c r="BNR7" s="867"/>
      <c r="BNS7" s="867"/>
      <c r="BNT7" s="867"/>
      <c r="BNU7" s="867"/>
      <c r="BNV7" s="867"/>
      <c r="BNW7" s="867"/>
      <c r="BNX7" s="867"/>
      <c r="BNY7" s="867"/>
      <c r="BNZ7" s="867"/>
      <c r="BOA7" s="867"/>
      <c r="BOB7" s="867"/>
      <c r="BOC7" s="867"/>
      <c r="BOD7" s="867"/>
      <c r="BOE7" s="867"/>
      <c r="BOF7" s="867"/>
      <c r="BOG7" s="867"/>
      <c r="BOH7" s="867"/>
      <c r="BOI7" s="867"/>
      <c r="BOJ7" s="867"/>
      <c r="BOK7" s="867"/>
      <c r="BOL7" s="867"/>
      <c r="BOM7" s="867"/>
      <c r="BON7" s="867"/>
      <c r="BOO7" s="867"/>
      <c r="BOP7" s="867"/>
      <c r="BOQ7" s="867"/>
      <c r="BOR7" s="867"/>
      <c r="BOS7" s="867"/>
      <c r="BOT7" s="867"/>
      <c r="BOU7" s="867"/>
      <c r="BOV7" s="867"/>
      <c r="BOW7" s="867"/>
      <c r="BOX7" s="867"/>
      <c r="BOY7" s="867"/>
      <c r="BOZ7" s="867"/>
      <c r="BPA7" s="867"/>
      <c r="BPB7" s="867"/>
      <c r="BPC7" s="867"/>
      <c r="BPD7" s="867"/>
      <c r="BPE7" s="867"/>
      <c r="BPF7" s="867"/>
      <c r="BPG7" s="867"/>
      <c r="BPH7" s="867"/>
      <c r="BPI7" s="867"/>
      <c r="BPJ7" s="867"/>
      <c r="BPK7" s="867"/>
      <c r="BPL7" s="867"/>
      <c r="BPM7" s="867"/>
      <c r="BPN7" s="867"/>
      <c r="BPO7" s="867"/>
      <c r="BPP7" s="867"/>
      <c r="BPQ7" s="867"/>
      <c r="BPR7" s="867"/>
      <c r="BPS7" s="867"/>
      <c r="BPT7" s="867"/>
      <c r="BPU7" s="867"/>
      <c r="BPV7" s="867"/>
      <c r="BPW7" s="867"/>
      <c r="BPX7" s="867"/>
      <c r="BPY7" s="867"/>
      <c r="BPZ7" s="867"/>
      <c r="BQA7" s="867"/>
      <c r="BQB7" s="867"/>
      <c r="BQC7" s="867"/>
      <c r="BQD7" s="867"/>
      <c r="BQE7" s="867"/>
      <c r="BQF7" s="867"/>
      <c r="BQG7" s="867"/>
      <c r="BQH7" s="867"/>
      <c r="BQI7" s="867"/>
      <c r="BQJ7" s="867"/>
      <c r="BQK7" s="867"/>
      <c r="BQL7" s="867"/>
      <c r="BQM7" s="867"/>
      <c r="BQN7" s="867"/>
      <c r="BQO7" s="867"/>
      <c r="BQP7" s="867"/>
      <c r="BQQ7" s="867"/>
      <c r="BQR7" s="867"/>
      <c r="BQS7" s="867"/>
      <c r="BQT7" s="867"/>
      <c r="BQU7" s="867"/>
      <c r="BQV7" s="867"/>
      <c r="BQW7" s="867"/>
      <c r="BQX7" s="867"/>
      <c r="BQY7" s="867"/>
      <c r="BQZ7" s="867"/>
      <c r="BRA7" s="867"/>
      <c r="BRB7" s="867"/>
      <c r="BRC7" s="867"/>
      <c r="BRD7" s="867"/>
      <c r="BRE7" s="867"/>
      <c r="BRF7" s="867"/>
      <c r="BRG7" s="867"/>
      <c r="BRH7" s="867"/>
      <c r="BRI7" s="867"/>
      <c r="BRJ7" s="867"/>
      <c r="BRK7" s="867"/>
      <c r="BRL7" s="867"/>
      <c r="BRM7" s="867"/>
      <c r="BRN7" s="867"/>
      <c r="BRO7" s="867"/>
      <c r="BRP7" s="867"/>
      <c r="BRQ7" s="867"/>
      <c r="BRR7" s="867"/>
      <c r="BRS7" s="867"/>
      <c r="BRT7" s="867"/>
      <c r="BRU7" s="867"/>
      <c r="BRV7" s="867"/>
      <c r="BRW7" s="867"/>
      <c r="BRX7" s="867"/>
      <c r="BRY7" s="867"/>
      <c r="BRZ7" s="867"/>
      <c r="BSA7" s="867"/>
      <c r="BSB7" s="867"/>
      <c r="BSC7" s="867"/>
      <c r="BSD7" s="867"/>
      <c r="BSE7" s="867"/>
      <c r="BSF7" s="867"/>
      <c r="BSG7" s="867"/>
      <c r="BSH7" s="867"/>
      <c r="BSI7" s="867"/>
      <c r="BSJ7" s="867"/>
      <c r="BSK7" s="867"/>
      <c r="BSL7" s="867"/>
      <c r="BSM7" s="867"/>
      <c r="BSN7" s="867"/>
      <c r="BSO7" s="867"/>
      <c r="BSP7" s="867"/>
      <c r="BSQ7" s="867"/>
      <c r="BSR7" s="867"/>
      <c r="BSS7" s="867"/>
      <c r="BST7" s="867"/>
      <c r="BSU7" s="867"/>
      <c r="BSV7" s="867"/>
      <c r="BSW7" s="867"/>
      <c r="BSX7" s="867"/>
      <c r="BSY7" s="867"/>
      <c r="BSZ7" s="867"/>
      <c r="BTA7" s="867"/>
      <c r="BTB7" s="867"/>
      <c r="BTC7" s="867"/>
      <c r="BTD7" s="867"/>
      <c r="BTE7" s="867"/>
      <c r="BTF7" s="867"/>
      <c r="BTG7" s="867"/>
      <c r="BTH7" s="867"/>
      <c r="BTI7" s="867"/>
      <c r="BTJ7" s="867"/>
      <c r="BTK7" s="867"/>
      <c r="BTL7" s="867"/>
      <c r="BTM7" s="867"/>
      <c r="BTN7" s="867"/>
      <c r="BTO7" s="867"/>
      <c r="BTP7" s="867"/>
      <c r="BTQ7" s="867"/>
      <c r="BTR7" s="867"/>
      <c r="BTS7" s="867"/>
      <c r="BTT7" s="867"/>
      <c r="BTU7" s="867"/>
      <c r="BTV7" s="867"/>
      <c r="BTW7" s="867"/>
      <c r="BTX7" s="867"/>
      <c r="BTY7" s="867"/>
      <c r="BTZ7" s="867"/>
      <c r="BUA7" s="867"/>
      <c r="BUB7" s="867"/>
      <c r="BUC7" s="867"/>
      <c r="BUD7" s="867"/>
      <c r="BUE7" s="867"/>
      <c r="BUF7" s="867"/>
      <c r="BUG7" s="867"/>
      <c r="BUH7" s="867"/>
      <c r="BUI7" s="867"/>
      <c r="BUJ7" s="867"/>
      <c r="BUK7" s="867"/>
      <c r="BUL7" s="867"/>
      <c r="BUM7" s="867"/>
      <c r="BUN7" s="867"/>
      <c r="BUO7" s="867"/>
      <c r="BUP7" s="867"/>
      <c r="BUQ7" s="867"/>
      <c r="BUR7" s="867"/>
      <c r="BUS7" s="867"/>
      <c r="BUT7" s="867"/>
      <c r="BUU7" s="867"/>
      <c r="BUV7" s="867"/>
      <c r="BUW7" s="867"/>
      <c r="BUX7" s="867"/>
      <c r="BUY7" s="867"/>
      <c r="BUZ7" s="867"/>
      <c r="BVA7" s="867"/>
      <c r="BVB7" s="867"/>
      <c r="BVC7" s="867"/>
      <c r="BVD7" s="867"/>
      <c r="BVE7" s="867"/>
      <c r="BVF7" s="867"/>
      <c r="BVG7" s="867"/>
      <c r="BVH7" s="867"/>
      <c r="BVI7" s="867"/>
      <c r="BVJ7" s="867"/>
      <c r="BVK7" s="867"/>
      <c r="BVL7" s="867"/>
      <c r="BVM7" s="867"/>
      <c r="BVN7" s="867"/>
      <c r="BVO7" s="867"/>
      <c r="BVP7" s="867"/>
      <c r="BVQ7" s="867"/>
      <c r="BVR7" s="867"/>
      <c r="BVS7" s="867"/>
      <c r="BVT7" s="867"/>
      <c r="BVU7" s="867"/>
      <c r="BVV7" s="867"/>
      <c r="BVW7" s="867"/>
      <c r="BVX7" s="867"/>
      <c r="BVY7" s="867"/>
      <c r="BVZ7" s="867"/>
      <c r="BWA7" s="867"/>
      <c r="BWB7" s="867"/>
      <c r="BWC7" s="867"/>
      <c r="BWD7" s="867"/>
      <c r="BWE7" s="867"/>
      <c r="BWF7" s="867"/>
      <c r="BWG7" s="867"/>
      <c r="BWH7" s="867"/>
      <c r="BWI7" s="867"/>
      <c r="BWJ7" s="867"/>
      <c r="BWK7" s="867"/>
      <c r="BWL7" s="867"/>
      <c r="BWM7" s="867"/>
      <c r="BWN7" s="867"/>
      <c r="BWO7" s="867"/>
      <c r="BWP7" s="867"/>
      <c r="BWQ7" s="867"/>
      <c r="BWR7" s="867"/>
      <c r="BWS7" s="867"/>
      <c r="BWT7" s="867"/>
      <c r="BWU7" s="867"/>
      <c r="BWV7" s="867"/>
      <c r="BWW7" s="867"/>
      <c r="BWX7" s="867"/>
      <c r="BWY7" s="867"/>
      <c r="BWZ7" s="867"/>
      <c r="BXA7" s="867"/>
      <c r="BXB7" s="867"/>
      <c r="BXC7" s="867"/>
      <c r="BXD7" s="867"/>
      <c r="BXE7" s="867"/>
      <c r="BXF7" s="867"/>
      <c r="BXG7" s="867"/>
      <c r="BXH7" s="867"/>
      <c r="BXI7" s="867"/>
      <c r="BXJ7" s="867"/>
      <c r="BXK7" s="867"/>
      <c r="BXL7" s="867"/>
      <c r="BXM7" s="867"/>
      <c r="BXN7" s="867"/>
      <c r="BXO7" s="867"/>
      <c r="BXP7" s="867"/>
      <c r="BXQ7" s="867"/>
      <c r="BXR7" s="867"/>
      <c r="BXS7" s="867"/>
      <c r="BXT7" s="867"/>
      <c r="BXU7" s="867"/>
      <c r="BXV7" s="867"/>
      <c r="BXW7" s="867"/>
      <c r="BXX7" s="867"/>
      <c r="BXY7" s="867"/>
      <c r="BXZ7" s="867"/>
      <c r="BYA7" s="867"/>
      <c r="BYB7" s="867"/>
      <c r="BYC7" s="867"/>
      <c r="BYD7" s="867"/>
      <c r="BYE7" s="867"/>
      <c r="BYF7" s="867"/>
      <c r="BYG7" s="867"/>
      <c r="BYH7" s="867"/>
      <c r="BYI7" s="867"/>
      <c r="BYJ7" s="867"/>
      <c r="BYK7" s="867"/>
      <c r="BYL7" s="867"/>
      <c r="BYM7" s="867"/>
      <c r="BYN7" s="867"/>
      <c r="BYO7" s="867"/>
      <c r="BYP7" s="867"/>
      <c r="BYQ7" s="867"/>
      <c r="BYR7" s="867"/>
      <c r="BYS7" s="867"/>
      <c r="BYT7" s="867"/>
      <c r="BYU7" s="867"/>
      <c r="BYV7" s="867"/>
      <c r="BYW7" s="867"/>
      <c r="BYX7" s="867"/>
      <c r="BYY7" s="867"/>
      <c r="BYZ7" s="867"/>
      <c r="BZA7" s="867"/>
      <c r="BZB7" s="867"/>
      <c r="BZC7" s="867"/>
      <c r="BZD7" s="867"/>
      <c r="BZE7" s="867"/>
      <c r="BZF7" s="867"/>
      <c r="BZG7" s="867"/>
      <c r="BZH7" s="867"/>
      <c r="BZI7" s="867"/>
      <c r="BZJ7" s="867"/>
      <c r="BZK7" s="867"/>
      <c r="BZL7" s="867"/>
      <c r="BZM7" s="867"/>
      <c r="BZN7" s="867"/>
      <c r="BZO7" s="867"/>
      <c r="BZP7" s="867"/>
      <c r="BZQ7" s="867"/>
      <c r="BZR7" s="867"/>
      <c r="BZS7" s="867"/>
      <c r="BZT7" s="867"/>
      <c r="BZU7" s="867"/>
      <c r="BZV7" s="867"/>
      <c r="BZW7" s="867"/>
      <c r="BZX7" s="867"/>
      <c r="BZY7" s="867"/>
      <c r="BZZ7" s="867"/>
      <c r="CAA7" s="867"/>
      <c r="CAB7" s="867"/>
      <c r="CAC7" s="867"/>
      <c r="CAD7" s="867"/>
      <c r="CAE7" s="867"/>
      <c r="CAF7" s="867"/>
      <c r="CAG7" s="867"/>
      <c r="CAH7" s="867"/>
      <c r="CAI7" s="867"/>
      <c r="CAJ7" s="867"/>
      <c r="CAK7" s="867"/>
      <c r="CAL7" s="867"/>
      <c r="CAM7" s="867"/>
      <c r="CAN7" s="867"/>
      <c r="CAO7" s="867"/>
      <c r="CAP7" s="867"/>
      <c r="CAQ7" s="867"/>
      <c r="CAR7" s="867"/>
      <c r="CAS7" s="867"/>
      <c r="CAT7" s="867"/>
      <c r="CAU7" s="867"/>
      <c r="CAV7" s="867"/>
      <c r="CAW7" s="867"/>
      <c r="CAX7" s="867"/>
      <c r="CAY7" s="867"/>
      <c r="CAZ7" s="867"/>
      <c r="CBA7" s="867"/>
      <c r="CBB7" s="867"/>
      <c r="CBC7" s="867"/>
      <c r="CBD7" s="867"/>
      <c r="CBE7" s="867"/>
      <c r="CBF7" s="867"/>
      <c r="CBG7" s="867"/>
      <c r="CBH7" s="867"/>
      <c r="CBI7" s="867"/>
      <c r="CBJ7" s="867"/>
      <c r="CBK7" s="867"/>
      <c r="CBL7" s="867"/>
      <c r="CBM7" s="867"/>
      <c r="CBN7" s="867"/>
      <c r="CBO7" s="867"/>
      <c r="CBP7" s="867"/>
      <c r="CBQ7" s="867"/>
      <c r="CBR7" s="867"/>
      <c r="CBS7" s="867"/>
      <c r="CBT7" s="867"/>
      <c r="CBU7" s="867"/>
      <c r="CBV7" s="867"/>
      <c r="CBW7" s="867"/>
      <c r="CBX7" s="867"/>
      <c r="CBY7" s="867"/>
      <c r="CBZ7" s="867"/>
      <c r="CCA7" s="867"/>
      <c r="CCB7" s="867"/>
      <c r="CCC7" s="867"/>
      <c r="CCD7" s="867"/>
      <c r="CCE7" s="867"/>
      <c r="CCF7" s="867"/>
      <c r="CCG7" s="867"/>
      <c r="CCH7" s="867"/>
      <c r="CCI7" s="867"/>
      <c r="CCJ7" s="867"/>
      <c r="CCK7" s="867"/>
      <c r="CCL7" s="867"/>
      <c r="CCM7" s="867"/>
      <c r="CCN7" s="867"/>
      <c r="CCO7" s="867"/>
      <c r="CCP7" s="867"/>
      <c r="CCQ7" s="867"/>
      <c r="CCR7" s="867"/>
      <c r="CCS7" s="867"/>
      <c r="CCT7" s="867"/>
      <c r="CCU7" s="867"/>
      <c r="CCV7" s="867"/>
      <c r="CCW7" s="867"/>
      <c r="CCX7" s="867"/>
      <c r="CCY7" s="867"/>
      <c r="CCZ7" s="867"/>
      <c r="CDA7" s="867"/>
      <c r="CDB7" s="867"/>
      <c r="CDC7" s="867"/>
      <c r="CDD7" s="867"/>
      <c r="CDE7" s="867"/>
      <c r="CDF7" s="867"/>
      <c r="CDG7" s="867"/>
      <c r="CDH7" s="867"/>
      <c r="CDI7" s="867"/>
      <c r="CDJ7" s="867"/>
      <c r="CDK7" s="867"/>
      <c r="CDL7" s="867"/>
      <c r="CDM7" s="867"/>
      <c r="CDN7" s="867"/>
      <c r="CDO7" s="867"/>
      <c r="CDP7" s="867"/>
      <c r="CDQ7" s="867"/>
      <c r="CDR7" s="867"/>
      <c r="CDS7" s="867"/>
      <c r="CDT7" s="867"/>
      <c r="CDU7" s="867"/>
      <c r="CDV7" s="867"/>
      <c r="CDW7" s="867"/>
      <c r="CDX7" s="867"/>
      <c r="CDY7" s="867"/>
      <c r="CDZ7" s="867"/>
      <c r="CEA7" s="867"/>
      <c r="CEB7" s="867"/>
      <c r="CEC7" s="867"/>
      <c r="CED7" s="867"/>
      <c r="CEE7" s="867"/>
      <c r="CEF7" s="867"/>
      <c r="CEG7" s="867"/>
      <c r="CEH7" s="867"/>
      <c r="CEI7" s="867"/>
      <c r="CEJ7" s="867"/>
      <c r="CEK7" s="867"/>
      <c r="CEL7" s="867"/>
      <c r="CEM7" s="867"/>
      <c r="CEN7" s="867"/>
      <c r="CEO7" s="867"/>
      <c r="CEP7" s="867"/>
      <c r="CEQ7" s="867"/>
      <c r="CER7" s="867"/>
      <c r="CES7" s="867"/>
      <c r="CET7" s="867"/>
      <c r="CEU7" s="867"/>
      <c r="CEV7" s="867"/>
      <c r="CEW7" s="867"/>
      <c r="CEX7" s="867"/>
      <c r="CEY7" s="867"/>
      <c r="CEZ7" s="867"/>
      <c r="CFA7" s="867"/>
      <c r="CFB7" s="867"/>
      <c r="CFC7" s="867"/>
      <c r="CFD7" s="867"/>
      <c r="CFE7" s="867"/>
      <c r="CFF7" s="867"/>
      <c r="CFG7" s="867"/>
      <c r="CFH7" s="867"/>
      <c r="CFI7" s="867"/>
      <c r="CFJ7" s="867"/>
      <c r="CFK7" s="867"/>
      <c r="CFL7" s="867"/>
      <c r="CFM7" s="867"/>
      <c r="CFN7" s="867"/>
      <c r="CFO7" s="867"/>
      <c r="CFP7" s="867"/>
      <c r="CFQ7" s="867"/>
      <c r="CFR7" s="867"/>
      <c r="CFS7" s="867"/>
      <c r="CFT7" s="867"/>
      <c r="CFU7" s="867"/>
      <c r="CFV7" s="867"/>
      <c r="CFW7" s="867"/>
      <c r="CFX7" s="867"/>
      <c r="CFY7" s="867"/>
      <c r="CFZ7" s="867"/>
      <c r="CGA7" s="867"/>
      <c r="CGB7" s="867"/>
      <c r="CGC7" s="867"/>
      <c r="CGD7" s="867"/>
      <c r="CGE7" s="867"/>
      <c r="CGF7" s="867"/>
      <c r="CGG7" s="867"/>
      <c r="CGH7" s="867"/>
      <c r="CGI7" s="867"/>
      <c r="CGJ7" s="867"/>
      <c r="CGK7" s="867"/>
      <c r="CGL7" s="867"/>
      <c r="CGM7" s="867"/>
      <c r="CGN7" s="867"/>
      <c r="CGO7" s="867"/>
      <c r="CGP7" s="867"/>
      <c r="CGQ7" s="867"/>
      <c r="CGR7" s="867"/>
      <c r="CGS7" s="867"/>
      <c r="CGT7" s="867"/>
      <c r="CGU7" s="867"/>
      <c r="CGV7" s="867"/>
      <c r="CGW7" s="867"/>
      <c r="CGX7" s="867"/>
      <c r="CGY7" s="867"/>
      <c r="CGZ7" s="867"/>
      <c r="CHA7" s="867"/>
      <c r="CHB7" s="867"/>
      <c r="CHC7" s="867"/>
      <c r="CHD7" s="867"/>
      <c r="CHE7" s="867"/>
      <c r="CHF7" s="867"/>
      <c r="CHG7" s="867"/>
      <c r="CHH7" s="867"/>
      <c r="CHI7" s="867"/>
      <c r="CHJ7" s="867"/>
      <c r="CHK7" s="867"/>
      <c r="CHL7" s="867"/>
      <c r="CHM7" s="867"/>
      <c r="CHN7" s="867"/>
      <c r="CHO7" s="867"/>
      <c r="CHP7" s="867"/>
      <c r="CHQ7" s="867"/>
      <c r="CHR7" s="867"/>
      <c r="CHS7" s="867"/>
      <c r="CHT7" s="867"/>
      <c r="CHU7" s="867"/>
      <c r="CHV7" s="867"/>
      <c r="CHW7" s="867"/>
      <c r="CHX7" s="867"/>
      <c r="CHY7" s="867"/>
      <c r="CHZ7" s="867"/>
      <c r="CIA7" s="867"/>
      <c r="CIB7" s="867"/>
      <c r="CIC7" s="867"/>
      <c r="CID7" s="867"/>
      <c r="CIE7" s="867"/>
      <c r="CIF7" s="867"/>
      <c r="CIG7" s="867"/>
      <c r="CIH7" s="867"/>
      <c r="CII7" s="867"/>
      <c r="CIJ7" s="867"/>
      <c r="CIK7" s="867"/>
      <c r="CIL7" s="867"/>
      <c r="CIM7" s="867"/>
      <c r="CIN7" s="867"/>
      <c r="CIO7" s="867"/>
      <c r="CIP7" s="867"/>
      <c r="CIQ7" s="867"/>
      <c r="CIR7" s="867"/>
      <c r="CIS7" s="867"/>
      <c r="CIT7" s="867"/>
      <c r="CIU7" s="867"/>
      <c r="CIV7" s="867"/>
      <c r="CIW7" s="867"/>
      <c r="CIX7" s="867"/>
      <c r="CIY7" s="867"/>
      <c r="CIZ7" s="867"/>
      <c r="CJA7" s="867"/>
      <c r="CJB7" s="867"/>
      <c r="CJC7" s="867"/>
      <c r="CJD7" s="867"/>
      <c r="CJE7" s="867"/>
      <c r="CJF7" s="867"/>
      <c r="CJG7" s="867"/>
      <c r="CJH7" s="867"/>
      <c r="CJI7" s="867"/>
      <c r="CJJ7" s="867"/>
      <c r="CJK7" s="867"/>
      <c r="CJL7" s="867"/>
      <c r="CJM7" s="867"/>
      <c r="CJN7" s="867"/>
      <c r="CJO7" s="867"/>
      <c r="CJP7" s="867"/>
      <c r="CJQ7" s="867"/>
      <c r="CJR7" s="867"/>
      <c r="CJS7" s="867"/>
      <c r="CJT7" s="867"/>
      <c r="CJU7" s="867"/>
      <c r="CJV7" s="867"/>
      <c r="CJW7" s="867"/>
      <c r="CJX7" s="867"/>
      <c r="CJY7" s="867"/>
      <c r="CJZ7" s="867"/>
      <c r="CKA7" s="867"/>
      <c r="CKB7" s="867"/>
      <c r="CKC7" s="867"/>
      <c r="CKD7" s="867"/>
      <c r="CKE7" s="867"/>
      <c r="CKF7" s="867"/>
      <c r="CKG7" s="867"/>
      <c r="CKH7" s="867"/>
      <c r="CKI7" s="867"/>
      <c r="CKJ7" s="867"/>
      <c r="CKK7" s="867"/>
      <c r="CKL7" s="867"/>
      <c r="CKM7" s="867"/>
      <c r="CKN7" s="867"/>
      <c r="CKO7" s="867"/>
      <c r="CKP7" s="867"/>
      <c r="CKQ7" s="867"/>
      <c r="CKR7" s="867"/>
      <c r="CKS7" s="867"/>
      <c r="CKT7" s="867"/>
      <c r="CKU7" s="867"/>
      <c r="CKV7" s="867"/>
      <c r="CKW7" s="867"/>
      <c r="CKX7" s="867"/>
      <c r="CKY7" s="867"/>
      <c r="CKZ7" s="867"/>
      <c r="CLA7" s="867"/>
      <c r="CLB7" s="867"/>
      <c r="CLC7" s="867"/>
      <c r="CLD7" s="867"/>
      <c r="CLE7" s="867"/>
      <c r="CLF7" s="867"/>
      <c r="CLG7" s="867"/>
      <c r="CLH7" s="867"/>
      <c r="CLI7" s="867"/>
      <c r="CLJ7" s="867"/>
      <c r="CLK7" s="867"/>
      <c r="CLL7" s="867"/>
      <c r="CLM7" s="867"/>
      <c r="CLN7" s="867"/>
      <c r="CLO7" s="867"/>
      <c r="CLP7" s="867"/>
      <c r="CLQ7" s="867"/>
      <c r="CLR7" s="867"/>
      <c r="CLS7" s="867"/>
      <c r="CLT7" s="867"/>
      <c r="CLU7" s="867"/>
      <c r="CLV7" s="867"/>
      <c r="CLW7" s="867"/>
      <c r="CLX7" s="867"/>
      <c r="CLY7" s="867"/>
      <c r="CLZ7" s="867"/>
      <c r="CMA7" s="867"/>
      <c r="CMB7" s="867"/>
      <c r="CMC7" s="867"/>
      <c r="CMD7" s="867"/>
      <c r="CME7" s="867"/>
      <c r="CMF7" s="867"/>
      <c r="CMG7" s="867"/>
      <c r="CMH7" s="867"/>
      <c r="CMI7" s="867"/>
      <c r="CMJ7" s="867"/>
      <c r="CMK7" s="867"/>
      <c r="CML7" s="867"/>
      <c r="CMM7" s="867"/>
      <c r="CMN7" s="867"/>
      <c r="CMO7" s="867"/>
      <c r="CMP7" s="867"/>
      <c r="CMQ7" s="867"/>
      <c r="CMR7" s="867"/>
      <c r="CMS7" s="867"/>
      <c r="CMT7" s="867"/>
      <c r="CMU7" s="867"/>
      <c r="CMV7" s="867"/>
      <c r="CMW7" s="867"/>
      <c r="CMX7" s="867"/>
      <c r="CMY7" s="867"/>
      <c r="CMZ7" s="867"/>
      <c r="CNA7" s="867"/>
      <c r="CNB7" s="867"/>
      <c r="CNC7" s="867"/>
      <c r="CND7" s="867"/>
      <c r="CNE7" s="867"/>
      <c r="CNF7" s="867"/>
      <c r="CNG7" s="867"/>
      <c r="CNH7" s="867"/>
      <c r="CNI7" s="867"/>
      <c r="CNJ7" s="867"/>
      <c r="CNK7" s="867"/>
      <c r="CNL7" s="867"/>
      <c r="CNM7" s="867"/>
      <c r="CNN7" s="867"/>
      <c r="CNO7" s="867"/>
      <c r="CNP7" s="867"/>
      <c r="CNQ7" s="867"/>
      <c r="CNR7" s="867"/>
      <c r="CNS7" s="867"/>
      <c r="CNT7" s="867"/>
      <c r="CNU7" s="867"/>
      <c r="CNV7" s="867"/>
      <c r="CNW7" s="867"/>
      <c r="CNX7" s="867"/>
      <c r="CNY7" s="867"/>
      <c r="CNZ7" s="867"/>
      <c r="COA7" s="867"/>
      <c r="COB7" s="867"/>
      <c r="COC7" s="867"/>
      <c r="COD7" s="867"/>
      <c r="COE7" s="867"/>
      <c r="COF7" s="867"/>
      <c r="COG7" s="867"/>
      <c r="COH7" s="867"/>
      <c r="COI7" s="867"/>
      <c r="COJ7" s="867"/>
      <c r="COK7" s="867"/>
      <c r="COL7" s="867"/>
      <c r="COM7" s="867"/>
      <c r="CON7" s="867"/>
      <c r="COO7" s="867"/>
      <c r="COP7" s="867"/>
      <c r="COQ7" s="867"/>
      <c r="COR7" s="867"/>
      <c r="COS7" s="867"/>
      <c r="COT7" s="867"/>
      <c r="COU7" s="867"/>
      <c r="COV7" s="867"/>
      <c r="COW7" s="867"/>
      <c r="COX7" s="867"/>
      <c r="COY7" s="867"/>
      <c r="COZ7" s="867"/>
      <c r="CPA7" s="867"/>
      <c r="CPB7" s="867"/>
      <c r="CPC7" s="867"/>
      <c r="CPD7" s="867"/>
      <c r="CPE7" s="867"/>
      <c r="CPF7" s="867"/>
      <c r="CPG7" s="867"/>
      <c r="CPH7" s="867"/>
      <c r="CPI7" s="867"/>
      <c r="CPJ7" s="867"/>
      <c r="CPK7" s="867"/>
      <c r="CPL7" s="867"/>
      <c r="CPM7" s="867"/>
      <c r="CPN7" s="867"/>
      <c r="CPO7" s="867"/>
      <c r="CPP7" s="867"/>
      <c r="CPQ7" s="867"/>
      <c r="CPR7" s="867"/>
      <c r="CPS7" s="867"/>
      <c r="CPT7" s="867"/>
      <c r="CPU7" s="867"/>
      <c r="CPV7" s="867"/>
      <c r="CPW7" s="867"/>
      <c r="CPX7" s="867"/>
      <c r="CPY7" s="867"/>
      <c r="CPZ7" s="867"/>
      <c r="CQA7" s="867"/>
      <c r="CQB7" s="867"/>
      <c r="CQC7" s="867"/>
      <c r="CQD7" s="867"/>
      <c r="CQE7" s="867"/>
      <c r="CQF7" s="867"/>
      <c r="CQG7" s="867"/>
      <c r="CQH7" s="867"/>
      <c r="CQI7" s="867"/>
      <c r="CQJ7" s="867"/>
      <c r="CQK7" s="867"/>
      <c r="CQL7" s="867"/>
      <c r="CQM7" s="867"/>
      <c r="CQN7" s="867"/>
      <c r="CQO7" s="867"/>
      <c r="CQP7" s="867"/>
      <c r="CQQ7" s="867"/>
      <c r="CQR7" s="867"/>
      <c r="CQS7" s="867"/>
      <c r="CQT7" s="867"/>
      <c r="CQU7" s="867"/>
      <c r="CQV7" s="867"/>
      <c r="CQW7" s="867"/>
      <c r="CQX7" s="867"/>
      <c r="CQY7" s="867"/>
      <c r="CQZ7" s="867"/>
      <c r="CRA7" s="867"/>
      <c r="CRB7" s="867"/>
      <c r="CRC7" s="867"/>
      <c r="CRD7" s="867"/>
      <c r="CRE7" s="867"/>
      <c r="CRF7" s="867"/>
      <c r="CRG7" s="867"/>
      <c r="CRH7" s="867"/>
      <c r="CRI7" s="867"/>
      <c r="CRJ7" s="867"/>
      <c r="CRK7" s="867"/>
      <c r="CRL7" s="867"/>
      <c r="CRM7" s="867"/>
      <c r="CRN7" s="867"/>
      <c r="CRO7" s="867"/>
      <c r="CRP7" s="867"/>
      <c r="CRQ7" s="867"/>
      <c r="CRR7" s="867"/>
      <c r="CRS7" s="867"/>
      <c r="CRT7" s="867"/>
      <c r="CRU7" s="867"/>
      <c r="CRV7" s="867"/>
      <c r="CRW7" s="867"/>
      <c r="CRX7" s="867"/>
      <c r="CRY7" s="867"/>
      <c r="CRZ7" s="867"/>
      <c r="CSA7" s="867"/>
      <c r="CSB7" s="867"/>
      <c r="CSC7" s="867"/>
      <c r="CSD7" s="867"/>
      <c r="CSE7" s="867"/>
      <c r="CSF7" s="867"/>
      <c r="CSG7" s="867"/>
      <c r="CSH7" s="867"/>
      <c r="CSI7" s="867"/>
      <c r="CSJ7" s="867"/>
      <c r="CSK7" s="867"/>
      <c r="CSL7" s="867"/>
      <c r="CSM7" s="867"/>
      <c r="CSN7" s="867"/>
      <c r="CSO7" s="867"/>
      <c r="CSP7" s="867"/>
      <c r="CSQ7" s="867"/>
      <c r="CSR7" s="867"/>
      <c r="CSS7" s="867"/>
      <c r="CST7" s="867"/>
      <c r="CSU7" s="867"/>
      <c r="CSV7" s="867"/>
      <c r="CSW7" s="867"/>
      <c r="CSX7" s="867"/>
      <c r="CSY7" s="867"/>
      <c r="CSZ7" s="867"/>
      <c r="CTA7" s="867"/>
      <c r="CTB7" s="867"/>
      <c r="CTC7" s="867"/>
      <c r="CTD7" s="867"/>
      <c r="CTE7" s="867"/>
      <c r="CTF7" s="867"/>
      <c r="CTG7" s="867"/>
      <c r="CTH7" s="867"/>
      <c r="CTI7" s="867"/>
      <c r="CTJ7" s="867"/>
      <c r="CTK7" s="867"/>
      <c r="CTL7" s="867"/>
      <c r="CTM7" s="867"/>
      <c r="CTN7" s="867"/>
      <c r="CTO7" s="867"/>
      <c r="CTP7" s="867"/>
      <c r="CTQ7" s="867"/>
      <c r="CTR7" s="867"/>
      <c r="CTS7" s="867"/>
      <c r="CTT7" s="867"/>
      <c r="CTU7" s="867"/>
      <c r="CTV7" s="867"/>
      <c r="CTW7" s="867"/>
      <c r="CTX7" s="867"/>
      <c r="CTY7" s="867"/>
      <c r="CTZ7" s="867"/>
      <c r="CUA7" s="867"/>
      <c r="CUB7" s="867"/>
      <c r="CUC7" s="867"/>
      <c r="CUD7" s="867"/>
      <c r="CUE7" s="867"/>
      <c r="CUF7" s="867"/>
      <c r="CUG7" s="867"/>
      <c r="CUH7" s="867"/>
      <c r="CUI7" s="867"/>
      <c r="CUJ7" s="867"/>
      <c r="CUK7" s="867"/>
      <c r="CUL7" s="867"/>
      <c r="CUM7" s="867"/>
      <c r="CUN7" s="867"/>
      <c r="CUO7" s="867"/>
      <c r="CUP7" s="867"/>
      <c r="CUQ7" s="867"/>
      <c r="CUR7" s="867"/>
      <c r="CUS7" s="867"/>
      <c r="CUT7" s="867"/>
      <c r="CUU7" s="867"/>
      <c r="CUV7" s="867"/>
      <c r="CUW7" s="867"/>
      <c r="CUX7" s="867"/>
      <c r="CUY7" s="867"/>
      <c r="CUZ7" s="867"/>
      <c r="CVA7" s="867"/>
      <c r="CVB7" s="867"/>
      <c r="CVC7" s="867"/>
      <c r="CVD7" s="867"/>
      <c r="CVE7" s="867"/>
      <c r="CVF7" s="867"/>
      <c r="CVG7" s="867"/>
      <c r="CVH7" s="867"/>
      <c r="CVI7" s="867"/>
      <c r="CVJ7" s="867"/>
      <c r="CVK7" s="867"/>
      <c r="CVL7" s="867"/>
      <c r="CVM7" s="867"/>
      <c r="CVN7" s="867"/>
      <c r="CVO7" s="867"/>
      <c r="CVP7" s="867"/>
      <c r="CVQ7" s="867"/>
      <c r="CVR7" s="867"/>
      <c r="CVS7" s="867"/>
      <c r="CVT7" s="867"/>
      <c r="CVU7" s="867"/>
      <c r="CVV7" s="867"/>
      <c r="CVW7" s="867"/>
      <c r="CVX7" s="867"/>
      <c r="CVY7" s="867"/>
      <c r="CVZ7" s="867"/>
      <c r="CWA7" s="867"/>
      <c r="CWB7" s="867"/>
      <c r="CWC7" s="867"/>
      <c r="CWD7" s="867"/>
      <c r="CWE7" s="867"/>
      <c r="CWF7" s="867"/>
      <c r="CWG7" s="867"/>
      <c r="CWH7" s="867"/>
      <c r="CWI7" s="867"/>
      <c r="CWJ7" s="867"/>
      <c r="CWK7" s="867"/>
      <c r="CWL7" s="867"/>
      <c r="CWM7" s="867"/>
      <c r="CWN7" s="867"/>
      <c r="CWO7" s="867"/>
      <c r="CWP7" s="867"/>
      <c r="CWQ7" s="867"/>
      <c r="CWR7" s="867"/>
      <c r="CWS7" s="867"/>
      <c r="CWT7" s="867"/>
      <c r="CWU7" s="867"/>
      <c r="CWV7" s="867"/>
      <c r="CWW7" s="867"/>
      <c r="CWX7" s="867"/>
      <c r="CWY7" s="867"/>
      <c r="CWZ7" s="867"/>
      <c r="CXA7" s="867"/>
      <c r="CXB7" s="867"/>
      <c r="CXC7" s="867"/>
      <c r="CXD7" s="867"/>
      <c r="CXE7" s="867"/>
      <c r="CXF7" s="867"/>
      <c r="CXG7" s="867"/>
      <c r="CXH7" s="867"/>
      <c r="CXI7" s="867"/>
      <c r="CXJ7" s="867"/>
      <c r="CXK7" s="867"/>
      <c r="CXL7" s="867"/>
      <c r="CXM7" s="867"/>
      <c r="CXN7" s="867"/>
      <c r="CXO7" s="867"/>
      <c r="CXP7" s="867"/>
      <c r="CXQ7" s="867"/>
      <c r="CXR7" s="867"/>
      <c r="CXS7" s="867"/>
      <c r="CXT7" s="867"/>
      <c r="CXU7" s="867"/>
      <c r="CXV7" s="867"/>
      <c r="CXW7" s="867"/>
      <c r="CXX7" s="867"/>
      <c r="CXY7" s="867"/>
      <c r="CXZ7" s="867"/>
      <c r="CYA7" s="867"/>
      <c r="CYB7" s="867"/>
      <c r="CYC7" s="867"/>
      <c r="CYD7" s="867"/>
      <c r="CYE7" s="867"/>
      <c r="CYF7" s="867"/>
      <c r="CYG7" s="867"/>
      <c r="CYH7" s="867"/>
      <c r="CYI7" s="867"/>
      <c r="CYJ7" s="867"/>
      <c r="CYK7" s="867"/>
      <c r="CYL7" s="867"/>
      <c r="CYM7" s="867"/>
      <c r="CYN7" s="867"/>
      <c r="CYO7" s="867"/>
      <c r="CYP7" s="867"/>
      <c r="CYQ7" s="867"/>
      <c r="CYR7" s="867"/>
      <c r="CYS7" s="867"/>
      <c r="CYT7" s="867"/>
      <c r="CYU7" s="867"/>
      <c r="CYV7" s="867"/>
      <c r="CYW7" s="867"/>
      <c r="CYX7" s="867"/>
      <c r="CYY7" s="867"/>
      <c r="CYZ7" s="867"/>
      <c r="CZA7" s="867"/>
      <c r="CZB7" s="867"/>
      <c r="CZC7" s="867"/>
      <c r="CZD7" s="867"/>
      <c r="CZE7" s="867"/>
      <c r="CZF7" s="867"/>
      <c r="CZG7" s="867"/>
      <c r="CZH7" s="867"/>
      <c r="CZI7" s="867"/>
      <c r="CZJ7" s="867"/>
      <c r="CZK7" s="867"/>
      <c r="CZL7" s="867"/>
      <c r="CZM7" s="867"/>
      <c r="CZN7" s="867"/>
      <c r="CZO7" s="867"/>
      <c r="CZP7" s="867"/>
      <c r="CZQ7" s="867"/>
      <c r="CZR7" s="867"/>
      <c r="CZS7" s="867"/>
      <c r="CZT7" s="867"/>
      <c r="CZU7" s="867"/>
      <c r="CZV7" s="867"/>
      <c r="CZW7" s="867"/>
      <c r="CZX7" s="867"/>
      <c r="CZY7" s="867"/>
      <c r="CZZ7" s="867"/>
      <c r="DAA7" s="867"/>
      <c r="DAB7" s="867"/>
      <c r="DAC7" s="867"/>
      <c r="DAD7" s="867"/>
      <c r="DAE7" s="867"/>
      <c r="DAF7" s="867"/>
      <c r="DAG7" s="867"/>
      <c r="DAH7" s="867"/>
      <c r="DAI7" s="867"/>
      <c r="DAJ7" s="867"/>
      <c r="DAK7" s="867"/>
      <c r="DAL7" s="867"/>
      <c r="DAM7" s="867"/>
      <c r="DAN7" s="867"/>
      <c r="DAO7" s="867"/>
      <c r="DAP7" s="867"/>
      <c r="DAQ7" s="867"/>
      <c r="DAR7" s="867"/>
      <c r="DAS7" s="867"/>
      <c r="DAT7" s="867"/>
      <c r="DAU7" s="867"/>
      <c r="DAV7" s="867"/>
      <c r="DAW7" s="867"/>
      <c r="DAX7" s="867"/>
      <c r="DAY7" s="867"/>
      <c r="DAZ7" s="867"/>
      <c r="DBA7" s="867"/>
      <c r="DBB7" s="867"/>
      <c r="DBC7" s="867"/>
      <c r="DBD7" s="867"/>
      <c r="DBE7" s="867"/>
      <c r="DBF7" s="867"/>
      <c r="DBG7" s="867"/>
      <c r="DBH7" s="867"/>
      <c r="DBI7" s="867"/>
      <c r="DBJ7" s="867"/>
      <c r="DBK7" s="867"/>
      <c r="DBL7" s="867"/>
      <c r="DBM7" s="867"/>
      <c r="DBN7" s="867"/>
      <c r="DBO7" s="867"/>
      <c r="DBP7" s="867"/>
      <c r="DBQ7" s="867"/>
      <c r="DBR7" s="867"/>
      <c r="DBS7" s="867"/>
      <c r="DBT7" s="867"/>
      <c r="DBU7" s="867"/>
      <c r="DBV7" s="867"/>
      <c r="DBW7" s="867"/>
      <c r="DBX7" s="867"/>
      <c r="DBY7" s="867"/>
      <c r="DBZ7" s="867"/>
      <c r="DCA7" s="867"/>
      <c r="DCB7" s="867"/>
      <c r="DCC7" s="867"/>
      <c r="DCD7" s="867"/>
      <c r="DCE7" s="867"/>
      <c r="DCF7" s="867"/>
      <c r="DCG7" s="867"/>
      <c r="DCH7" s="867"/>
      <c r="DCI7" s="867"/>
      <c r="DCJ7" s="867"/>
      <c r="DCK7" s="867"/>
      <c r="DCL7" s="867"/>
      <c r="DCM7" s="867"/>
      <c r="DCN7" s="867"/>
      <c r="DCO7" s="867"/>
      <c r="DCP7" s="867"/>
      <c r="DCQ7" s="867"/>
      <c r="DCR7" s="867"/>
      <c r="DCS7" s="867"/>
      <c r="DCT7" s="867"/>
      <c r="DCU7" s="867"/>
      <c r="DCV7" s="867"/>
      <c r="DCW7" s="867"/>
      <c r="DCX7" s="867"/>
      <c r="DCY7" s="867"/>
      <c r="DCZ7" s="867"/>
      <c r="DDA7" s="867"/>
      <c r="DDB7" s="867"/>
      <c r="DDC7" s="867"/>
      <c r="DDD7" s="867"/>
      <c r="DDE7" s="867"/>
      <c r="DDF7" s="867"/>
      <c r="DDG7" s="867"/>
      <c r="DDH7" s="867"/>
      <c r="DDI7" s="867"/>
      <c r="DDJ7" s="867"/>
      <c r="DDK7" s="867"/>
      <c r="DDL7" s="867"/>
      <c r="DDM7" s="867"/>
      <c r="DDN7" s="867"/>
      <c r="DDO7" s="867"/>
      <c r="DDP7" s="867"/>
      <c r="DDQ7" s="867"/>
      <c r="DDR7" s="867"/>
      <c r="DDS7" s="867"/>
      <c r="DDT7" s="867"/>
      <c r="DDU7" s="867"/>
      <c r="DDV7" s="867"/>
      <c r="DDW7" s="867"/>
      <c r="DDX7" s="867"/>
      <c r="DDY7" s="867"/>
      <c r="DDZ7" s="867"/>
      <c r="DEA7" s="867"/>
      <c r="DEB7" s="867"/>
      <c r="DEC7" s="867"/>
      <c r="DED7" s="867"/>
      <c r="DEE7" s="867"/>
      <c r="DEF7" s="867"/>
      <c r="DEG7" s="867"/>
      <c r="DEH7" s="867"/>
      <c r="DEI7" s="867"/>
      <c r="DEJ7" s="867"/>
      <c r="DEK7" s="867"/>
      <c r="DEL7" s="867"/>
      <c r="DEM7" s="867"/>
      <c r="DEN7" s="867"/>
      <c r="DEO7" s="867"/>
      <c r="DEP7" s="867"/>
      <c r="DEQ7" s="867"/>
      <c r="DER7" s="867"/>
      <c r="DES7" s="867"/>
      <c r="DET7" s="867"/>
      <c r="DEU7" s="867"/>
      <c r="DEV7" s="867"/>
      <c r="DEW7" s="867"/>
      <c r="DEX7" s="867"/>
      <c r="DEY7" s="867"/>
      <c r="DEZ7" s="867"/>
      <c r="DFA7" s="867"/>
      <c r="DFB7" s="867"/>
      <c r="DFC7" s="867"/>
      <c r="DFD7" s="867"/>
      <c r="DFE7" s="867"/>
      <c r="DFF7" s="867"/>
      <c r="DFG7" s="867"/>
      <c r="DFH7" s="867"/>
      <c r="DFI7" s="867"/>
      <c r="DFJ7" s="867"/>
      <c r="DFK7" s="867"/>
      <c r="DFL7" s="867"/>
      <c r="DFM7" s="867"/>
      <c r="DFN7" s="867"/>
      <c r="DFO7" s="867"/>
      <c r="DFP7" s="867"/>
      <c r="DFQ7" s="867"/>
      <c r="DFR7" s="867"/>
      <c r="DFS7" s="867"/>
      <c r="DFT7" s="867"/>
      <c r="DFU7" s="867"/>
      <c r="DFV7" s="867"/>
      <c r="DFW7" s="867"/>
      <c r="DFX7" s="867"/>
      <c r="DFY7" s="867"/>
      <c r="DFZ7" s="867"/>
      <c r="DGA7" s="867"/>
      <c r="DGB7" s="867"/>
      <c r="DGC7" s="867"/>
      <c r="DGD7" s="867"/>
      <c r="DGE7" s="867"/>
      <c r="DGF7" s="867"/>
      <c r="DGG7" s="867"/>
      <c r="DGH7" s="867"/>
      <c r="DGI7" s="867"/>
      <c r="DGJ7" s="867"/>
      <c r="DGK7" s="867"/>
      <c r="DGL7" s="867"/>
      <c r="DGM7" s="867"/>
      <c r="DGN7" s="867"/>
      <c r="DGO7" s="867"/>
      <c r="DGP7" s="867"/>
      <c r="DGQ7" s="867"/>
      <c r="DGR7" s="867"/>
      <c r="DGS7" s="867"/>
      <c r="DGT7" s="867"/>
      <c r="DGU7" s="867"/>
      <c r="DGV7" s="867"/>
      <c r="DGW7" s="867"/>
      <c r="DGX7" s="867"/>
      <c r="DGY7" s="867"/>
      <c r="DGZ7" s="867"/>
      <c r="DHA7" s="867"/>
      <c r="DHB7" s="867"/>
      <c r="DHC7" s="867"/>
      <c r="DHD7" s="867"/>
      <c r="DHE7" s="867"/>
      <c r="DHF7" s="867"/>
      <c r="DHG7" s="867"/>
      <c r="DHH7" s="867"/>
      <c r="DHI7" s="867"/>
      <c r="DHJ7" s="867"/>
      <c r="DHK7" s="867"/>
      <c r="DHL7" s="867"/>
      <c r="DHM7" s="867"/>
      <c r="DHN7" s="867"/>
      <c r="DHO7" s="867"/>
      <c r="DHP7" s="867"/>
      <c r="DHQ7" s="867"/>
      <c r="DHR7" s="867"/>
      <c r="DHS7" s="867"/>
      <c r="DHT7" s="867"/>
      <c r="DHU7" s="867"/>
      <c r="DHV7" s="867"/>
      <c r="DHW7" s="867"/>
      <c r="DHX7" s="867"/>
      <c r="DHY7" s="867"/>
      <c r="DHZ7" s="867"/>
      <c r="DIA7" s="867"/>
      <c r="DIB7" s="867"/>
      <c r="DIC7" s="867"/>
      <c r="DID7" s="867"/>
      <c r="DIE7" s="867"/>
      <c r="DIF7" s="867"/>
      <c r="DIG7" s="867"/>
      <c r="DIH7" s="867"/>
      <c r="DII7" s="867"/>
      <c r="DIJ7" s="867"/>
      <c r="DIK7" s="867"/>
      <c r="DIL7" s="867"/>
      <c r="DIM7" s="867"/>
      <c r="DIN7" s="867"/>
      <c r="DIO7" s="867"/>
      <c r="DIP7" s="867"/>
      <c r="DIQ7" s="867"/>
      <c r="DIR7" s="867"/>
      <c r="DIS7" s="867"/>
      <c r="DIT7" s="867"/>
      <c r="DIU7" s="867"/>
      <c r="DIV7" s="867"/>
      <c r="DIW7" s="867"/>
      <c r="DIX7" s="867"/>
      <c r="DIY7" s="867"/>
      <c r="DIZ7" s="867"/>
      <c r="DJA7" s="867"/>
      <c r="DJB7" s="867"/>
      <c r="DJC7" s="867"/>
      <c r="DJD7" s="867"/>
      <c r="DJE7" s="867"/>
      <c r="DJF7" s="867"/>
      <c r="DJG7" s="867"/>
      <c r="DJH7" s="867"/>
      <c r="DJI7" s="867"/>
      <c r="DJJ7" s="867"/>
      <c r="DJK7" s="867"/>
      <c r="DJL7" s="867"/>
      <c r="DJM7" s="867"/>
      <c r="DJN7" s="867"/>
      <c r="DJO7" s="867"/>
      <c r="DJP7" s="867"/>
      <c r="DJQ7" s="867"/>
      <c r="DJR7" s="867"/>
      <c r="DJS7" s="867"/>
      <c r="DJT7" s="867"/>
      <c r="DJU7" s="867"/>
      <c r="DJV7" s="867"/>
      <c r="DJW7" s="867"/>
      <c r="DJX7" s="867"/>
      <c r="DJY7" s="867"/>
      <c r="DJZ7" s="867"/>
      <c r="DKA7" s="867"/>
      <c r="DKB7" s="867"/>
      <c r="DKC7" s="867"/>
      <c r="DKD7" s="867"/>
      <c r="DKE7" s="867"/>
      <c r="DKF7" s="867"/>
      <c r="DKG7" s="867"/>
      <c r="DKH7" s="867"/>
      <c r="DKI7" s="867"/>
      <c r="DKJ7" s="867"/>
      <c r="DKK7" s="867"/>
      <c r="DKL7" s="867"/>
      <c r="DKM7" s="867"/>
      <c r="DKN7" s="867"/>
      <c r="DKO7" s="867"/>
      <c r="DKP7" s="867"/>
      <c r="DKQ7" s="867"/>
      <c r="DKR7" s="867"/>
      <c r="DKS7" s="867"/>
      <c r="DKT7" s="867"/>
      <c r="DKU7" s="867"/>
      <c r="DKV7" s="867"/>
      <c r="DKW7" s="867"/>
      <c r="DKX7" s="867"/>
      <c r="DKY7" s="867"/>
      <c r="DKZ7" s="867"/>
      <c r="DLA7" s="867"/>
      <c r="DLB7" s="867"/>
      <c r="DLC7" s="867"/>
      <c r="DLD7" s="867"/>
      <c r="DLE7" s="867"/>
      <c r="DLF7" s="867"/>
      <c r="DLG7" s="867"/>
      <c r="DLH7" s="867"/>
      <c r="DLI7" s="867"/>
      <c r="DLJ7" s="867"/>
      <c r="DLK7" s="867"/>
      <c r="DLL7" s="867"/>
      <c r="DLM7" s="867"/>
      <c r="DLN7" s="867"/>
      <c r="DLO7" s="867"/>
      <c r="DLP7" s="867"/>
      <c r="DLQ7" s="867"/>
      <c r="DLR7" s="867"/>
      <c r="DLS7" s="867"/>
      <c r="DLT7" s="867"/>
      <c r="DLU7" s="867"/>
      <c r="DLV7" s="867"/>
      <c r="DLW7" s="867"/>
      <c r="DLX7" s="867"/>
      <c r="DLY7" s="867"/>
      <c r="DLZ7" s="867"/>
      <c r="DMA7" s="867"/>
      <c r="DMB7" s="867"/>
      <c r="DMC7" s="867"/>
      <c r="DMD7" s="867"/>
      <c r="DME7" s="867"/>
      <c r="DMF7" s="867"/>
      <c r="DMG7" s="867"/>
      <c r="DMH7" s="867"/>
      <c r="DMI7" s="867"/>
      <c r="DMJ7" s="867"/>
      <c r="DMK7" s="867"/>
      <c r="DML7" s="867"/>
      <c r="DMM7" s="867"/>
      <c r="DMN7" s="867"/>
      <c r="DMO7" s="867"/>
      <c r="DMP7" s="867"/>
      <c r="DMQ7" s="867"/>
      <c r="DMR7" s="867"/>
      <c r="DMS7" s="867"/>
      <c r="DMT7" s="867"/>
      <c r="DMU7" s="867"/>
      <c r="DMV7" s="867"/>
      <c r="DMW7" s="867"/>
      <c r="DMX7" s="867"/>
      <c r="DMY7" s="867"/>
      <c r="DMZ7" s="867"/>
      <c r="DNA7" s="867"/>
      <c r="DNB7" s="867"/>
      <c r="DNC7" s="867"/>
      <c r="DND7" s="867"/>
      <c r="DNE7" s="867"/>
      <c r="DNF7" s="867"/>
      <c r="DNG7" s="867"/>
      <c r="DNH7" s="867"/>
      <c r="DNI7" s="867"/>
      <c r="DNJ7" s="867"/>
      <c r="DNK7" s="867"/>
      <c r="DNL7" s="867"/>
      <c r="DNM7" s="867"/>
      <c r="DNN7" s="867"/>
      <c r="DNO7" s="867"/>
      <c r="DNP7" s="867"/>
      <c r="DNQ7" s="867"/>
      <c r="DNR7" s="867"/>
      <c r="DNS7" s="867"/>
      <c r="DNT7" s="867"/>
      <c r="DNU7" s="867"/>
      <c r="DNV7" s="867"/>
      <c r="DNW7" s="867"/>
      <c r="DNX7" s="867"/>
      <c r="DNY7" s="867"/>
      <c r="DNZ7" s="867"/>
      <c r="DOA7" s="867"/>
      <c r="DOB7" s="867"/>
      <c r="DOC7" s="867"/>
      <c r="DOD7" s="867"/>
      <c r="DOE7" s="867"/>
      <c r="DOF7" s="867"/>
      <c r="DOG7" s="867"/>
      <c r="DOH7" s="867"/>
      <c r="DOI7" s="867"/>
      <c r="DOJ7" s="867"/>
      <c r="DOK7" s="867"/>
      <c r="DOL7" s="867"/>
      <c r="DOM7" s="867"/>
      <c r="DON7" s="867"/>
      <c r="DOO7" s="867"/>
      <c r="DOP7" s="867"/>
      <c r="DOQ7" s="867"/>
      <c r="DOR7" s="867"/>
      <c r="DOS7" s="867"/>
      <c r="DOT7" s="867"/>
      <c r="DOU7" s="867"/>
      <c r="DOV7" s="867"/>
      <c r="DOW7" s="867"/>
      <c r="DOX7" s="867"/>
      <c r="DOY7" s="867"/>
      <c r="DOZ7" s="867"/>
      <c r="DPA7" s="867"/>
      <c r="DPB7" s="867"/>
      <c r="DPC7" s="867"/>
      <c r="DPD7" s="867"/>
      <c r="DPE7" s="867"/>
      <c r="DPF7" s="867"/>
      <c r="DPG7" s="867"/>
      <c r="DPH7" s="867"/>
      <c r="DPI7" s="867"/>
      <c r="DPJ7" s="867"/>
      <c r="DPK7" s="867"/>
      <c r="DPL7" s="867"/>
      <c r="DPM7" s="867"/>
      <c r="DPN7" s="867"/>
      <c r="DPO7" s="867"/>
      <c r="DPP7" s="867"/>
      <c r="DPQ7" s="867"/>
      <c r="DPR7" s="867"/>
      <c r="DPS7" s="867"/>
      <c r="DPT7" s="867"/>
      <c r="DPU7" s="867"/>
      <c r="DPV7" s="867"/>
      <c r="DPW7" s="867"/>
      <c r="DPX7" s="867"/>
      <c r="DPY7" s="867"/>
      <c r="DPZ7" s="867"/>
      <c r="DQA7" s="867"/>
      <c r="DQB7" s="867"/>
      <c r="DQC7" s="867"/>
      <c r="DQD7" s="867"/>
      <c r="DQE7" s="867"/>
      <c r="DQF7" s="867"/>
      <c r="DQG7" s="867"/>
      <c r="DQH7" s="867"/>
      <c r="DQI7" s="867"/>
      <c r="DQJ7" s="867"/>
      <c r="DQK7" s="867"/>
      <c r="DQL7" s="867"/>
      <c r="DQM7" s="867"/>
      <c r="DQN7" s="867"/>
      <c r="DQO7" s="867"/>
      <c r="DQP7" s="867"/>
      <c r="DQQ7" s="867"/>
      <c r="DQR7" s="867"/>
      <c r="DQS7" s="867"/>
      <c r="DQT7" s="867"/>
      <c r="DQU7" s="867"/>
      <c r="DQV7" s="867"/>
      <c r="DQW7" s="867"/>
      <c r="DQX7" s="867"/>
      <c r="DQY7" s="867"/>
      <c r="DQZ7" s="867"/>
      <c r="DRA7" s="867"/>
      <c r="DRB7" s="867"/>
      <c r="DRC7" s="867"/>
      <c r="DRD7" s="867"/>
      <c r="DRE7" s="867"/>
      <c r="DRF7" s="867"/>
      <c r="DRG7" s="867"/>
      <c r="DRH7" s="867"/>
      <c r="DRI7" s="867"/>
      <c r="DRJ7" s="867"/>
      <c r="DRK7" s="867"/>
      <c r="DRL7" s="867"/>
      <c r="DRM7" s="867"/>
      <c r="DRN7" s="867"/>
      <c r="DRO7" s="867"/>
      <c r="DRP7" s="867"/>
      <c r="DRQ7" s="867"/>
      <c r="DRR7" s="867"/>
      <c r="DRS7" s="867"/>
      <c r="DRT7" s="867"/>
      <c r="DRU7" s="867"/>
      <c r="DRV7" s="867"/>
      <c r="DRW7" s="867"/>
      <c r="DRX7" s="867"/>
      <c r="DRY7" s="867"/>
      <c r="DRZ7" s="867"/>
      <c r="DSA7" s="867"/>
      <c r="DSB7" s="867"/>
      <c r="DSC7" s="867"/>
      <c r="DSD7" s="867"/>
      <c r="DSE7" s="867"/>
      <c r="DSF7" s="867"/>
      <c r="DSG7" s="867"/>
      <c r="DSH7" s="867"/>
      <c r="DSI7" s="867"/>
      <c r="DSJ7" s="867"/>
      <c r="DSK7" s="867"/>
      <c r="DSL7" s="867"/>
      <c r="DSM7" s="867"/>
      <c r="DSN7" s="867"/>
      <c r="DSO7" s="867"/>
      <c r="DSP7" s="867"/>
      <c r="DSQ7" s="867"/>
      <c r="DSR7" s="867"/>
      <c r="DSS7" s="867"/>
      <c r="DST7" s="867"/>
      <c r="DSU7" s="867"/>
      <c r="DSV7" s="867"/>
      <c r="DSW7" s="867"/>
      <c r="DSX7" s="867"/>
      <c r="DSY7" s="867"/>
      <c r="DSZ7" s="867"/>
      <c r="DTA7" s="867"/>
      <c r="DTB7" s="867"/>
      <c r="DTC7" s="867"/>
      <c r="DTD7" s="867"/>
      <c r="DTE7" s="867"/>
      <c r="DTF7" s="867"/>
      <c r="DTG7" s="867"/>
      <c r="DTH7" s="867"/>
      <c r="DTI7" s="867"/>
      <c r="DTJ7" s="867"/>
      <c r="DTK7" s="867"/>
      <c r="DTL7" s="867"/>
      <c r="DTM7" s="867"/>
      <c r="DTN7" s="867"/>
      <c r="DTO7" s="867"/>
      <c r="DTP7" s="867"/>
      <c r="DTQ7" s="867"/>
      <c r="DTR7" s="867"/>
      <c r="DTS7" s="867"/>
      <c r="DTT7" s="867"/>
      <c r="DTU7" s="867"/>
      <c r="DTV7" s="867"/>
      <c r="DTW7" s="867"/>
      <c r="DTX7" s="867"/>
      <c r="DTY7" s="867"/>
      <c r="DTZ7" s="867"/>
      <c r="DUA7" s="867"/>
      <c r="DUB7" s="867"/>
      <c r="DUC7" s="867"/>
      <c r="DUD7" s="867"/>
      <c r="DUE7" s="867"/>
      <c r="DUF7" s="867"/>
      <c r="DUG7" s="867"/>
      <c r="DUH7" s="867"/>
      <c r="DUI7" s="867"/>
      <c r="DUJ7" s="867"/>
      <c r="DUK7" s="867"/>
      <c r="DUL7" s="867"/>
      <c r="DUM7" s="867"/>
      <c r="DUN7" s="867"/>
      <c r="DUO7" s="867"/>
      <c r="DUP7" s="867"/>
      <c r="DUQ7" s="867"/>
      <c r="DUR7" s="867"/>
      <c r="DUS7" s="867"/>
      <c r="DUT7" s="867"/>
      <c r="DUU7" s="867"/>
      <c r="DUV7" s="867"/>
      <c r="DUW7" s="867"/>
      <c r="DUX7" s="867"/>
      <c r="DUY7" s="867"/>
      <c r="DUZ7" s="867"/>
      <c r="DVA7" s="867"/>
      <c r="DVB7" s="867"/>
      <c r="DVC7" s="867"/>
      <c r="DVD7" s="867"/>
      <c r="DVE7" s="867"/>
      <c r="DVF7" s="867"/>
      <c r="DVG7" s="867"/>
      <c r="DVH7" s="867"/>
      <c r="DVI7" s="867"/>
      <c r="DVJ7" s="867"/>
      <c r="DVK7" s="867"/>
      <c r="DVL7" s="867"/>
      <c r="DVM7" s="867"/>
      <c r="DVN7" s="867"/>
      <c r="DVO7" s="867"/>
      <c r="DVP7" s="867"/>
      <c r="DVQ7" s="867"/>
      <c r="DVR7" s="867"/>
      <c r="DVS7" s="867"/>
      <c r="DVT7" s="867"/>
      <c r="DVU7" s="867"/>
      <c r="DVV7" s="867"/>
      <c r="DVW7" s="867"/>
      <c r="DVX7" s="867"/>
      <c r="DVY7" s="867"/>
      <c r="DVZ7" s="867"/>
      <c r="DWA7" s="867"/>
      <c r="DWB7" s="867"/>
      <c r="DWC7" s="867"/>
      <c r="DWD7" s="867"/>
      <c r="DWE7" s="867"/>
      <c r="DWF7" s="867"/>
      <c r="DWG7" s="867"/>
      <c r="DWH7" s="867"/>
      <c r="DWI7" s="867"/>
      <c r="DWJ7" s="867"/>
      <c r="DWK7" s="867"/>
      <c r="DWL7" s="867"/>
      <c r="DWM7" s="867"/>
      <c r="DWN7" s="867"/>
      <c r="DWO7" s="867"/>
      <c r="DWP7" s="867"/>
      <c r="DWQ7" s="867"/>
      <c r="DWR7" s="867"/>
      <c r="DWS7" s="867"/>
      <c r="DWT7" s="867"/>
      <c r="DWU7" s="867"/>
      <c r="DWV7" s="867"/>
      <c r="DWW7" s="867"/>
      <c r="DWX7" s="867"/>
      <c r="DWY7" s="867"/>
      <c r="DWZ7" s="867"/>
      <c r="DXA7" s="867"/>
      <c r="DXB7" s="867"/>
      <c r="DXC7" s="867"/>
      <c r="DXD7" s="867"/>
      <c r="DXE7" s="867"/>
      <c r="DXF7" s="867"/>
      <c r="DXG7" s="867"/>
      <c r="DXH7" s="867"/>
      <c r="DXI7" s="867"/>
      <c r="DXJ7" s="867"/>
      <c r="DXK7" s="867"/>
      <c r="DXL7" s="867"/>
      <c r="DXM7" s="867"/>
      <c r="DXN7" s="867"/>
      <c r="DXO7" s="867"/>
      <c r="DXP7" s="867"/>
      <c r="DXQ7" s="867"/>
      <c r="DXR7" s="867"/>
      <c r="DXS7" s="867"/>
      <c r="DXT7" s="867"/>
      <c r="DXU7" s="867"/>
      <c r="DXV7" s="867"/>
      <c r="DXW7" s="867"/>
      <c r="DXX7" s="867"/>
      <c r="DXY7" s="867"/>
      <c r="DXZ7" s="867"/>
      <c r="DYA7" s="867"/>
      <c r="DYB7" s="867"/>
      <c r="DYC7" s="867"/>
      <c r="DYD7" s="867"/>
      <c r="DYE7" s="867"/>
      <c r="DYF7" s="867"/>
      <c r="DYG7" s="867"/>
      <c r="DYH7" s="867"/>
      <c r="DYI7" s="867"/>
      <c r="DYJ7" s="867"/>
      <c r="DYK7" s="867"/>
      <c r="DYL7" s="867"/>
      <c r="DYM7" s="867"/>
      <c r="DYN7" s="867"/>
      <c r="DYO7" s="867"/>
      <c r="DYP7" s="867"/>
      <c r="DYQ7" s="867"/>
      <c r="DYR7" s="867"/>
      <c r="DYS7" s="867"/>
      <c r="DYT7" s="867"/>
      <c r="DYU7" s="867"/>
      <c r="DYV7" s="867"/>
      <c r="DYW7" s="867"/>
      <c r="DYX7" s="867"/>
      <c r="DYY7" s="867"/>
      <c r="DYZ7" s="867"/>
      <c r="DZA7" s="867"/>
      <c r="DZB7" s="867"/>
      <c r="DZC7" s="867"/>
      <c r="DZD7" s="867"/>
      <c r="DZE7" s="867"/>
      <c r="DZF7" s="867"/>
      <c r="DZG7" s="867"/>
      <c r="DZH7" s="867"/>
      <c r="DZI7" s="867"/>
      <c r="DZJ7" s="867"/>
      <c r="DZK7" s="867"/>
      <c r="DZL7" s="867"/>
      <c r="DZM7" s="867"/>
      <c r="DZN7" s="867"/>
      <c r="DZO7" s="867"/>
      <c r="DZP7" s="867"/>
      <c r="DZQ7" s="867"/>
      <c r="DZR7" s="867"/>
      <c r="DZS7" s="867"/>
      <c r="DZT7" s="867"/>
      <c r="DZU7" s="867"/>
      <c r="DZV7" s="867"/>
      <c r="DZW7" s="867"/>
      <c r="DZX7" s="867"/>
      <c r="DZY7" s="867"/>
      <c r="DZZ7" s="867"/>
      <c r="EAA7" s="867"/>
      <c r="EAB7" s="867"/>
      <c r="EAC7" s="867"/>
      <c r="EAD7" s="867"/>
      <c r="EAE7" s="867"/>
      <c r="EAF7" s="867"/>
      <c r="EAG7" s="867"/>
      <c r="EAH7" s="867"/>
      <c r="EAI7" s="867"/>
      <c r="EAJ7" s="867"/>
      <c r="EAK7" s="867"/>
      <c r="EAL7" s="867"/>
      <c r="EAM7" s="867"/>
      <c r="EAN7" s="867"/>
      <c r="EAO7" s="867"/>
      <c r="EAP7" s="867"/>
      <c r="EAQ7" s="867"/>
      <c r="EAR7" s="867"/>
      <c r="EAS7" s="867"/>
      <c r="EAT7" s="867"/>
      <c r="EAU7" s="867"/>
      <c r="EAV7" s="867"/>
      <c r="EAW7" s="867"/>
      <c r="EAX7" s="867"/>
      <c r="EAY7" s="867"/>
      <c r="EAZ7" s="867"/>
      <c r="EBA7" s="867"/>
      <c r="EBB7" s="867"/>
      <c r="EBC7" s="867"/>
      <c r="EBD7" s="867"/>
      <c r="EBE7" s="867"/>
      <c r="EBF7" s="867"/>
      <c r="EBG7" s="867"/>
      <c r="EBH7" s="867"/>
      <c r="EBI7" s="867"/>
      <c r="EBJ7" s="867"/>
      <c r="EBK7" s="867"/>
      <c r="EBL7" s="867"/>
      <c r="EBM7" s="867"/>
      <c r="EBN7" s="867"/>
      <c r="EBO7" s="867"/>
      <c r="EBP7" s="867"/>
      <c r="EBQ7" s="867"/>
      <c r="EBR7" s="867"/>
      <c r="EBS7" s="867"/>
      <c r="EBT7" s="867"/>
      <c r="EBU7" s="867"/>
      <c r="EBV7" s="867"/>
      <c r="EBW7" s="867"/>
      <c r="EBX7" s="867"/>
      <c r="EBY7" s="867"/>
      <c r="EBZ7" s="867"/>
      <c r="ECA7" s="867"/>
      <c r="ECB7" s="867"/>
      <c r="ECC7" s="867"/>
      <c r="ECD7" s="867"/>
      <c r="ECE7" s="867"/>
      <c r="ECF7" s="867"/>
      <c r="ECG7" s="867"/>
      <c r="ECH7" s="867"/>
      <c r="ECI7" s="867"/>
      <c r="ECJ7" s="867"/>
      <c r="ECK7" s="867"/>
      <c r="ECL7" s="867"/>
      <c r="ECM7" s="867"/>
      <c r="ECN7" s="867"/>
      <c r="ECO7" s="867"/>
      <c r="ECP7" s="867"/>
      <c r="ECQ7" s="867"/>
      <c r="ECR7" s="867"/>
      <c r="ECS7" s="867"/>
      <c r="ECT7" s="867"/>
      <c r="ECU7" s="867"/>
      <c r="ECV7" s="867"/>
      <c r="ECW7" s="867"/>
      <c r="ECX7" s="867"/>
      <c r="ECY7" s="867"/>
      <c r="ECZ7" s="867"/>
      <c r="EDA7" s="867"/>
      <c r="EDB7" s="867"/>
      <c r="EDC7" s="867"/>
      <c r="EDD7" s="867"/>
      <c r="EDE7" s="867"/>
      <c r="EDF7" s="867"/>
      <c r="EDG7" s="867"/>
      <c r="EDH7" s="867"/>
      <c r="EDI7" s="867"/>
      <c r="EDJ7" s="867"/>
      <c r="EDK7" s="867"/>
      <c r="EDL7" s="867"/>
      <c r="EDM7" s="867"/>
      <c r="EDN7" s="867"/>
      <c r="EDO7" s="867"/>
      <c r="EDP7" s="867"/>
      <c r="EDQ7" s="867"/>
      <c r="EDR7" s="867"/>
      <c r="EDS7" s="867"/>
      <c r="EDT7" s="867"/>
      <c r="EDU7" s="867"/>
      <c r="EDV7" s="867"/>
      <c r="EDW7" s="867"/>
      <c r="EDX7" s="867"/>
      <c r="EDY7" s="867"/>
      <c r="EDZ7" s="867"/>
      <c r="EEA7" s="867"/>
      <c r="EEB7" s="867"/>
      <c r="EEC7" s="867"/>
      <c r="EED7" s="867"/>
      <c r="EEE7" s="867"/>
      <c r="EEF7" s="867"/>
      <c r="EEG7" s="867"/>
      <c r="EEH7" s="867"/>
      <c r="EEI7" s="867"/>
      <c r="EEJ7" s="867"/>
      <c r="EEK7" s="867"/>
      <c r="EEL7" s="867"/>
      <c r="EEM7" s="867"/>
      <c r="EEN7" s="867"/>
      <c r="EEO7" s="867"/>
      <c r="EEP7" s="867"/>
      <c r="EEQ7" s="867"/>
      <c r="EER7" s="867"/>
      <c r="EES7" s="867"/>
      <c r="EET7" s="867"/>
      <c r="EEU7" s="867"/>
      <c r="EEV7" s="867"/>
      <c r="EEW7" s="867"/>
      <c r="EEX7" s="867"/>
      <c r="EEY7" s="867"/>
      <c r="EEZ7" s="867"/>
      <c r="EFA7" s="867"/>
      <c r="EFB7" s="867"/>
      <c r="EFC7" s="867"/>
      <c r="EFD7" s="867"/>
      <c r="EFE7" s="867"/>
      <c r="EFF7" s="867"/>
      <c r="EFG7" s="867"/>
      <c r="EFH7" s="867"/>
      <c r="EFI7" s="867"/>
      <c r="EFJ7" s="867"/>
      <c r="EFK7" s="867"/>
      <c r="EFL7" s="867"/>
      <c r="EFM7" s="867"/>
      <c r="EFN7" s="867"/>
      <c r="EFO7" s="867"/>
      <c r="EFP7" s="867"/>
      <c r="EFQ7" s="867"/>
      <c r="EFR7" s="867"/>
      <c r="EFS7" s="867"/>
      <c r="EFT7" s="867"/>
      <c r="EFU7" s="867"/>
      <c r="EFV7" s="867"/>
      <c r="EFW7" s="867"/>
      <c r="EFX7" s="867"/>
      <c r="EFY7" s="867"/>
      <c r="EFZ7" s="867"/>
      <c r="EGA7" s="867"/>
      <c r="EGB7" s="867"/>
      <c r="EGC7" s="867"/>
      <c r="EGD7" s="867"/>
      <c r="EGE7" s="867"/>
      <c r="EGF7" s="867"/>
      <c r="EGG7" s="867"/>
      <c r="EGH7" s="867"/>
      <c r="EGI7" s="867"/>
      <c r="EGJ7" s="867"/>
      <c r="EGK7" s="867"/>
      <c r="EGL7" s="867"/>
      <c r="EGM7" s="867"/>
      <c r="EGN7" s="867"/>
      <c r="EGO7" s="867"/>
      <c r="EGP7" s="867"/>
      <c r="EGQ7" s="867"/>
      <c r="EGR7" s="867"/>
      <c r="EGS7" s="867"/>
      <c r="EGT7" s="867"/>
      <c r="EGU7" s="867"/>
      <c r="EGV7" s="867"/>
      <c r="EGW7" s="867"/>
      <c r="EGX7" s="867"/>
      <c r="EGY7" s="867"/>
      <c r="EGZ7" s="867"/>
      <c r="EHA7" s="867"/>
      <c r="EHB7" s="867"/>
      <c r="EHC7" s="867"/>
      <c r="EHD7" s="867"/>
      <c r="EHE7" s="867"/>
      <c r="EHF7" s="867"/>
      <c r="EHG7" s="867"/>
      <c r="EHH7" s="867"/>
      <c r="EHI7" s="867"/>
      <c r="EHJ7" s="867"/>
      <c r="EHK7" s="867"/>
      <c r="EHL7" s="867"/>
      <c r="EHM7" s="867"/>
      <c r="EHN7" s="867"/>
      <c r="EHO7" s="867"/>
      <c r="EHP7" s="867"/>
      <c r="EHQ7" s="867"/>
      <c r="EHR7" s="867"/>
      <c r="EHS7" s="867"/>
      <c r="EHT7" s="867"/>
      <c r="EHU7" s="867"/>
      <c r="EHV7" s="867"/>
      <c r="EHW7" s="867"/>
      <c r="EHX7" s="867"/>
      <c r="EHY7" s="867"/>
      <c r="EHZ7" s="867"/>
      <c r="EIA7" s="867"/>
      <c r="EIB7" s="867"/>
      <c r="EIC7" s="867"/>
      <c r="EID7" s="867"/>
      <c r="EIE7" s="867"/>
      <c r="EIF7" s="867"/>
      <c r="EIG7" s="867"/>
      <c r="EIH7" s="867"/>
      <c r="EII7" s="867"/>
      <c r="EIJ7" s="867"/>
      <c r="EIK7" s="867"/>
      <c r="EIL7" s="867"/>
      <c r="EIM7" s="867"/>
      <c r="EIN7" s="867"/>
      <c r="EIO7" s="867"/>
      <c r="EIP7" s="867"/>
      <c r="EIQ7" s="867"/>
      <c r="EIR7" s="867"/>
      <c r="EIS7" s="867"/>
      <c r="EIT7" s="867"/>
      <c r="EIU7" s="867"/>
      <c r="EIV7" s="867"/>
      <c r="EIW7" s="867"/>
      <c r="EIX7" s="867"/>
      <c r="EIY7" s="867"/>
      <c r="EIZ7" s="867"/>
      <c r="EJA7" s="867"/>
      <c r="EJB7" s="867"/>
      <c r="EJC7" s="867"/>
      <c r="EJD7" s="867"/>
      <c r="EJE7" s="867"/>
      <c r="EJF7" s="867"/>
      <c r="EJG7" s="867"/>
      <c r="EJH7" s="867"/>
      <c r="EJI7" s="867"/>
      <c r="EJJ7" s="867"/>
      <c r="EJK7" s="867"/>
      <c r="EJL7" s="867"/>
      <c r="EJM7" s="867"/>
      <c r="EJN7" s="867"/>
      <c r="EJO7" s="867"/>
      <c r="EJP7" s="867"/>
      <c r="EJQ7" s="867"/>
      <c r="EJR7" s="867"/>
      <c r="EJS7" s="867"/>
      <c r="EJT7" s="867"/>
      <c r="EJU7" s="867"/>
      <c r="EJV7" s="867"/>
      <c r="EJW7" s="867"/>
      <c r="EJX7" s="867"/>
      <c r="EJY7" s="867"/>
      <c r="EJZ7" s="867"/>
      <c r="EKA7" s="867"/>
      <c r="EKB7" s="867"/>
      <c r="EKC7" s="867"/>
      <c r="EKD7" s="867"/>
      <c r="EKE7" s="867"/>
      <c r="EKF7" s="867"/>
      <c r="EKG7" s="867"/>
      <c r="EKH7" s="867"/>
      <c r="EKI7" s="867"/>
      <c r="EKJ7" s="867"/>
      <c r="EKK7" s="867"/>
      <c r="EKL7" s="867"/>
      <c r="EKM7" s="867"/>
      <c r="EKN7" s="867"/>
      <c r="EKO7" s="867"/>
      <c r="EKP7" s="867"/>
      <c r="EKQ7" s="867"/>
      <c r="EKR7" s="867"/>
      <c r="EKS7" s="867"/>
      <c r="EKT7" s="867"/>
      <c r="EKU7" s="867"/>
      <c r="EKV7" s="867"/>
      <c r="EKW7" s="867"/>
      <c r="EKX7" s="867"/>
      <c r="EKY7" s="867"/>
      <c r="EKZ7" s="867"/>
      <c r="ELA7" s="867"/>
      <c r="ELB7" s="867"/>
      <c r="ELC7" s="867"/>
      <c r="ELD7" s="867"/>
      <c r="ELE7" s="867"/>
      <c r="ELF7" s="867"/>
      <c r="ELG7" s="867"/>
      <c r="ELH7" s="867"/>
      <c r="ELI7" s="867"/>
      <c r="ELJ7" s="867"/>
      <c r="ELK7" s="867"/>
      <c r="ELL7" s="867"/>
      <c r="ELM7" s="867"/>
      <c r="ELN7" s="867"/>
      <c r="ELO7" s="867"/>
      <c r="ELP7" s="867"/>
      <c r="ELQ7" s="867"/>
      <c r="ELR7" s="867"/>
      <c r="ELS7" s="867"/>
      <c r="ELT7" s="867"/>
      <c r="ELU7" s="867"/>
      <c r="ELV7" s="867"/>
      <c r="ELW7" s="867"/>
      <c r="ELX7" s="867"/>
      <c r="ELY7" s="867"/>
      <c r="ELZ7" s="867"/>
      <c r="EMA7" s="867"/>
      <c r="EMB7" s="867"/>
      <c r="EMC7" s="867"/>
      <c r="EMD7" s="867"/>
      <c r="EME7" s="867"/>
      <c r="EMF7" s="867"/>
      <c r="EMG7" s="867"/>
      <c r="EMH7" s="867"/>
      <c r="EMI7" s="867"/>
      <c r="EMJ7" s="867"/>
      <c r="EMK7" s="867"/>
      <c r="EML7" s="867"/>
      <c r="EMM7" s="867"/>
      <c r="EMN7" s="867"/>
      <c r="EMO7" s="867"/>
      <c r="EMP7" s="867"/>
      <c r="EMQ7" s="867"/>
      <c r="EMR7" s="867"/>
      <c r="EMS7" s="867"/>
      <c r="EMT7" s="867"/>
      <c r="EMU7" s="867"/>
      <c r="EMV7" s="867"/>
      <c r="EMW7" s="867"/>
      <c r="EMX7" s="867"/>
      <c r="EMY7" s="867"/>
      <c r="EMZ7" s="867"/>
      <c r="ENA7" s="867"/>
      <c r="ENB7" s="867"/>
      <c r="ENC7" s="867"/>
      <c r="END7" s="867"/>
      <c r="ENE7" s="867"/>
      <c r="ENF7" s="867"/>
      <c r="ENG7" s="867"/>
      <c r="ENH7" s="867"/>
      <c r="ENI7" s="867"/>
      <c r="ENJ7" s="867"/>
      <c r="ENK7" s="867"/>
      <c r="ENL7" s="867"/>
      <c r="ENM7" s="867"/>
      <c r="ENN7" s="867"/>
      <c r="ENO7" s="867"/>
      <c r="ENP7" s="867"/>
      <c r="ENQ7" s="867"/>
      <c r="ENR7" s="867"/>
      <c r="ENS7" s="867"/>
      <c r="ENT7" s="867"/>
      <c r="ENU7" s="867"/>
      <c r="ENV7" s="867"/>
      <c r="ENW7" s="867"/>
      <c r="ENX7" s="867"/>
      <c r="ENY7" s="867"/>
      <c r="ENZ7" s="867"/>
      <c r="EOA7" s="867"/>
      <c r="EOB7" s="867"/>
      <c r="EOC7" s="867"/>
      <c r="EOD7" s="867"/>
      <c r="EOE7" s="867"/>
      <c r="EOF7" s="867"/>
      <c r="EOG7" s="867"/>
      <c r="EOH7" s="867"/>
      <c r="EOI7" s="867"/>
      <c r="EOJ7" s="867"/>
      <c r="EOK7" s="867"/>
      <c r="EOL7" s="867"/>
      <c r="EOM7" s="867"/>
      <c r="EON7" s="867"/>
      <c r="EOO7" s="867"/>
      <c r="EOP7" s="867"/>
      <c r="EOQ7" s="867"/>
      <c r="EOR7" s="867"/>
      <c r="EOS7" s="867"/>
      <c r="EOT7" s="867"/>
      <c r="EOU7" s="867"/>
      <c r="EOV7" s="867"/>
      <c r="EOW7" s="867"/>
      <c r="EOX7" s="867"/>
      <c r="EOY7" s="867"/>
      <c r="EOZ7" s="867"/>
      <c r="EPA7" s="867"/>
      <c r="EPB7" s="867"/>
      <c r="EPC7" s="867"/>
      <c r="EPD7" s="867"/>
      <c r="EPE7" s="867"/>
      <c r="EPF7" s="867"/>
      <c r="EPG7" s="867"/>
      <c r="EPH7" s="867"/>
      <c r="EPI7" s="867"/>
      <c r="EPJ7" s="867"/>
      <c r="EPK7" s="867"/>
      <c r="EPL7" s="867"/>
      <c r="EPM7" s="867"/>
      <c r="EPN7" s="867"/>
      <c r="EPO7" s="867"/>
      <c r="EPP7" s="867"/>
      <c r="EPQ7" s="867"/>
      <c r="EPR7" s="867"/>
      <c r="EPS7" s="867"/>
      <c r="EPT7" s="867"/>
      <c r="EPU7" s="867"/>
      <c r="EPV7" s="867"/>
      <c r="EPW7" s="867"/>
      <c r="EPX7" s="867"/>
      <c r="EPY7" s="867"/>
      <c r="EPZ7" s="867"/>
      <c r="EQA7" s="867"/>
      <c r="EQB7" s="867"/>
      <c r="EQC7" s="867"/>
      <c r="EQD7" s="867"/>
      <c r="EQE7" s="867"/>
      <c r="EQF7" s="867"/>
      <c r="EQG7" s="867"/>
      <c r="EQH7" s="867"/>
      <c r="EQI7" s="867"/>
      <c r="EQJ7" s="867"/>
      <c r="EQK7" s="867"/>
      <c r="EQL7" s="867"/>
      <c r="EQM7" s="867"/>
      <c r="EQN7" s="867"/>
      <c r="EQO7" s="867"/>
      <c r="EQP7" s="867"/>
      <c r="EQQ7" s="867"/>
      <c r="EQR7" s="867"/>
      <c r="EQS7" s="867"/>
      <c r="EQT7" s="867"/>
      <c r="EQU7" s="867"/>
      <c r="EQV7" s="867"/>
      <c r="EQW7" s="867"/>
      <c r="EQX7" s="867"/>
      <c r="EQY7" s="867"/>
      <c r="EQZ7" s="867"/>
      <c r="ERA7" s="867"/>
      <c r="ERB7" s="867"/>
      <c r="ERC7" s="867"/>
      <c r="ERD7" s="867"/>
      <c r="ERE7" s="867"/>
      <c r="ERF7" s="867"/>
      <c r="ERG7" s="867"/>
      <c r="ERH7" s="867"/>
      <c r="ERI7" s="867"/>
      <c r="ERJ7" s="867"/>
      <c r="ERK7" s="867"/>
      <c r="ERL7" s="867"/>
      <c r="ERM7" s="867"/>
      <c r="ERN7" s="867"/>
      <c r="ERO7" s="867"/>
      <c r="ERP7" s="867"/>
      <c r="ERQ7" s="867"/>
      <c r="ERR7" s="867"/>
      <c r="ERS7" s="867"/>
      <c r="ERT7" s="867"/>
      <c r="ERU7" s="867"/>
      <c r="ERV7" s="867"/>
      <c r="ERW7" s="867"/>
      <c r="ERX7" s="867"/>
      <c r="ERY7" s="867"/>
      <c r="ERZ7" s="867"/>
      <c r="ESA7" s="867"/>
      <c r="ESB7" s="867"/>
      <c r="ESC7" s="867"/>
      <c r="ESD7" s="867"/>
      <c r="ESE7" s="867"/>
      <c r="ESF7" s="867"/>
      <c r="ESG7" s="867"/>
      <c r="ESH7" s="867"/>
      <c r="ESI7" s="867"/>
      <c r="ESJ7" s="867"/>
      <c r="ESK7" s="867"/>
      <c r="ESL7" s="867"/>
      <c r="ESM7" s="867"/>
      <c r="ESN7" s="867"/>
      <c r="ESO7" s="867"/>
      <c r="ESP7" s="867"/>
      <c r="ESQ7" s="867"/>
      <c r="ESR7" s="867"/>
      <c r="ESS7" s="867"/>
      <c r="EST7" s="867"/>
      <c r="ESU7" s="867"/>
      <c r="ESV7" s="867"/>
      <c r="ESW7" s="867"/>
      <c r="ESX7" s="867"/>
      <c r="ESY7" s="867"/>
      <c r="ESZ7" s="867"/>
      <c r="ETA7" s="867"/>
      <c r="ETB7" s="867"/>
      <c r="ETC7" s="867"/>
      <c r="ETD7" s="867"/>
      <c r="ETE7" s="867"/>
      <c r="ETF7" s="867"/>
      <c r="ETG7" s="867"/>
      <c r="ETH7" s="867"/>
      <c r="ETI7" s="867"/>
      <c r="ETJ7" s="867"/>
      <c r="ETK7" s="867"/>
      <c r="ETL7" s="867"/>
      <c r="ETM7" s="867"/>
      <c r="ETN7" s="867"/>
      <c r="ETO7" s="867"/>
      <c r="ETP7" s="867"/>
      <c r="ETQ7" s="867"/>
      <c r="ETR7" s="867"/>
      <c r="ETS7" s="867"/>
      <c r="ETT7" s="867"/>
      <c r="ETU7" s="867"/>
      <c r="ETV7" s="867"/>
      <c r="ETW7" s="867"/>
      <c r="ETX7" s="867"/>
      <c r="ETY7" s="867"/>
      <c r="ETZ7" s="867"/>
      <c r="EUA7" s="867"/>
      <c r="EUB7" s="867"/>
      <c r="EUC7" s="867"/>
      <c r="EUD7" s="867"/>
      <c r="EUE7" s="867"/>
      <c r="EUF7" s="867"/>
      <c r="EUG7" s="867"/>
      <c r="EUH7" s="867"/>
      <c r="EUI7" s="867"/>
      <c r="EUJ7" s="867"/>
      <c r="EUK7" s="867"/>
      <c r="EUL7" s="867"/>
      <c r="EUM7" s="867"/>
      <c r="EUN7" s="867"/>
      <c r="EUO7" s="867"/>
      <c r="EUP7" s="867"/>
      <c r="EUQ7" s="867"/>
      <c r="EUR7" s="867"/>
      <c r="EUS7" s="867"/>
      <c r="EUT7" s="867"/>
      <c r="EUU7" s="867"/>
      <c r="EUV7" s="867"/>
      <c r="EUW7" s="867"/>
      <c r="EUX7" s="867"/>
      <c r="EUY7" s="867"/>
      <c r="EUZ7" s="867"/>
      <c r="EVA7" s="867"/>
      <c r="EVB7" s="867"/>
      <c r="EVC7" s="867"/>
      <c r="EVD7" s="867"/>
      <c r="EVE7" s="867"/>
      <c r="EVF7" s="867"/>
      <c r="EVG7" s="867"/>
      <c r="EVH7" s="867"/>
      <c r="EVI7" s="867"/>
      <c r="EVJ7" s="867"/>
      <c r="EVK7" s="867"/>
      <c r="EVL7" s="867"/>
      <c r="EVM7" s="867"/>
      <c r="EVN7" s="867"/>
      <c r="EVO7" s="867"/>
      <c r="EVP7" s="867"/>
      <c r="EVQ7" s="867"/>
      <c r="EVR7" s="867"/>
      <c r="EVS7" s="867"/>
      <c r="EVT7" s="867"/>
      <c r="EVU7" s="867"/>
      <c r="EVV7" s="867"/>
      <c r="EVW7" s="867"/>
      <c r="EVX7" s="867"/>
      <c r="EVY7" s="867"/>
      <c r="EVZ7" s="867"/>
      <c r="EWA7" s="867"/>
      <c r="EWB7" s="867"/>
      <c r="EWC7" s="867"/>
      <c r="EWD7" s="867"/>
      <c r="EWE7" s="867"/>
      <c r="EWF7" s="867"/>
      <c r="EWG7" s="867"/>
      <c r="EWH7" s="867"/>
      <c r="EWI7" s="867"/>
      <c r="EWJ7" s="867"/>
      <c r="EWK7" s="867"/>
      <c r="EWL7" s="867"/>
      <c r="EWM7" s="867"/>
      <c r="EWN7" s="867"/>
      <c r="EWO7" s="867"/>
      <c r="EWP7" s="867"/>
      <c r="EWQ7" s="867"/>
      <c r="EWR7" s="867"/>
      <c r="EWS7" s="867"/>
      <c r="EWT7" s="867"/>
      <c r="EWU7" s="867"/>
      <c r="EWV7" s="867"/>
      <c r="EWW7" s="867"/>
      <c r="EWX7" s="867"/>
      <c r="EWY7" s="867"/>
      <c r="EWZ7" s="867"/>
      <c r="EXA7" s="867"/>
      <c r="EXB7" s="867"/>
      <c r="EXC7" s="867"/>
      <c r="EXD7" s="867"/>
      <c r="EXE7" s="867"/>
      <c r="EXF7" s="867"/>
      <c r="EXG7" s="867"/>
      <c r="EXH7" s="867"/>
      <c r="EXI7" s="867"/>
      <c r="EXJ7" s="867"/>
      <c r="EXK7" s="867"/>
      <c r="EXL7" s="867"/>
      <c r="EXM7" s="867"/>
      <c r="EXN7" s="867"/>
      <c r="EXO7" s="867"/>
      <c r="EXP7" s="867"/>
      <c r="EXQ7" s="867"/>
      <c r="EXR7" s="867"/>
      <c r="EXS7" s="867"/>
      <c r="EXT7" s="867"/>
      <c r="EXU7" s="867"/>
      <c r="EXV7" s="867"/>
      <c r="EXW7" s="867"/>
      <c r="EXX7" s="867"/>
      <c r="EXY7" s="867"/>
      <c r="EXZ7" s="867"/>
      <c r="EYA7" s="867"/>
      <c r="EYB7" s="867"/>
      <c r="EYC7" s="867"/>
      <c r="EYD7" s="867"/>
      <c r="EYE7" s="867"/>
      <c r="EYF7" s="867"/>
      <c r="EYG7" s="867"/>
      <c r="EYH7" s="867"/>
      <c r="EYI7" s="867"/>
      <c r="EYJ7" s="867"/>
      <c r="EYK7" s="867"/>
      <c r="EYL7" s="867"/>
      <c r="EYM7" s="867"/>
      <c r="EYN7" s="867"/>
      <c r="EYO7" s="867"/>
      <c r="EYP7" s="867"/>
      <c r="EYQ7" s="867"/>
      <c r="EYR7" s="867"/>
      <c r="EYS7" s="867"/>
      <c r="EYT7" s="867"/>
      <c r="EYU7" s="867"/>
      <c r="EYV7" s="867"/>
      <c r="EYW7" s="867"/>
      <c r="EYX7" s="867"/>
      <c r="EYY7" s="867"/>
      <c r="EYZ7" s="867"/>
      <c r="EZA7" s="867"/>
      <c r="EZB7" s="867"/>
      <c r="EZC7" s="867"/>
      <c r="EZD7" s="867"/>
      <c r="EZE7" s="867"/>
      <c r="EZF7" s="867"/>
      <c r="EZG7" s="867"/>
      <c r="EZH7" s="867"/>
      <c r="EZI7" s="867"/>
      <c r="EZJ7" s="867"/>
      <c r="EZK7" s="867"/>
      <c r="EZL7" s="867"/>
      <c r="EZM7" s="867"/>
      <c r="EZN7" s="867"/>
      <c r="EZO7" s="867"/>
      <c r="EZP7" s="867"/>
      <c r="EZQ7" s="867"/>
      <c r="EZR7" s="867"/>
      <c r="EZS7" s="867"/>
      <c r="EZT7" s="867"/>
      <c r="EZU7" s="867"/>
      <c r="EZV7" s="867"/>
      <c r="EZW7" s="867"/>
      <c r="EZX7" s="867"/>
      <c r="EZY7" s="867"/>
      <c r="EZZ7" s="867"/>
      <c r="FAA7" s="867"/>
      <c r="FAB7" s="867"/>
      <c r="FAC7" s="867"/>
      <c r="FAD7" s="867"/>
      <c r="FAE7" s="867"/>
      <c r="FAF7" s="867"/>
      <c r="FAG7" s="867"/>
      <c r="FAH7" s="867"/>
      <c r="FAI7" s="867"/>
      <c r="FAJ7" s="867"/>
      <c r="FAK7" s="867"/>
      <c r="FAL7" s="867"/>
      <c r="FAM7" s="867"/>
      <c r="FAN7" s="867"/>
      <c r="FAO7" s="867"/>
      <c r="FAP7" s="867"/>
      <c r="FAQ7" s="867"/>
      <c r="FAR7" s="867"/>
      <c r="FAS7" s="867"/>
      <c r="FAT7" s="867"/>
      <c r="FAU7" s="867"/>
      <c r="FAV7" s="867"/>
      <c r="FAW7" s="867"/>
      <c r="FAX7" s="867"/>
      <c r="FAY7" s="867"/>
      <c r="FAZ7" s="867"/>
      <c r="FBA7" s="867"/>
      <c r="FBB7" s="867"/>
      <c r="FBC7" s="867"/>
      <c r="FBD7" s="867"/>
      <c r="FBE7" s="867"/>
      <c r="FBF7" s="867"/>
      <c r="FBG7" s="867"/>
      <c r="FBH7" s="867"/>
      <c r="FBI7" s="867"/>
      <c r="FBJ7" s="867"/>
      <c r="FBK7" s="867"/>
      <c r="FBL7" s="867"/>
      <c r="FBM7" s="867"/>
      <c r="FBN7" s="867"/>
      <c r="FBO7" s="867"/>
      <c r="FBP7" s="867"/>
      <c r="FBQ7" s="867"/>
      <c r="FBR7" s="867"/>
      <c r="FBS7" s="867"/>
      <c r="FBT7" s="867"/>
      <c r="FBU7" s="867"/>
      <c r="FBV7" s="867"/>
      <c r="FBW7" s="867"/>
      <c r="FBX7" s="867"/>
      <c r="FBY7" s="867"/>
      <c r="FBZ7" s="867"/>
      <c r="FCA7" s="867"/>
      <c r="FCB7" s="867"/>
      <c r="FCC7" s="867"/>
      <c r="FCD7" s="867"/>
      <c r="FCE7" s="867"/>
      <c r="FCF7" s="867"/>
      <c r="FCG7" s="867"/>
      <c r="FCH7" s="867"/>
      <c r="FCI7" s="867"/>
      <c r="FCJ7" s="867"/>
      <c r="FCK7" s="867"/>
      <c r="FCL7" s="867"/>
      <c r="FCM7" s="867"/>
      <c r="FCN7" s="867"/>
      <c r="FCO7" s="867"/>
      <c r="FCP7" s="867"/>
      <c r="FCQ7" s="867"/>
      <c r="FCR7" s="867"/>
      <c r="FCS7" s="867"/>
      <c r="FCT7" s="867"/>
      <c r="FCU7" s="867"/>
      <c r="FCV7" s="867"/>
      <c r="FCW7" s="867"/>
      <c r="FCX7" s="867"/>
      <c r="FCY7" s="867"/>
      <c r="FCZ7" s="867"/>
      <c r="FDA7" s="867"/>
      <c r="FDB7" s="867"/>
      <c r="FDC7" s="867"/>
      <c r="FDD7" s="867"/>
      <c r="FDE7" s="867"/>
      <c r="FDF7" s="867"/>
      <c r="FDG7" s="867"/>
      <c r="FDH7" s="867"/>
      <c r="FDI7" s="867"/>
      <c r="FDJ7" s="867"/>
      <c r="FDK7" s="867"/>
      <c r="FDL7" s="867"/>
      <c r="FDM7" s="867"/>
      <c r="FDN7" s="867"/>
      <c r="FDO7" s="867"/>
      <c r="FDP7" s="867"/>
      <c r="FDQ7" s="867"/>
      <c r="FDR7" s="867"/>
      <c r="FDS7" s="867"/>
      <c r="FDT7" s="867"/>
      <c r="FDU7" s="867"/>
      <c r="FDV7" s="867"/>
      <c r="FDW7" s="867"/>
      <c r="FDX7" s="867"/>
      <c r="FDY7" s="867"/>
      <c r="FDZ7" s="867"/>
      <c r="FEA7" s="867"/>
      <c r="FEB7" s="867"/>
      <c r="FEC7" s="867"/>
      <c r="FED7" s="867"/>
      <c r="FEE7" s="867"/>
      <c r="FEF7" s="867"/>
      <c r="FEG7" s="867"/>
      <c r="FEH7" s="867"/>
      <c r="FEI7" s="867"/>
      <c r="FEJ7" s="867"/>
      <c r="FEK7" s="867"/>
      <c r="FEL7" s="867"/>
      <c r="FEM7" s="867"/>
      <c r="FEN7" s="867"/>
      <c r="FEO7" s="867"/>
      <c r="FEP7" s="867"/>
      <c r="FEQ7" s="867"/>
      <c r="FER7" s="867"/>
      <c r="FES7" s="867"/>
      <c r="FET7" s="867"/>
      <c r="FEU7" s="867"/>
      <c r="FEV7" s="867"/>
      <c r="FEW7" s="867"/>
      <c r="FEX7" s="867"/>
      <c r="FEY7" s="867"/>
      <c r="FEZ7" s="867"/>
      <c r="FFA7" s="867"/>
      <c r="FFB7" s="867"/>
      <c r="FFC7" s="867"/>
      <c r="FFD7" s="867"/>
      <c r="FFE7" s="867"/>
      <c r="FFF7" s="867"/>
      <c r="FFG7" s="867"/>
      <c r="FFH7" s="867"/>
      <c r="FFI7" s="867"/>
      <c r="FFJ7" s="867"/>
      <c r="FFK7" s="867"/>
      <c r="FFL7" s="867"/>
      <c r="FFM7" s="867"/>
      <c r="FFN7" s="867"/>
      <c r="FFO7" s="867"/>
      <c r="FFP7" s="867"/>
      <c r="FFQ7" s="867"/>
      <c r="FFR7" s="867"/>
      <c r="FFS7" s="867"/>
      <c r="FFT7" s="867"/>
      <c r="FFU7" s="867"/>
      <c r="FFV7" s="867"/>
      <c r="FFW7" s="867"/>
      <c r="FFX7" s="867"/>
      <c r="FFY7" s="867"/>
      <c r="FFZ7" s="867"/>
      <c r="FGA7" s="867"/>
      <c r="FGB7" s="867"/>
      <c r="FGC7" s="867"/>
      <c r="FGD7" s="867"/>
      <c r="FGE7" s="867"/>
      <c r="FGF7" s="867"/>
      <c r="FGG7" s="867"/>
      <c r="FGH7" s="867"/>
      <c r="FGI7" s="867"/>
      <c r="FGJ7" s="867"/>
      <c r="FGK7" s="867"/>
      <c r="FGL7" s="867"/>
      <c r="FGM7" s="867"/>
      <c r="FGN7" s="867"/>
      <c r="FGO7" s="867"/>
      <c r="FGP7" s="867"/>
      <c r="FGQ7" s="867"/>
      <c r="FGR7" s="867"/>
      <c r="FGS7" s="867"/>
      <c r="FGT7" s="867"/>
      <c r="FGU7" s="867"/>
      <c r="FGV7" s="867"/>
      <c r="FGW7" s="867"/>
      <c r="FGX7" s="867"/>
      <c r="FGY7" s="867"/>
      <c r="FGZ7" s="867"/>
      <c r="FHA7" s="867"/>
      <c r="FHB7" s="867"/>
      <c r="FHC7" s="867"/>
      <c r="FHD7" s="867"/>
      <c r="FHE7" s="867"/>
      <c r="FHF7" s="867"/>
      <c r="FHG7" s="867"/>
      <c r="FHH7" s="867"/>
      <c r="FHI7" s="867"/>
      <c r="FHJ7" s="867"/>
      <c r="FHK7" s="867"/>
      <c r="FHL7" s="867"/>
      <c r="FHM7" s="867"/>
      <c r="FHN7" s="867"/>
      <c r="FHO7" s="867"/>
      <c r="FHP7" s="867"/>
      <c r="FHQ7" s="867"/>
      <c r="FHR7" s="867"/>
      <c r="FHS7" s="867"/>
      <c r="FHT7" s="867"/>
      <c r="FHU7" s="867"/>
      <c r="FHV7" s="867"/>
      <c r="FHW7" s="867"/>
      <c r="FHX7" s="867"/>
      <c r="FHY7" s="867"/>
      <c r="FHZ7" s="867"/>
      <c r="FIA7" s="867"/>
      <c r="FIB7" s="867"/>
      <c r="FIC7" s="867"/>
      <c r="FID7" s="867"/>
      <c r="FIE7" s="867"/>
      <c r="FIF7" s="867"/>
      <c r="FIG7" s="867"/>
      <c r="FIH7" s="867"/>
      <c r="FII7" s="867"/>
      <c r="FIJ7" s="867"/>
      <c r="FIK7" s="867"/>
      <c r="FIL7" s="867"/>
      <c r="FIM7" s="867"/>
      <c r="FIN7" s="867"/>
      <c r="FIO7" s="867"/>
      <c r="FIP7" s="867"/>
      <c r="FIQ7" s="867"/>
      <c r="FIR7" s="867"/>
      <c r="FIS7" s="867"/>
      <c r="FIT7" s="867"/>
      <c r="FIU7" s="867"/>
      <c r="FIV7" s="867"/>
      <c r="FIW7" s="867"/>
      <c r="FIX7" s="867"/>
      <c r="FIY7" s="867"/>
      <c r="FIZ7" s="867"/>
      <c r="FJA7" s="867"/>
      <c r="FJB7" s="867"/>
      <c r="FJC7" s="867"/>
      <c r="FJD7" s="867"/>
      <c r="FJE7" s="867"/>
      <c r="FJF7" s="867"/>
      <c r="FJG7" s="867"/>
      <c r="FJH7" s="867"/>
      <c r="FJI7" s="867"/>
      <c r="FJJ7" s="867"/>
      <c r="FJK7" s="867"/>
      <c r="FJL7" s="867"/>
      <c r="FJM7" s="867"/>
      <c r="FJN7" s="867"/>
      <c r="FJO7" s="867"/>
      <c r="FJP7" s="867"/>
      <c r="FJQ7" s="867"/>
      <c r="FJR7" s="867"/>
      <c r="FJS7" s="867"/>
      <c r="FJT7" s="867"/>
      <c r="FJU7" s="867"/>
      <c r="FJV7" s="867"/>
      <c r="FJW7" s="867"/>
      <c r="FJX7" s="867"/>
      <c r="FJY7" s="867"/>
      <c r="FJZ7" s="867"/>
      <c r="FKA7" s="867"/>
      <c r="FKB7" s="867"/>
      <c r="FKC7" s="867"/>
      <c r="FKD7" s="867"/>
      <c r="FKE7" s="867"/>
      <c r="FKF7" s="867"/>
      <c r="FKG7" s="867"/>
      <c r="FKH7" s="867"/>
      <c r="FKI7" s="867"/>
      <c r="FKJ7" s="867"/>
      <c r="FKK7" s="867"/>
      <c r="FKL7" s="867"/>
      <c r="FKM7" s="867"/>
      <c r="FKN7" s="867"/>
      <c r="FKO7" s="867"/>
      <c r="FKP7" s="867"/>
      <c r="FKQ7" s="867"/>
      <c r="FKR7" s="867"/>
      <c r="FKS7" s="867"/>
      <c r="FKT7" s="867"/>
      <c r="FKU7" s="867"/>
      <c r="FKV7" s="867"/>
      <c r="FKW7" s="867"/>
      <c r="FKX7" s="867"/>
      <c r="FKY7" s="867"/>
      <c r="FKZ7" s="867"/>
      <c r="FLA7" s="867"/>
      <c r="FLB7" s="867"/>
      <c r="FLC7" s="867"/>
      <c r="FLD7" s="867"/>
      <c r="FLE7" s="867"/>
      <c r="FLF7" s="867"/>
      <c r="FLG7" s="867"/>
      <c r="FLH7" s="867"/>
      <c r="FLI7" s="867"/>
      <c r="FLJ7" s="867"/>
      <c r="FLK7" s="867"/>
      <c r="FLL7" s="867"/>
      <c r="FLM7" s="867"/>
      <c r="FLN7" s="867"/>
      <c r="FLO7" s="867"/>
      <c r="FLP7" s="867"/>
      <c r="FLQ7" s="867"/>
      <c r="FLR7" s="867"/>
      <c r="FLS7" s="867"/>
      <c r="FLT7" s="867"/>
      <c r="FLU7" s="867"/>
      <c r="FLV7" s="867"/>
      <c r="FLW7" s="867"/>
      <c r="FLX7" s="867"/>
      <c r="FLY7" s="867"/>
      <c r="FLZ7" s="867"/>
      <c r="FMA7" s="867"/>
      <c r="FMB7" s="867"/>
      <c r="FMC7" s="867"/>
      <c r="FMD7" s="867"/>
      <c r="FME7" s="867"/>
      <c r="FMF7" s="867"/>
      <c r="FMG7" s="867"/>
      <c r="FMH7" s="867"/>
      <c r="FMI7" s="867"/>
      <c r="FMJ7" s="867"/>
      <c r="FMK7" s="867"/>
      <c r="FML7" s="867"/>
      <c r="FMM7" s="867"/>
      <c r="FMN7" s="867"/>
      <c r="FMO7" s="867"/>
      <c r="FMP7" s="867"/>
      <c r="FMQ7" s="867"/>
      <c r="FMR7" s="867"/>
      <c r="FMS7" s="867"/>
      <c r="FMT7" s="867"/>
      <c r="FMU7" s="867"/>
      <c r="FMV7" s="867"/>
      <c r="FMW7" s="867"/>
      <c r="FMX7" s="867"/>
      <c r="FMY7" s="867"/>
      <c r="FMZ7" s="867"/>
      <c r="FNA7" s="867"/>
      <c r="FNB7" s="867"/>
      <c r="FNC7" s="867"/>
      <c r="FND7" s="867"/>
      <c r="FNE7" s="867"/>
      <c r="FNF7" s="867"/>
      <c r="FNG7" s="867"/>
      <c r="FNH7" s="867"/>
      <c r="FNI7" s="867"/>
      <c r="FNJ7" s="867"/>
      <c r="FNK7" s="867"/>
      <c r="FNL7" s="867"/>
      <c r="FNM7" s="867"/>
      <c r="FNN7" s="867"/>
      <c r="FNO7" s="867"/>
      <c r="FNP7" s="867"/>
      <c r="FNQ7" s="867"/>
      <c r="FNR7" s="867"/>
      <c r="FNS7" s="867"/>
      <c r="FNT7" s="867"/>
      <c r="FNU7" s="867"/>
      <c r="FNV7" s="867"/>
      <c r="FNW7" s="867"/>
      <c r="FNX7" s="867"/>
      <c r="FNY7" s="867"/>
      <c r="FNZ7" s="867"/>
      <c r="FOA7" s="867"/>
      <c r="FOB7" s="867"/>
      <c r="FOC7" s="867"/>
      <c r="FOD7" s="867"/>
      <c r="FOE7" s="867"/>
      <c r="FOF7" s="867"/>
      <c r="FOG7" s="867"/>
      <c r="FOH7" s="867"/>
      <c r="FOI7" s="867"/>
      <c r="FOJ7" s="867"/>
      <c r="FOK7" s="867"/>
      <c r="FOL7" s="867"/>
      <c r="FOM7" s="867"/>
      <c r="FON7" s="867"/>
      <c r="FOO7" s="867"/>
      <c r="FOP7" s="867"/>
      <c r="FOQ7" s="867"/>
      <c r="FOR7" s="867"/>
      <c r="FOS7" s="867"/>
      <c r="FOT7" s="867"/>
      <c r="FOU7" s="867"/>
      <c r="FOV7" s="867"/>
      <c r="FOW7" s="867"/>
      <c r="FOX7" s="867"/>
      <c r="FOY7" s="867"/>
      <c r="FOZ7" s="867"/>
      <c r="FPA7" s="867"/>
      <c r="FPB7" s="867"/>
      <c r="FPC7" s="867"/>
      <c r="FPD7" s="867"/>
      <c r="FPE7" s="867"/>
      <c r="FPF7" s="867"/>
      <c r="FPG7" s="867"/>
      <c r="FPH7" s="867"/>
      <c r="FPI7" s="867"/>
      <c r="FPJ7" s="867"/>
      <c r="FPK7" s="867"/>
      <c r="FPL7" s="867"/>
      <c r="FPM7" s="867"/>
      <c r="FPN7" s="867"/>
      <c r="FPO7" s="867"/>
      <c r="FPP7" s="867"/>
      <c r="FPQ7" s="867"/>
      <c r="FPR7" s="867"/>
      <c r="FPS7" s="867"/>
      <c r="FPT7" s="867"/>
      <c r="FPU7" s="867"/>
      <c r="FPV7" s="867"/>
      <c r="FPW7" s="867"/>
      <c r="FPX7" s="867"/>
      <c r="FPY7" s="867"/>
      <c r="FPZ7" s="867"/>
      <c r="FQA7" s="867"/>
      <c r="FQB7" s="867"/>
      <c r="FQC7" s="867"/>
      <c r="FQD7" s="867"/>
      <c r="FQE7" s="867"/>
      <c r="FQF7" s="867"/>
      <c r="FQG7" s="867"/>
      <c r="FQH7" s="867"/>
      <c r="FQI7" s="867"/>
      <c r="FQJ7" s="867"/>
      <c r="FQK7" s="867"/>
      <c r="FQL7" s="867"/>
      <c r="FQM7" s="867"/>
      <c r="FQN7" s="867"/>
      <c r="FQO7" s="867"/>
      <c r="FQP7" s="867"/>
      <c r="FQQ7" s="867"/>
      <c r="FQR7" s="867"/>
      <c r="FQS7" s="867"/>
      <c r="FQT7" s="867"/>
      <c r="FQU7" s="867"/>
      <c r="FQV7" s="867"/>
      <c r="FQW7" s="867"/>
      <c r="FQX7" s="867"/>
      <c r="FQY7" s="867"/>
      <c r="FQZ7" s="867"/>
      <c r="FRA7" s="867"/>
      <c r="FRB7" s="867"/>
      <c r="FRC7" s="867"/>
      <c r="FRD7" s="867"/>
      <c r="FRE7" s="867"/>
      <c r="FRF7" s="867"/>
      <c r="FRG7" s="867"/>
      <c r="FRH7" s="867"/>
      <c r="FRI7" s="867"/>
      <c r="FRJ7" s="867"/>
      <c r="FRK7" s="867"/>
      <c r="FRL7" s="867"/>
      <c r="FRM7" s="867"/>
      <c r="FRN7" s="867"/>
      <c r="FRO7" s="867"/>
      <c r="FRP7" s="867"/>
      <c r="FRQ7" s="867"/>
      <c r="FRR7" s="867"/>
      <c r="FRS7" s="867"/>
      <c r="FRT7" s="867"/>
      <c r="FRU7" s="867"/>
      <c r="FRV7" s="867"/>
      <c r="FRW7" s="867"/>
      <c r="FRX7" s="867"/>
      <c r="FRY7" s="867"/>
      <c r="FRZ7" s="867"/>
      <c r="FSA7" s="867"/>
      <c r="FSB7" s="867"/>
      <c r="FSC7" s="867"/>
      <c r="FSD7" s="867"/>
      <c r="FSE7" s="867"/>
      <c r="FSF7" s="867"/>
      <c r="FSG7" s="867"/>
      <c r="FSH7" s="867"/>
      <c r="FSI7" s="867"/>
      <c r="FSJ7" s="867"/>
      <c r="FSK7" s="867"/>
      <c r="FSL7" s="867"/>
      <c r="FSM7" s="867"/>
      <c r="FSN7" s="867"/>
      <c r="FSO7" s="867"/>
      <c r="FSP7" s="867"/>
      <c r="FSQ7" s="867"/>
      <c r="FSR7" s="867"/>
      <c r="FSS7" s="867"/>
      <c r="FST7" s="867"/>
      <c r="FSU7" s="867"/>
      <c r="FSV7" s="867"/>
      <c r="FSW7" s="867"/>
      <c r="FSX7" s="867"/>
      <c r="FSY7" s="867"/>
      <c r="FSZ7" s="867"/>
      <c r="FTA7" s="867"/>
      <c r="FTB7" s="867"/>
      <c r="FTC7" s="867"/>
      <c r="FTD7" s="867"/>
      <c r="FTE7" s="867"/>
      <c r="FTF7" s="867"/>
      <c r="FTG7" s="867"/>
      <c r="FTH7" s="867"/>
      <c r="FTI7" s="867"/>
      <c r="FTJ7" s="867"/>
      <c r="FTK7" s="867"/>
      <c r="FTL7" s="867"/>
      <c r="FTM7" s="867"/>
      <c r="FTN7" s="867"/>
      <c r="FTO7" s="867"/>
      <c r="FTP7" s="867"/>
      <c r="FTQ7" s="867"/>
      <c r="FTR7" s="867"/>
      <c r="FTS7" s="867"/>
      <c r="FTT7" s="867"/>
      <c r="FTU7" s="867"/>
      <c r="FTV7" s="867"/>
      <c r="FTW7" s="867"/>
      <c r="FTX7" s="867"/>
      <c r="FTY7" s="867"/>
      <c r="FTZ7" s="867"/>
      <c r="FUA7" s="867"/>
      <c r="FUB7" s="867"/>
      <c r="FUC7" s="867"/>
      <c r="FUD7" s="867"/>
      <c r="FUE7" s="867"/>
      <c r="FUF7" s="867"/>
      <c r="FUG7" s="867"/>
      <c r="FUH7" s="867"/>
      <c r="FUI7" s="867"/>
      <c r="FUJ7" s="867"/>
      <c r="FUK7" s="867"/>
      <c r="FUL7" s="867"/>
      <c r="FUM7" s="867"/>
      <c r="FUN7" s="867"/>
      <c r="FUO7" s="867"/>
      <c r="FUP7" s="867"/>
      <c r="FUQ7" s="867"/>
      <c r="FUR7" s="867"/>
      <c r="FUS7" s="867"/>
      <c r="FUT7" s="867"/>
      <c r="FUU7" s="867"/>
      <c r="FUV7" s="867"/>
      <c r="FUW7" s="867"/>
      <c r="FUX7" s="867"/>
      <c r="FUY7" s="867"/>
      <c r="FUZ7" s="867"/>
      <c r="FVA7" s="867"/>
      <c r="FVB7" s="867"/>
      <c r="FVC7" s="867"/>
      <c r="FVD7" s="867"/>
      <c r="FVE7" s="867"/>
      <c r="FVF7" s="867"/>
      <c r="FVG7" s="867"/>
      <c r="FVH7" s="867"/>
      <c r="FVI7" s="867"/>
      <c r="FVJ7" s="867"/>
      <c r="FVK7" s="867"/>
      <c r="FVL7" s="867"/>
      <c r="FVM7" s="867"/>
      <c r="FVN7" s="867"/>
      <c r="FVO7" s="867"/>
      <c r="FVP7" s="867"/>
      <c r="FVQ7" s="867"/>
      <c r="FVR7" s="867"/>
      <c r="FVS7" s="867"/>
      <c r="FVT7" s="867"/>
      <c r="FVU7" s="867"/>
      <c r="FVV7" s="867"/>
      <c r="FVW7" s="867"/>
      <c r="FVX7" s="867"/>
      <c r="FVY7" s="867"/>
      <c r="FVZ7" s="867"/>
      <c r="FWA7" s="867"/>
      <c r="FWB7" s="867"/>
      <c r="FWC7" s="867"/>
      <c r="FWD7" s="867"/>
      <c r="FWE7" s="867"/>
      <c r="FWF7" s="867"/>
      <c r="FWG7" s="867"/>
      <c r="FWH7" s="867"/>
      <c r="FWI7" s="867"/>
      <c r="FWJ7" s="867"/>
      <c r="FWK7" s="867"/>
      <c r="FWL7" s="867"/>
      <c r="FWM7" s="867"/>
      <c r="FWN7" s="867"/>
      <c r="FWO7" s="867"/>
      <c r="FWP7" s="867"/>
      <c r="FWQ7" s="867"/>
      <c r="FWR7" s="867"/>
      <c r="FWS7" s="867"/>
      <c r="FWT7" s="867"/>
      <c r="FWU7" s="867"/>
      <c r="FWV7" s="867"/>
      <c r="FWW7" s="867"/>
      <c r="FWX7" s="867"/>
      <c r="FWY7" s="867"/>
      <c r="FWZ7" s="867"/>
      <c r="FXA7" s="867"/>
      <c r="FXB7" s="867"/>
      <c r="FXC7" s="867"/>
      <c r="FXD7" s="867"/>
      <c r="FXE7" s="867"/>
      <c r="FXF7" s="867"/>
      <c r="FXG7" s="867"/>
      <c r="FXH7" s="867"/>
      <c r="FXI7" s="867"/>
      <c r="FXJ7" s="867"/>
      <c r="FXK7" s="867"/>
      <c r="FXL7" s="867"/>
      <c r="FXM7" s="867"/>
      <c r="FXN7" s="867"/>
      <c r="FXO7" s="867"/>
      <c r="FXP7" s="867"/>
      <c r="FXQ7" s="867"/>
      <c r="FXR7" s="867"/>
      <c r="FXS7" s="867"/>
      <c r="FXT7" s="867"/>
      <c r="FXU7" s="867"/>
      <c r="FXV7" s="867"/>
      <c r="FXW7" s="867"/>
      <c r="FXX7" s="867"/>
      <c r="FXY7" s="867"/>
      <c r="FXZ7" s="867"/>
      <c r="FYA7" s="867"/>
      <c r="FYB7" s="867"/>
      <c r="FYC7" s="867"/>
      <c r="FYD7" s="867"/>
      <c r="FYE7" s="867"/>
      <c r="FYF7" s="867"/>
      <c r="FYG7" s="867"/>
      <c r="FYH7" s="867"/>
      <c r="FYI7" s="867"/>
      <c r="FYJ7" s="867"/>
      <c r="FYK7" s="867"/>
      <c r="FYL7" s="867"/>
      <c r="FYM7" s="867"/>
      <c r="FYN7" s="867"/>
      <c r="FYO7" s="867"/>
      <c r="FYP7" s="867"/>
      <c r="FYQ7" s="867"/>
      <c r="FYR7" s="867"/>
      <c r="FYS7" s="867"/>
      <c r="FYT7" s="867"/>
      <c r="FYU7" s="867"/>
      <c r="FYV7" s="867"/>
      <c r="FYW7" s="867"/>
      <c r="FYX7" s="867"/>
      <c r="FYY7" s="867"/>
      <c r="FYZ7" s="867"/>
      <c r="FZA7" s="867"/>
      <c r="FZB7" s="867"/>
      <c r="FZC7" s="867"/>
      <c r="FZD7" s="867"/>
      <c r="FZE7" s="867"/>
      <c r="FZF7" s="867"/>
      <c r="FZG7" s="867"/>
      <c r="FZH7" s="867"/>
      <c r="FZI7" s="867"/>
      <c r="FZJ7" s="867"/>
      <c r="FZK7" s="867"/>
      <c r="FZL7" s="867"/>
      <c r="FZM7" s="867"/>
      <c r="FZN7" s="867"/>
      <c r="FZO7" s="867"/>
      <c r="FZP7" s="867"/>
      <c r="FZQ7" s="867"/>
      <c r="FZR7" s="867"/>
      <c r="FZS7" s="867"/>
      <c r="FZT7" s="867"/>
      <c r="FZU7" s="867"/>
      <c r="FZV7" s="867"/>
      <c r="FZW7" s="867"/>
      <c r="FZX7" s="867"/>
      <c r="FZY7" s="867"/>
      <c r="FZZ7" s="867"/>
      <c r="GAA7" s="867"/>
      <c r="GAB7" s="867"/>
      <c r="GAC7" s="867"/>
      <c r="GAD7" s="867"/>
      <c r="GAE7" s="867"/>
      <c r="GAF7" s="867"/>
      <c r="GAG7" s="867"/>
      <c r="GAH7" s="867"/>
      <c r="GAI7" s="867"/>
      <c r="GAJ7" s="867"/>
      <c r="GAK7" s="867"/>
      <c r="GAL7" s="867"/>
      <c r="GAM7" s="867"/>
      <c r="GAN7" s="867"/>
      <c r="GAO7" s="867"/>
      <c r="GAP7" s="867"/>
      <c r="GAQ7" s="867"/>
      <c r="GAR7" s="867"/>
      <c r="GAS7" s="867"/>
      <c r="GAT7" s="867"/>
      <c r="GAU7" s="867"/>
      <c r="GAV7" s="867"/>
      <c r="GAW7" s="867"/>
      <c r="GAX7" s="867"/>
      <c r="GAY7" s="867"/>
      <c r="GAZ7" s="867"/>
      <c r="GBA7" s="867"/>
      <c r="GBB7" s="867"/>
      <c r="GBC7" s="867"/>
      <c r="GBD7" s="867"/>
      <c r="GBE7" s="867"/>
      <c r="GBF7" s="867"/>
      <c r="GBG7" s="867"/>
      <c r="GBH7" s="867"/>
      <c r="GBI7" s="867"/>
      <c r="GBJ7" s="867"/>
      <c r="GBK7" s="867"/>
      <c r="GBL7" s="867"/>
      <c r="GBM7" s="867"/>
      <c r="GBN7" s="867"/>
      <c r="GBO7" s="867"/>
      <c r="GBP7" s="867"/>
      <c r="GBQ7" s="867"/>
      <c r="GBR7" s="867"/>
      <c r="GBS7" s="867"/>
      <c r="GBT7" s="867"/>
      <c r="GBU7" s="867"/>
      <c r="GBV7" s="867"/>
      <c r="GBW7" s="867"/>
      <c r="GBX7" s="867"/>
      <c r="GBY7" s="867"/>
      <c r="GBZ7" s="867"/>
      <c r="GCA7" s="867"/>
      <c r="GCB7" s="867"/>
      <c r="GCC7" s="867"/>
      <c r="GCD7" s="867"/>
      <c r="GCE7" s="867"/>
      <c r="GCF7" s="867"/>
      <c r="GCG7" s="867"/>
      <c r="GCH7" s="867"/>
      <c r="GCI7" s="867"/>
      <c r="GCJ7" s="867"/>
      <c r="GCK7" s="867"/>
      <c r="GCL7" s="867"/>
      <c r="GCM7" s="867"/>
      <c r="GCN7" s="867"/>
      <c r="GCO7" s="867"/>
      <c r="GCP7" s="867"/>
      <c r="GCQ7" s="867"/>
      <c r="GCR7" s="867"/>
      <c r="GCS7" s="867"/>
      <c r="GCT7" s="867"/>
      <c r="GCU7" s="867"/>
      <c r="GCV7" s="867"/>
      <c r="GCW7" s="867"/>
      <c r="GCX7" s="867"/>
      <c r="GCY7" s="867"/>
      <c r="GCZ7" s="867"/>
      <c r="GDA7" s="867"/>
      <c r="GDB7" s="867"/>
      <c r="GDC7" s="867"/>
      <c r="GDD7" s="867"/>
      <c r="GDE7" s="867"/>
      <c r="GDF7" s="867"/>
      <c r="GDG7" s="867"/>
      <c r="GDH7" s="867"/>
      <c r="GDI7" s="867"/>
      <c r="GDJ7" s="867"/>
      <c r="GDK7" s="867"/>
      <c r="GDL7" s="867"/>
      <c r="GDM7" s="867"/>
      <c r="GDN7" s="867"/>
      <c r="GDO7" s="867"/>
      <c r="GDP7" s="867"/>
      <c r="GDQ7" s="867"/>
      <c r="GDR7" s="867"/>
      <c r="GDS7" s="867"/>
      <c r="GDT7" s="867"/>
      <c r="GDU7" s="867"/>
      <c r="GDV7" s="867"/>
      <c r="GDW7" s="867"/>
      <c r="GDX7" s="867"/>
      <c r="GDY7" s="867"/>
      <c r="GDZ7" s="867"/>
      <c r="GEA7" s="867"/>
      <c r="GEB7" s="867"/>
      <c r="GEC7" s="867"/>
      <c r="GED7" s="867"/>
      <c r="GEE7" s="867"/>
      <c r="GEF7" s="867"/>
      <c r="GEG7" s="867"/>
      <c r="GEH7" s="867"/>
      <c r="GEI7" s="867"/>
      <c r="GEJ7" s="867"/>
      <c r="GEK7" s="867"/>
      <c r="GEL7" s="867"/>
      <c r="GEM7" s="867"/>
      <c r="GEN7" s="867"/>
      <c r="GEO7" s="867"/>
      <c r="GEP7" s="867"/>
      <c r="GEQ7" s="867"/>
      <c r="GER7" s="867"/>
      <c r="GES7" s="867"/>
      <c r="GET7" s="867"/>
      <c r="GEU7" s="867"/>
      <c r="GEV7" s="867"/>
      <c r="GEW7" s="867"/>
      <c r="GEX7" s="867"/>
      <c r="GEY7" s="867"/>
      <c r="GEZ7" s="867"/>
      <c r="GFA7" s="867"/>
      <c r="GFB7" s="867"/>
      <c r="GFC7" s="867"/>
      <c r="GFD7" s="867"/>
      <c r="GFE7" s="867"/>
      <c r="GFF7" s="867"/>
      <c r="GFG7" s="867"/>
      <c r="GFH7" s="867"/>
      <c r="GFI7" s="867"/>
      <c r="GFJ7" s="867"/>
      <c r="GFK7" s="867"/>
      <c r="GFL7" s="867"/>
      <c r="GFM7" s="867"/>
      <c r="GFN7" s="867"/>
      <c r="GFO7" s="867"/>
      <c r="GFP7" s="867"/>
      <c r="GFQ7" s="867"/>
      <c r="GFR7" s="867"/>
      <c r="GFS7" s="867"/>
      <c r="GFT7" s="867"/>
      <c r="GFU7" s="867"/>
      <c r="GFV7" s="867"/>
      <c r="GFW7" s="867"/>
      <c r="GFX7" s="867"/>
      <c r="GFY7" s="867"/>
      <c r="GFZ7" s="867"/>
      <c r="GGA7" s="867"/>
      <c r="GGB7" s="867"/>
      <c r="GGC7" s="867"/>
      <c r="GGD7" s="867"/>
      <c r="GGE7" s="867"/>
      <c r="GGF7" s="867"/>
      <c r="GGG7" s="867"/>
      <c r="GGH7" s="867"/>
      <c r="GGI7" s="867"/>
      <c r="GGJ7" s="867"/>
      <c r="GGK7" s="867"/>
      <c r="GGL7" s="867"/>
      <c r="GGM7" s="867"/>
      <c r="GGN7" s="867"/>
      <c r="GGO7" s="867"/>
      <c r="GGP7" s="867"/>
      <c r="GGQ7" s="867"/>
      <c r="GGR7" s="867"/>
      <c r="GGS7" s="867"/>
      <c r="GGT7" s="867"/>
      <c r="GGU7" s="867"/>
      <c r="GGV7" s="867"/>
      <c r="GGW7" s="867"/>
      <c r="GGX7" s="867"/>
      <c r="GGY7" s="867"/>
      <c r="GGZ7" s="867"/>
      <c r="GHA7" s="867"/>
      <c r="GHB7" s="867"/>
      <c r="GHC7" s="867"/>
      <c r="GHD7" s="867"/>
      <c r="GHE7" s="867"/>
      <c r="GHF7" s="867"/>
      <c r="GHG7" s="867"/>
      <c r="GHH7" s="867"/>
      <c r="GHI7" s="867"/>
      <c r="GHJ7" s="867"/>
      <c r="GHK7" s="867"/>
      <c r="GHL7" s="867"/>
      <c r="GHM7" s="867"/>
      <c r="GHN7" s="867"/>
      <c r="GHO7" s="867"/>
      <c r="GHP7" s="867"/>
      <c r="GHQ7" s="867"/>
      <c r="GHR7" s="867"/>
      <c r="GHS7" s="867"/>
      <c r="GHT7" s="867"/>
      <c r="GHU7" s="867"/>
      <c r="GHV7" s="867"/>
      <c r="GHW7" s="867"/>
      <c r="GHX7" s="867"/>
      <c r="GHY7" s="867"/>
      <c r="GHZ7" s="867"/>
      <c r="GIA7" s="867"/>
      <c r="GIB7" s="867"/>
      <c r="GIC7" s="867"/>
      <c r="GID7" s="867"/>
      <c r="GIE7" s="867"/>
      <c r="GIF7" s="867"/>
      <c r="GIG7" s="867"/>
      <c r="GIH7" s="867"/>
      <c r="GII7" s="867"/>
      <c r="GIJ7" s="867"/>
      <c r="GIK7" s="867"/>
      <c r="GIL7" s="867"/>
      <c r="GIM7" s="867"/>
      <c r="GIN7" s="867"/>
      <c r="GIO7" s="867"/>
      <c r="GIP7" s="867"/>
      <c r="GIQ7" s="867"/>
      <c r="GIR7" s="867"/>
      <c r="GIS7" s="867"/>
      <c r="GIT7" s="867"/>
      <c r="GIU7" s="867"/>
      <c r="GIV7" s="867"/>
      <c r="GIW7" s="867"/>
      <c r="GIX7" s="867"/>
      <c r="GIY7" s="867"/>
      <c r="GIZ7" s="867"/>
      <c r="GJA7" s="867"/>
      <c r="GJB7" s="867"/>
      <c r="GJC7" s="867"/>
      <c r="GJD7" s="867"/>
      <c r="GJE7" s="867"/>
      <c r="GJF7" s="867"/>
      <c r="GJG7" s="867"/>
      <c r="GJH7" s="867"/>
      <c r="GJI7" s="867"/>
      <c r="GJJ7" s="867"/>
      <c r="GJK7" s="867"/>
      <c r="GJL7" s="867"/>
      <c r="GJM7" s="867"/>
      <c r="GJN7" s="867"/>
      <c r="GJO7" s="867"/>
      <c r="GJP7" s="867"/>
      <c r="GJQ7" s="867"/>
      <c r="GJR7" s="867"/>
      <c r="GJS7" s="867"/>
      <c r="GJT7" s="867"/>
      <c r="GJU7" s="867"/>
      <c r="GJV7" s="867"/>
      <c r="GJW7" s="867"/>
      <c r="GJX7" s="867"/>
      <c r="GJY7" s="867"/>
      <c r="GJZ7" s="867"/>
      <c r="GKA7" s="867"/>
      <c r="GKB7" s="867"/>
      <c r="GKC7" s="867"/>
      <c r="GKD7" s="867"/>
      <c r="GKE7" s="867"/>
      <c r="GKF7" s="867"/>
      <c r="GKG7" s="867"/>
      <c r="GKH7" s="867"/>
      <c r="GKI7" s="867"/>
      <c r="GKJ7" s="867"/>
      <c r="GKK7" s="867"/>
      <c r="GKL7" s="867"/>
      <c r="GKM7" s="867"/>
      <c r="GKN7" s="867"/>
      <c r="GKO7" s="867"/>
      <c r="GKP7" s="867"/>
      <c r="GKQ7" s="867"/>
      <c r="GKR7" s="867"/>
      <c r="GKS7" s="867"/>
      <c r="GKT7" s="867"/>
      <c r="GKU7" s="867"/>
      <c r="GKV7" s="867"/>
      <c r="GKW7" s="867"/>
      <c r="GKX7" s="867"/>
      <c r="GKY7" s="867"/>
      <c r="GKZ7" s="867"/>
      <c r="GLA7" s="867"/>
      <c r="GLB7" s="867"/>
      <c r="GLC7" s="867"/>
      <c r="GLD7" s="867"/>
      <c r="GLE7" s="867"/>
      <c r="GLF7" s="867"/>
      <c r="GLG7" s="867"/>
      <c r="GLH7" s="867"/>
      <c r="GLI7" s="867"/>
      <c r="GLJ7" s="867"/>
      <c r="GLK7" s="867"/>
      <c r="GLL7" s="867"/>
      <c r="GLM7" s="867"/>
      <c r="GLN7" s="867"/>
      <c r="GLO7" s="867"/>
      <c r="GLP7" s="867"/>
      <c r="GLQ7" s="867"/>
      <c r="GLR7" s="867"/>
      <c r="GLS7" s="867"/>
      <c r="GLT7" s="867"/>
      <c r="GLU7" s="867"/>
      <c r="GLV7" s="867"/>
      <c r="GLW7" s="867"/>
      <c r="GLX7" s="867"/>
      <c r="GLY7" s="867"/>
      <c r="GLZ7" s="867"/>
      <c r="GMA7" s="867"/>
      <c r="GMB7" s="867"/>
      <c r="GMC7" s="867"/>
      <c r="GMD7" s="867"/>
      <c r="GME7" s="867"/>
      <c r="GMF7" s="867"/>
      <c r="GMG7" s="867"/>
      <c r="GMH7" s="867"/>
      <c r="GMI7" s="867"/>
      <c r="GMJ7" s="867"/>
      <c r="GMK7" s="867"/>
      <c r="GML7" s="867"/>
      <c r="GMM7" s="867"/>
      <c r="GMN7" s="867"/>
      <c r="GMO7" s="867"/>
      <c r="GMP7" s="867"/>
      <c r="GMQ7" s="867"/>
      <c r="GMR7" s="867"/>
      <c r="GMS7" s="867"/>
      <c r="GMT7" s="867"/>
      <c r="GMU7" s="867"/>
      <c r="GMV7" s="867"/>
      <c r="GMW7" s="867"/>
      <c r="GMX7" s="867"/>
      <c r="GMY7" s="867"/>
      <c r="GMZ7" s="867"/>
      <c r="GNA7" s="867"/>
      <c r="GNB7" s="867"/>
      <c r="GNC7" s="867"/>
      <c r="GND7" s="867"/>
      <c r="GNE7" s="867"/>
      <c r="GNF7" s="867"/>
      <c r="GNG7" s="867"/>
      <c r="GNH7" s="867"/>
      <c r="GNI7" s="867"/>
      <c r="GNJ7" s="867"/>
      <c r="GNK7" s="867"/>
      <c r="GNL7" s="867"/>
      <c r="GNM7" s="867"/>
      <c r="GNN7" s="867"/>
      <c r="GNO7" s="867"/>
      <c r="GNP7" s="867"/>
      <c r="GNQ7" s="867"/>
      <c r="GNR7" s="867"/>
      <c r="GNS7" s="867"/>
      <c r="GNT7" s="867"/>
      <c r="GNU7" s="867"/>
      <c r="GNV7" s="867"/>
      <c r="GNW7" s="867"/>
      <c r="GNX7" s="867"/>
      <c r="GNY7" s="867"/>
      <c r="GNZ7" s="867"/>
      <c r="GOA7" s="867"/>
      <c r="GOB7" s="867"/>
      <c r="GOC7" s="867"/>
      <c r="GOD7" s="867"/>
      <c r="GOE7" s="867"/>
      <c r="GOF7" s="867"/>
      <c r="GOG7" s="867"/>
      <c r="GOH7" s="867"/>
      <c r="GOI7" s="867"/>
      <c r="GOJ7" s="867"/>
      <c r="GOK7" s="867"/>
      <c r="GOL7" s="867"/>
      <c r="GOM7" s="867"/>
      <c r="GON7" s="867"/>
      <c r="GOO7" s="867"/>
      <c r="GOP7" s="867"/>
      <c r="GOQ7" s="867"/>
      <c r="GOR7" s="867"/>
      <c r="GOS7" s="867"/>
      <c r="GOT7" s="867"/>
      <c r="GOU7" s="867"/>
      <c r="GOV7" s="867"/>
      <c r="GOW7" s="867"/>
      <c r="GOX7" s="867"/>
      <c r="GOY7" s="867"/>
      <c r="GOZ7" s="867"/>
      <c r="GPA7" s="867"/>
      <c r="GPB7" s="867"/>
      <c r="GPC7" s="867"/>
      <c r="GPD7" s="867"/>
      <c r="GPE7" s="867"/>
      <c r="GPF7" s="867"/>
      <c r="GPG7" s="867"/>
      <c r="GPH7" s="867"/>
      <c r="GPI7" s="867"/>
      <c r="GPJ7" s="867"/>
      <c r="GPK7" s="867"/>
      <c r="GPL7" s="867"/>
      <c r="GPM7" s="867"/>
      <c r="GPN7" s="867"/>
      <c r="GPO7" s="867"/>
      <c r="GPP7" s="867"/>
      <c r="GPQ7" s="867"/>
      <c r="GPR7" s="867"/>
      <c r="GPS7" s="867"/>
      <c r="GPT7" s="867"/>
      <c r="GPU7" s="867"/>
      <c r="GPV7" s="867"/>
      <c r="GPW7" s="867"/>
      <c r="GPX7" s="867"/>
      <c r="GPY7" s="867"/>
      <c r="GPZ7" s="867"/>
      <c r="GQA7" s="867"/>
      <c r="GQB7" s="867"/>
      <c r="GQC7" s="867"/>
      <c r="GQD7" s="867"/>
      <c r="GQE7" s="867"/>
      <c r="GQF7" s="867"/>
      <c r="GQG7" s="867"/>
      <c r="GQH7" s="867"/>
      <c r="GQI7" s="867"/>
      <c r="GQJ7" s="867"/>
      <c r="GQK7" s="867"/>
      <c r="GQL7" s="867"/>
      <c r="GQM7" s="867"/>
      <c r="GQN7" s="867"/>
      <c r="GQO7" s="867"/>
      <c r="GQP7" s="867"/>
      <c r="GQQ7" s="867"/>
      <c r="GQR7" s="867"/>
      <c r="GQS7" s="867"/>
      <c r="GQT7" s="867"/>
      <c r="GQU7" s="867"/>
      <c r="GQV7" s="867"/>
      <c r="GQW7" s="867"/>
      <c r="GQX7" s="867"/>
      <c r="GQY7" s="867"/>
      <c r="GQZ7" s="867"/>
      <c r="GRA7" s="867"/>
      <c r="GRB7" s="867"/>
      <c r="GRC7" s="867"/>
      <c r="GRD7" s="867"/>
      <c r="GRE7" s="867"/>
      <c r="GRF7" s="867"/>
      <c r="GRG7" s="867"/>
      <c r="GRH7" s="867"/>
      <c r="GRI7" s="867"/>
      <c r="GRJ7" s="867"/>
      <c r="GRK7" s="867"/>
      <c r="GRL7" s="867"/>
      <c r="GRM7" s="867"/>
      <c r="GRN7" s="867"/>
      <c r="GRO7" s="867"/>
      <c r="GRP7" s="867"/>
      <c r="GRQ7" s="867"/>
      <c r="GRR7" s="867"/>
      <c r="GRS7" s="867"/>
      <c r="GRT7" s="867"/>
      <c r="GRU7" s="867"/>
      <c r="GRV7" s="867"/>
      <c r="GRW7" s="867"/>
      <c r="GRX7" s="867"/>
      <c r="GRY7" s="867"/>
      <c r="GRZ7" s="867"/>
      <c r="GSA7" s="867"/>
      <c r="GSB7" s="867"/>
      <c r="GSC7" s="867"/>
      <c r="GSD7" s="867"/>
      <c r="GSE7" s="867"/>
      <c r="GSF7" s="867"/>
      <c r="GSG7" s="867"/>
      <c r="GSH7" s="867"/>
      <c r="GSI7" s="867"/>
      <c r="GSJ7" s="867"/>
      <c r="GSK7" s="867"/>
      <c r="GSL7" s="867"/>
      <c r="GSM7" s="867"/>
      <c r="GSN7" s="867"/>
      <c r="GSO7" s="867"/>
      <c r="GSP7" s="867"/>
      <c r="GSQ7" s="867"/>
      <c r="GSR7" s="867"/>
      <c r="GSS7" s="867"/>
      <c r="GST7" s="867"/>
      <c r="GSU7" s="867"/>
      <c r="GSV7" s="867"/>
      <c r="GSW7" s="867"/>
      <c r="GSX7" s="867"/>
      <c r="GSY7" s="867"/>
      <c r="GSZ7" s="867"/>
      <c r="GTA7" s="867"/>
      <c r="GTB7" s="867"/>
      <c r="GTC7" s="867"/>
      <c r="GTD7" s="867"/>
      <c r="GTE7" s="867"/>
      <c r="GTF7" s="867"/>
      <c r="GTG7" s="867"/>
      <c r="GTH7" s="867"/>
      <c r="GTI7" s="867"/>
      <c r="GTJ7" s="867"/>
      <c r="GTK7" s="867"/>
      <c r="GTL7" s="867"/>
      <c r="GTM7" s="867"/>
      <c r="GTN7" s="867"/>
      <c r="GTO7" s="867"/>
      <c r="GTP7" s="867"/>
      <c r="GTQ7" s="867"/>
      <c r="GTR7" s="867"/>
      <c r="GTS7" s="867"/>
      <c r="GTT7" s="867"/>
      <c r="GTU7" s="867"/>
      <c r="GTV7" s="867"/>
      <c r="GTW7" s="867"/>
      <c r="GTX7" s="867"/>
      <c r="GTY7" s="867"/>
      <c r="GTZ7" s="867"/>
      <c r="GUA7" s="867"/>
      <c r="GUB7" s="867"/>
      <c r="GUC7" s="867"/>
      <c r="GUD7" s="867"/>
      <c r="GUE7" s="867"/>
      <c r="GUF7" s="867"/>
      <c r="GUG7" s="867"/>
      <c r="GUH7" s="867"/>
      <c r="GUI7" s="867"/>
      <c r="GUJ7" s="867"/>
      <c r="GUK7" s="867"/>
      <c r="GUL7" s="867"/>
      <c r="GUM7" s="867"/>
      <c r="GUN7" s="867"/>
      <c r="GUO7" s="867"/>
      <c r="GUP7" s="867"/>
      <c r="GUQ7" s="867"/>
      <c r="GUR7" s="867"/>
      <c r="GUS7" s="867"/>
      <c r="GUT7" s="867"/>
      <c r="GUU7" s="867"/>
      <c r="GUV7" s="867"/>
      <c r="GUW7" s="867"/>
      <c r="GUX7" s="867"/>
      <c r="GUY7" s="867"/>
      <c r="GUZ7" s="867"/>
      <c r="GVA7" s="867"/>
      <c r="GVB7" s="867"/>
      <c r="GVC7" s="867"/>
      <c r="GVD7" s="867"/>
      <c r="GVE7" s="867"/>
      <c r="GVF7" s="867"/>
      <c r="GVG7" s="867"/>
      <c r="GVH7" s="867"/>
      <c r="GVI7" s="867"/>
      <c r="GVJ7" s="867"/>
      <c r="GVK7" s="867"/>
      <c r="GVL7" s="867"/>
      <c r="GVM7" s="867"/>
      <c r="GVN7" s="867"/>
      <c r="GVO7" s="867"/>
      <c r="GVP7" s="867"/>
      <c r="GVQ7" s="867"/>
      <c r="GVR7" s="867"/>
      <c r="GVS7" s="867"/>
      <c r="GVT7" s="867"/>
      <c r="GVU7" s="867"/>
      <c r="GVV7" s="867"/>
      <c r="GVW7" s="867"/>
      <c r="GVX7" s="867"/>
      <c r="GVY7" s="867"/>
      <c r="GVZ7" s="867"/>
      <c r="GWA7" s="867"/>
      <c r="GWB7" s="867"/>
      <c r="GWC7" s="867"/>
      <c r="GWD7" s="867"/>
      <c r="GWE7" s="867"/>
      <c r="GWF7" s="867"/>
      <c r="GWG7" s="867"/>
      <c r="GWH7" s="867"/>
      <c r="GWI7" s="867"/>
      <c r="GWJ7" s="867"/>
      <c r="GWK7" s="867"/>
      <c r="GWL7" s="867"/>
      <c r="GWM7" s="867"/>
      <c r="GWN7" s="867"/>
      <c r="GWO7" s="867"/>
      <c r="GWP7" s="867"/>
      <c r="GWQ7" s="867"/>
      <c r="GWR7" s="867"/>
      <c r="GWS7" s="867"/>
      <c r="GWT7" s="867"/>
      <c r="GWU7" s="867"/>
      <c r="GWV7" s="867"/>
      <c r="GWW7" s="867"/>
      <c r="GWX7" s="867"/>
      <c r="GWY7" s="867"/>
      <c r="GWZ7" s="867"/>
      <c r="GXA7" s="867"/>
      <c r="GXB7" s="867"/>
      <c r="GXC7" s="867"/>
      <c r="GXD7" s="867"/>
      <c r="GXE7" s="867"/>
      <c r="GXF7" s="867"/>
      <c r="GXG7" s="867"/>
      <c r="GXH7" s="867"/>
      <c r="GXI7" s="867"/>
      <c r="GXJ7" s="867"/>
      <c r="GXK7" s="867"/>
      <c r="GXL7" s="867"/>
      <c r="GXM7" s="867"/>
      <c r="GXN7" s="867"/>
      <c r="GXO7" s="867"/>
      <c r="GXP7" s="867"/>
      <c r="GXQ7" s="867"/>
      <c r="GXR7" s="867"/>
      <c r="GXS7" s="867"/>
      <c r="GXT7" s="867"/>
      <c r="GXU7" s="867"/>
      <c r="GXV7" s="867"/>
      <c r="GXW7" s="867"/>
      <c r="GXX7" s="867"/>
      <c r="GXY7" s="867"/>
      <c r="GXZ7" s="867"/>
      <c r="GYA7" s="867"/>
      <c r="GYB7" s="867"/>
      <c r="GYC7" s="867"/>
      <c r="GYD7" s="867"/>
      <c r="GYE7" s="867"/>
      <c r="GYF7" s="867"/>
      <c r="GYG7" s="867"/>
      <c r="GYH7" s="867"/>
      <c r="GYI7" s="867"/>
      <c r="GYJ7" s="867"/>
      <c r="GYK7" s="867"/>
      <c r="GYL7" s="867"/>
      <c r="GYM7" s="867"/>
      <c r="GYN7" s="867"/>
      <c r="GYO7" s="867"/>
      <c r="GYP7" s="867"/>
      <c r="GYQ7" s="867"/>
      <c r="GYR7" s="867"/>
      <c r="GYS7" s="867"/>
      <c r="GYT7" s="867"/>
      <c r="GYU7" s="867"/>
      <c r="GYV7" s="867"/>
      <c r="GYW7" s="867"/>
      <c r="GYX7" s="867"/>
      <c r="GYY7" s="867"/>
      <c r="GYZ7" s="867"/>
      <c r="GZA7" s="867"/>
      <c r="GZB7" s="867"/>
      <c r="GZC7" s="867"/>
      <c r="GZD7" s="867"/>
      <c r="GZE7" s="867"/>
      <c r="GZF7" s="867"/>
      <c r="GZG7" s="867"/>
      <c r="GZH7" s="867"/>
      <c r="GZI7" s="867"/>
      <c r="GZJ7" s="867"/>
      <c r="GZK7" s="867"/>
      <c r="GZL7" s="867"/>
      <c r="GZM7" s="867"/>
      <c r="GZN7" s="867"/>
      <c r="GZO7" s="867"/>
      <c r="GZP7" s="867"/>
      <c r="GZQ7" s="867"/>
      <c r="GZR7" s="867"/>
      <c r="GZS7" s="867"/>
      <c r="GZT7" s="867"/>
      <c r="GZU7" s="867"/>
      <c r="GZV7" s="867"/>
      <c r="GZW7" s="867"/>
      <c r="GZX7" s="867"/>
      <c r="GZY7" s="867"/>
      <c r="GZZ7" s="867"/>
      <c r="HAA7" s="867"/>
      <c r="HAB7" s="867"/>
      <c r="HAC7" s="867"/>
      <c r="HAD7" s="867"/>
      <c r="HAE7" s="867"/>
      <c r="HAF7" s="867"/>
      <c r="HAG7" s="867"/>
      <c r="HAH7" s="867"/>
      <c r="HAI7" s="867"/>
      <c r="HAJ7" s="867"/>
      <c r="HAK7" s="867"/>
      <c r="HAL7" s="867"/>
      <c r="HAM7" s="867"/>
      <c r="HAN7" s="867"/>
      <c r="HAO7" s="867"/>
      <c r="HAP7" s="867"/>
      <c r="HAQ7" s="867"/>
      <c r="HAR7" s="867"/>
      <c r="HAS7" s="867"/>
      <c r="HAT7" s="867"/>
      <c r="HAU7" s="867"/>
      <c r="HAV7" s="867"/>
      <c r="HAW7" s="867"/>
      <c r="HAX7" s="867"/>
      <c r="HAY7" s="867"/>
      <c r="HAZ7" s="867"/>
      <c r="HBA7" s="867"/>
      <c r="HBB7" s="867"/>
      <c r="HBC7" s="867"/>
      <c r="HBD7" s="867"/>
      <c r="HBE7" s="867"/>
      <c r="HBF7" s="867"/>
      <c r="HBG7" s="867"/>
      <c r="HBH7" s="867"/>
      <c r="HBI7" s="867"/>
      <c r="HBJ7" s="867"/>
      <c r="HBK7" s="867"/>
      <c r="HBL7" s="867"/>
      <c r="HBM7" s="867"/>
      <c r="HBN7" s="867"/>
      <c r="HBO7" s="867"/>
      <c r="HBP7" s="867"/>
      <c r="HBQ7" s="867"/>
      <c r="HBR7" s="867"/>
      <c r="HBS7" s="867"/>
      <c r="HBT7" s="867"/>
      <c r="HBU7" s="867"/>
      <c r="HBV7" s="867"/>
      <c r="HBW7" s="867"/>
      <c r="HBX7" s="867"/>
      <c r="HBY7" s="867"/>
      <c r="HBZ7" s="867"/>
      <c r="HCA7" s="867"/>
      <c r="HCB7" s="867"/>
      <c r="HCC7" s="867"/>
      <c r="HCD7" s="867"/>
      <c r="HCE7" s="867"/>
      <c r="HCF7" s="867"/>
      <c r="HCG7" s="867"/>
      <c r="HCH7" s="867"/>
      <c r="HCI7" s="867"/>
      <c r="HCJ7" s="867"/>
      <c r="HCK7" s="867"/>
      <c r="HCL7" s="867"/>
      <c r="HCM7" s="867"/>
      <c r="HCN7" s="867"/>
      <c r="HCO7" s="867"/>
      <c r="HCP7" s="867"/>
      <c r="HCQ7" s="867"/>
      <c r="HCR7" s="867"/>
      <c r="HCS7" s="867"/>
      <c r="HCT7" s="867"/>
      <c r="HCU7" s="867"/>
      <c r="HCV7" s="867"/>
      <c r="HCW7" s="867"/>
      <c r="HCX7" s="867"/>
      <c r="HCY7" s="867"/>
      <c r="HCZ7" s="867"/>
      <c r="HDA7" s="867"/>
      <c r="HDB7" s="867"/>
      <c r="HDC7" s="867"/>
      <c r="HDD7" s="867"/>
      <c r="HDE7" s="867"/>
      <c r="HDF7" s="867"/>
      <c r="HDG7" s="867"/>
      <c r="HDH7" s="867"/>
      <c r="HDI7" s="867"/>
      <c r="HDJ7" s="867"/>
      <c r="HDK7" s="867"/>
      <c r="HDL7" s="867"/>
      <c r="HDM7" s="867"/>
      <c r="HDN7" s="867"/>
      <c r="HDO7" s="867"/>
      <c r="HDP7" s="867"/>
      <c r="HDQ7" s="867"/>
      <c r="HDR7" s="867"/>
      <c r="HDS7" s="867"/>
      <c r="HDT7" s="867"/>
      <c r="HDU7" s="867"/>
      <c r="HDV7" s="867"/>
      <c r="HDW7" s="867"/>
      <c r="HDX7" s="867"/>
      <c r="HDY7" s="867"/>
      <c r="HDZ7" s="867"/>
      <c r="HEA7" s="867"/>
      <c r="HEB7" s="867"/>
      <c r="HEC7" s="867"/>
      <c r="HED7" s="867"/>
      <c r="HEE7" s="867"/>
      <c r="HEF7" s="867"/>
      <c r="HEG7" s="867"/>
      <c r="HEH7" s="867"/>
      <c r="HEI7" s="867"/>
      <c r="HEJ7" s="867"/>
      <c r="HEK7" s="867"/>
      <c r="HEL7" s="867"/>
      <c r="HEM7" s="867"/>
      <c r="HEN7" s="867"/>
      <c r="HEO7" s="867"/>
      <c r="HEP7" s="867"/>
      <c r="HEQ7" s="867"/>
      <c r="HER7" s="867"/>
      <c r="HES7" s="867"/>
      <c r="HET7" s="867"/>
      <c r="HEU7" s="867"/>
      <c r="HEV7" s="867"/>
      <c r="HEW7" s="867"/>
      <c r="HEX7" s="867"/>
      <c r="HEY7" s="867"/>
      <c r="HEZ7" s="867"/>
      <c r="HFA7" s="867"/>
      <c r="HFB7" s="867"/>
      <c r="HFC7" s="867"/>
      <c r="HFD7" s="867"/>
      <c r="HFE7" s="867"/>
      <c r="HFF7" s="867"/>
      <c r="HFG7" s="867"/>
      <c r="HFH7" s="867"/>
      <c r="HFI7" s="867"/>
      <c r="HFJ7" s="867"/>
      <c r="HFK7" s="867"/>
      <c r="HFL7" s="867"/>
      <c r="HFM7" s="867"/>
      <c r="HFN7" s="867"/>
      <c r="HFO7" s="867"/>
      <c r="HFP7" s="867"/>
      <c r="HFQ7" s="867"/>
      <c r="HFR7" s="867"/>
      <c r="HFS7" s="867"/>
      <c r="HFT7" s="867"/>
      <c r="HFU7" s="867"/>
      <c r="HFV7" s="867"/>
      <c r="HFW7" s="867"/>
      <c r="HFX7" s="867"/>
      <c r="HFY7" s="867"/>
      <c r="HFZ7" s="867"/>
      <c r="HGA7" s="867"/>
      <c r="HGB7" s="867"/>
      <c r="HGC7" s="867"/>
      <c r="HGD7" s="867"/>
      <c r="HGE7" s="867"/>
      <c r="HGF7" s="867"/>
      <c r="HGG7" s="867"/>
      <c r="HGH7" s="867"/>
      <c r="HGI7" s="867"/>
      <c r="HGJ7" s="867"/>
      <c r="HGK7" s="867"/>
      <c r="HGL7" s="867"/>
      <c r="HGM7" s="867"/>
      <c r="HGN7" s="867"/>
      <c r="HGO7" s="867"/>
      <c r="HGP7" s="867"/>
      <c r="HGQ7" s="867"/>
      <c r="HGR7" s="867"/>
      <c r="HGS7" s="867"/>
      <c r="HGT7" s="867"/>
      <c r="HGU7" s="867"/>
      <c r="HGV7" s="867"/>
      <c r="HGW7" s="867"/>
      <c r="HGX7" s="867"/>
      <c r="HGY7" s="867"/>
      <c r="HGZ7" s="867"/>
      <c r="HHA7" s="867"/>
      <c r="HHB7" s="867"/>
      <c r="HHC7" s="867"/>
      <c r="HHD7" s="867"/>
      <c r="HHE7" s="867"/>
      <c r="HHF7" s="867"/>
      <c r="HHG7" s="867"/>
      <c r="HHH7" s="867"/>
      <c r="HHI7" s="867"/>
      <c r="HHJ7" s="867"/>
      <c r="HHK7" s="867"/>
      <c r="HHL7" s="867"/>
      <c r="HHM7" s="867"/>
      <c r="HHN7" s="867"/>
      <c r="HHO7" s="867"/>
      <c r="HHP7" s="867"/>
      <c r="HHQ7" s="867"/>
      <c r="HHR7" s="867"/>
      <c r="HHS7" s="867"/>
      <c r="HHT7" s="867"/>
      <c r="HHU7" s="867"/>
      <c r="HHV7" s="867"/>
      <c r="HHW7" s="867"/>
      <c r="HHX7" s="867"/>
      <c r="HHY7" s="867"/>
      <c r="HHZ7" s="867"/>
      <c r="HIA7" s="867"/>
      <c r="HIB7" s="867"/>
      <c r="HIC7" s="867"/>
      <c r="HID7" s="867"/>
      <c r="HIE7" s="867"/>
      <c r="HIF7" s="867"/>
      <c r="HIG7" s="867"/>
      <c r="HIH7" s="867"/>
      <c r="HII7" s="867"/>
      <c r="HIJ7" s="867"/>
      <c r="HIK7" s="867"/>
      <c r="HIL7" s="867"/>
      <c r="HIM7" s="867"/>
      <c r="HIN7" s="867"/>
      <c r="HIO7" s="867"/>
      <c r="HIP7" s="867"/>
      <c r="HIQ7" s="867"/>
      <c r="HIR7" s="867"/>
      <c r="HIS7" s="867"/>
      <c r="HIT7" s="867"/>
      <c r="HIU7" s="867"/>
      <c r="HIV7" s="867"/>
      <c r="HIW7" s="867"/>
      <c r="HIX7" s="867"/>
      <c r="HIY7" s="867"/>
      <c r="HIZ7" s="867"/>
      <c r="HJA7" s="867"/>
      <c r="HJB7" s="867"/>
      <c r="HJC7" s="867"/>
      <c r="HJD7" s="867"/>
      <c r="HJE7" s="867"/>
      <c r="HJF7" s="867"/>
      <c r="HJG7" s="867"/>
      <c r="HJH7" s="867"/>
      <c r="HJI7" s="867"/>
      <c r="HJJ7" s="867"/>
      <c r="HJK7" s="867"/>
      <c r="HJL7" s="867"/>
      <c r="HJM7" s="867"/>
      <c r="HJN7" s="867"/>
      <c r="HJO7" s="867"/>
      <c r="HJP7" s="867"/>
      <c r="HJQ7" s="867"/>
      <c r="HJR7" s="867"/>
      <c r="HJS7" s="867"/>
      <c r="HJT7" s="867"/>
      <c r="HJU7" s="867"/>
      <c r="HJV7" s="867"/>
      <c r="HJW7" s="867"/>
      <c r="HJX7" s="867"/>
      <c r="HJY7" s="867"/>
      <c r="HJZ7" s="867"/>
      <c r="HKA7" s="867"/>
      <c r="HKB7" s="867"/>
      <c r="HKC7" s="867"/>
      <c r="HKD7" s="867"/>
      <c r="HKE7" s="867"/>
      <c r="HKF7" s="867"/>
      <c r="HKG7" s="867"/>
      <c r="HKH7" s="867"/>
      <c r="HKI7" s="867"/>
      <c r="HKJ7" s="867"/>
      <c r="HKK7" s="867"/>
      <c r="HKL7" s="867"/>
      <c r="HKM7" s="867"/>
      <c r="HKN7" s="867"/>
      <c r="HKO7" s="867"/>
      <c r="HKP7" s="867"/>
      <c r="HKQ7" s="867"/>
      <c r="HKR7" s="867"/>
      <c r="HKS7" s="867"/>
      <c r="HKT7" s="867"/>
      <c r="HKU7" s="867"/>
      <c r="HKV7" s="867"/>
      <c r="HKW7" s="867"/>
      <c r="HKX7" s="867"/>
      <c r="HKY7" s="867"/>
      <c r="HKZ7" s="867"/>
      <c r="HLA7" s="867"/>
      <c r="HLB7" s="867"/>
      <c r="HLC7" s="867"/>
      <c r="HLD7" s="867"/>
      <c r="HLE7" s="867"/>
      <c r="HLF7" s="867"/>
      <c r="HLG7" s="867"/>
      <c r="HLH7" s="867"/>
      <c r="HLI7" s="867"/>
      <c r="HLJ7" s="867"/>
      <c r="HLK7" s="867"/>
      <c r="HLL7" s="867"/>
      <c r="HLM7" s="867"/>
      <c r="HLN7" s="867"/>
      <c r="HLO7" s="867"/>
      <c r="HLP7" s="867"/>
      <c r="HLQ7" s="867"/>
      <c r="HLR7" s="867"/>
      <c r="HLS7" s="867"/>
      <c r="HLT7" s="867"/>
      <c r="HLU7" s="867"/>
      <c r="HLV7" s="867"/>
      <c r="HLW7" s="867"/>
      <c r="HLX7" s="867"/>
      <c r="HLY7" s="867"/>
      <c r="HLZ7" s="867"/>
      <c r="HMA7" s="867"/>
      <c r="HMB7" s="867"/>
      <c r="HMC7" s="867"/>
      <c r="HMD7" s="867"/>
      <c r="HME7" s="867"/>
      <c r="HMF7" s="867"/>
      <c r="HMG7" s="867"/>
      <c r="HMH7" s="867"/>
      <c r="HMI7" s="867"/>
      <c r="HMJ7" s="867"/>
      <c r="HMK7" s="867"/>
      <c r="HML7" s="867"/>
      <c r="HMM7" s="867"/>
      <c r="HMN7" s="867"/>
      <c r="HMO7" s="867"/>
      <c r="HMP7" s="867"/>
      <c r="HMQ7" s="867"/>
      <c r="HMR7" s="867"/>
      <c r="HMS7" s="867"/>
      <c r="HMT7" s="867"/>
      <c r="HMU7" s="867"/>
      <c r="HMV7" s="867"/>
      <c r="HMW7" s="867"/>
      <c r="HMX7" s="867"/>
      <c r="HMY7" s="867"/>
      <c r="HMZ7" s="867"/>
      <c r="HNA7" s="867"/>
      <c r="HNB7" s="867"/>
      <c r="HNC7" s="867"/>
      <c r="HND7" s="867"/>
      <c r="HNE7" s="867"/>
      <c r="HNF7" s="867"/>
      <c r="HNG7" s="867"/>
      <c r="HNH7" s="867"/>
      <c r="HNI7" s="867"/>
      <c r="HNJ7" s="867"/>
      <c r="HNK7" s="867"/>
      <c r="HNL7" s="867"/>
      <c r="HNM7" s="867"/>
      <c r="HNN7" s="867"/>
      <c r="HNO7" s="867"/>
      <c r="HNP7" s="867"/>
      <c r="HNQ7" s="867"/>
      <c r="HNR7" s="867"/>
      <c r="HNS7" s="867"/>
      <c r="HNT7" s="867"/>
      <c r="HNU7" s="867"/>
      <c r="HNV7" s="867"/>
      <c r="HNW7" s="867"/>
      <c r="HNX7" s="867"/>
      <c r="HNY7" s="867"/>
      <c r="HNZ7" s="867"/>
      <c r="HOA7" s="867"/>
      <c r="HOB7" s="867"/>
      <c r="HOC7" s="867"/>
      <c r="HOD7" s="867"/>
      <c r="HOE7" s="867"/>
      <c r="HOF7" s="867"/>
      <c r="HOG7" s="867"/>
      <c r="HOH7" s="867"/>
      <c r="HOI7" s="867"/>
      <c r="HOJ7" s="867"/>
      <c r="HOK7" s="867"/>
      <c r="HOL7" s="867"/>
      <c r="HOM7" s="867"/>
      <c r="HON7" s="867"/>
      <c r="HOO7" s="867"/>
      <c r="HOP7" s="867"/>
      <c r="HOQ7" s="867"/>
      <c r="HOR7" s="867"/>
      <c r="HOS7" s="867"/>
      <c r="HOT7" s="867"/>
      <c r="HOU7" s="867"/>
      <c r="HOV7" s="867"/>
      <c r="HOW7" s="867"/>
      <c r="HOX7" s="867"/>
      <c r="HOY7" s="867"/>
      <c r="HOZ7" s="867"/>
      <c r="HPA7" s="867"/>
      <c r="HPB7" s="867"/>
      <c r="HPC7" s="867"/>
      <c r="HPD7" s="867"/>
      <c r="HPE7" s="867"/>
      <c r="HPF7" s="867"/>
      <c r="HPG7" s="867"/>
      <c r="HPH7" s="867"/>
      <c r="HPI7" s="867"/>
      <c r="HPJ7" s="867"/>
      <c r="HPK7" s="867"/>
      <c r="HPL7" s="867"/>
      <c r="HPM7" s="867"/>
      <c r="HPN7" s="867"/>
      <c r="HPO7" s="867"/>
      <c r="HPP7" s="867"/>
      <c r="HPQ7" s="867"/>
      <c r="HPR7" s="867"/>
      <c r="HPS7" s="867"/>
      <c r="HPT7" s="867"/>
      <c r="HPU7" s="867"/>
      <c r="HPV7" s="867"/>
      <c r="HPW7" s="867"/>
      <c r="HPX7" s="867"/>
      <c r="HPY7" s="867"/>
      <c r="HPZ7" s="867"/>
      <c r="HQA7" s="867"/>
      <c r="HQB7" s="867"/>
      <c r="HQC7" s="867"/>
      <c r="HQD7" s="867"/>
      <c r="HQE7" s="867"/>
      <c r="HQF7" s="867"/>
      <c r="HQG7" s="867"/>
      <c r="HQH7" s="867"/>
      <c r="HQI7" s="867"/>
      <c r="HQJ7" s="867"/>
      <c r="HQK7" s="867"/>
      <c r="HQL7" s="867"/>
      <c r="HQM7" s="867"/>
      <c r="HQN7" s="867"/>
      <c r="HQO7" s="867"/>
      <c r="HQP7" s="867"/>
      <c r="HQQ7" s="867"/>
      <c r="HQR7" s="867"/>
      <c r="HQS7" s="867"/>
      <c r="HQT7" s="867"/>
      <c r="HQU7" s="867"/>
      <c r="HQV7" s="867"/>
      <c r="HQW7" s="867"/>
      <c r="HQX7" s="867"/>
      <c r="HQY7" s="867"/>
      <c r="HQZ7" s="867"/>
      <c r="HRA7" s="867"/>
      <c r="HRB7" s="867"/>
      <c r="HRC7" s="867"/>
      <c r="HRD7" s="867"/>
      <c r="HRE7" s="867"/>
      <c r="HRF7" s="867"/>
      <c r="HRG7" s="867"/>
      <c r="HRH7" s="867"/>
      <c r="HRI7" s="867"/>
      <c r="HRJ7" s="867"/>
      <c r="HRK7" s="867"/>
      <c r="HRL7" s="867"/>
      <c r="HRM7" s="867"/>
      <c r="HRN7" s="867"/>
      <c r="HRO7" s="867"/>
      <c r="HRP7" s="867"/>
      <c r="HRQ7" s="867"/>
      <c r="HRR7" s="867"/>
      <c r="HRS7" s="867"/>
      <c r="HRT7" s="867"/>
      <c r="HRU7" s="867"/>
      <c r="HRV7" s="867"/>
      <c r="HRW7" s="867"/>
      <c r="HRX7" s="867"/>
      <c r="HRY7" s="867"/>
      <c r="HRZ7" s="867"/>
      <c r="HSA7" s="867"/>
      <c r="HSB7" s="867"/>
      <c r="HSC7" s="867"/>
      <c r="HSD7" s="867"/>
      <c r="HSE7" s="867"/>
      <c r="HSF7" s="867"/>
      <c r="HSG7" s="867"/>
      <c r="HSH7" s="867"/>
      <c r="HSI7" s="867"/>
      <c r="HSJ7" s="867"/>
      <c r="HSK7" s="867"/>
      <c r="HSL7" s="867"/>
      <c r="HSM7" s="867"/>
      <c r="HSN7" s="867"/>
      <c r="HSO7" s="867"/>
      <c r="HSP7" s="867"/>
      <c r="HSQ7" s="867"/>
      <c r="HSR7" s="867"/>
      <c r="HSS7" s="867"/>
      <c r="HST7" s="867"/>
      <c r="HSU7" s="867"/>
      <c r="HSV7" s="867"/>
      <c r="HSW7" s="867"/>
      <c r="HSX7" s="867"/>
      <c r="HSY7" s="867"/>
      <c r="HSZ7" s="867"/>
      <c r="HTA7" s="867"/>
      <c r="HTB7" s="867"/>
      <c r="HTC7" s="867"/>
      <c r="HTD7" s="867"/>
      <c r="HTE7" s="867"/>
      <c r="HTF7" s="867"/>
      <c r="HTG7" s="867"/>
      <c r="HTH7" s="867"/>
      <c r="HTI7" s="867"/>
      <c r="HTJ7" s="867"/>
      <c r="HTK7" s="867"/>
      <c r="HTL7" s="867"/>
      <c r="HTM7" s="867"/>
      <c r="HTN7" s="867"/>
      <c r="HTO7" s="867"/>
      <c r="HTP7" s="867"/>
      <c r="HTQ7" s="867"/>
      <c r="HTR7" s="867"/>
      <c r="HTS7" s="867"/>
      <c r="HTT7" s="867"/>
      <c r="HTU7" s="867"/>
      <c r="HTV7" s="867"/>
      <c r="HTW7" s="867"/>
      <c r="HTX7" s="867"/>
      <c r="HTY7" s="867"/>
      <c r="HTZ7" s="867"/>
      <c r="HUA7" s="867"/>
      <c r="HUB7" s="867"/>
      <c r="HUC7" s="867"/>
      <c r="HUD7" s="867"/>
      <c r="HUE7" s="867"/>
      <c r="HUF7" s="867"/>
      <c r="HUG7" s="867"/>
      <c r="HUH7" s="867"/>
      <c r="HUI7" s="867"/>
      <c r="HUJ7" s="867"/>
      <c r="HUK7" s="867"/>
      <c r="HUL7" s="867"/>
      <c r="HUM7" s="867"/>
      <c r="HUN7" s="867"/>
      <c r="HUO7" s="867"/>
      <c r="HUP7" s="867"/>
      <c r="HUQ7" s="867"/>
      <c r="HUR7" s="867"/>
      <c r="HUS7" s="867"/>
      <c r="HUT7" s="867"/>
      <c r="HUU7" s="867"/>
      <c r="HUV7" s="867"/>
      <c r="HUW7" s="867"/>
      <c r="HUX7" s="867"/>
      <c r="HUY7" s="867"/>
      <c r="HUZ7" s="867"/>
      <c r="HVA7" s="867"/>
      <c r="HVB7" s="867"/>
      <c r="HVC7" s="867"/>
      <c r="HVD7" s="867"/>
      <c r="HVE7" s="867"/>
      <c r="HVF7" s="867"/>
      <c r="HVG7" s="867"/>
      <c r="HVH7" s="867"/>
      <c r="HVI7" s="867"/>
      <c r="HVJ7" s="867"/>
      <c r="HVK7" s="867"/>
      <c r="HVL7" s="867"/>
      <c r="HVM7" s="867"/>
      <c r="HVN7" s="867"/>
      <c r="HVO7" s="867"/>
      <c r="HVP7" s="867"/>
      <c r="HVQ7" s="867"/>
      <c r="HVR7" s="867"/>
      <c r="HVS7" s="867"/>
      <c r="HVT7" s="867"/>
      <c r="HVU7" s="867"/>
      <c r="HVV7" s="867"/>
      <c r="HVW7" s="867"/>
      <c r="HVX7" s="867"/>
      <c r="HVY7" s="867"/>
      <c r="HVZ7" s="867"/>
      <c r="HWA7" s="867"/>
      <c r="HWB7" s="867"/>
      <c r="HWC7" s="867"/>
      <c r="HWD7" s="867"/>
      <c r="HWE7" s="867"/>
      <c r="HWF7" s="867"/>
      <c r="HWG7" s="867"/>
      <c r="HWH7" s="867"/>
      <c r="HWI7" s="867"/>
      <c r="HWJ7" s="867"/>
      <c r="HWK7" s="867"/>
      <c r="HWL7" s="867"/>
      <c r="HWM7" s="867"/>
      <c r="HWN7" s="867"/>
      <c r="HWO7" s="867"/>
      <c r="HWP7" s="867"/>
      <c r="HWQ7" s="867"/>
      <c r="HWR7" s="867"/>
      <c r="HWS7" s="867"/>
      <c r="HWT7" s="867"/>
      <c r="HWU7" s="867"/>
      <c r="HWV7" s="867"/>
      <c r="HWW7" s="867"/>
      <c r="HWX7" s="867"/>
      <c r="HWY7" s="867"/>
      <c r="HWZ7" s="867"/>
      <c r="HXA7" s="867"/>
      <c r="HXB7" s="867"/>
      <c r="HXC7" s="867"/>
      <c r="HXD7" s="867"/>
      <c r="HXE7" s="867"/>
      <c r="HXF7" s="867"/>
      <c r="HXG7" s="867"/>
      <c r="HXH7" s="867"/>
      <c r="HXI7" s="867"/>
      <c r="HXJ7" s="867"/>
      <c r="HXK7" s="867"/>
      <c r="HXL7" s="867"/>
      <c r="HXM7" s="867"/>
      <c r="HXN7" s="867"/>
      <c r="HXO7" s="867"/>
      <c r="HXP7" s="867"/>
      <c r="HXQ7" s="867"/>
      <c r="HXR7" s="867"/>
      <c r="HXS7" s="867"/>
      <c r="HXT7" s="867"/>
      <c r="HXU7" s="867"/>
      <c r="HXV7" s="867"/>
      <c r="HXW7" s="867"/>
      <c r="HXX7" s="867"/>
      <c r="HXY7" s="867"/>
      <c r="HXZ7" s="867"/>
      <c r="HYA7" s="867"/>
      <c r="HYB7" s="867"/>
      <c r="HYC7" s="867"/>
      <c r="HYD7" s="867"/>
      <c r="HYE7" s="867"/>
      <c r="HYF7" s="867"/>
      <c r="HYG7" s="867"/>
      <c r="HYH7" s="867"/>
      <c r="HYI7" s="867"/>
      <c r="HYJ7" s="867"/>
      <c r="HYK7" s="867"/>
      <c r="HYL7" s="867"/>
      <c r="HYM7" s="867"/>
      <c r="HYN7" s="867"/>
      <c r="HYO7" s="867"/>
      <c r="HYP7" s="867"/>
      <c r="HYQ7" s="867"/>
      <c r="HYR7" s="867"/>
      <c r="HYS7" s="867"/>
      <c r="HYT7" s="867"/>
      <c r="HYU7" s="867"/>
      <c r="HYV7" s="867"/>
      <c r="HYW7" s="867"/>
      <c r="HYX7" s="867"/>
      <c r="HYY7" s="867"/>
      <c r="HYZ7" s="867"/>
      <c r="HZA7" s="867"/>
      <c r="HZB7" s="867"/>
      <c r="HZC7" s="867"/>
      <c r="HZD7" s="867"/>
      <c r="HZE7" s="867"/>
      <c r="HZF7" s="867"/>
      <c r="HZG7" s="867"/>
      <c r="HZH7" s="867"/>
      <c r="HZI7" s="867"/>
      <c r="HZJ7" s="867"/>
      <c r="HZK7" s="867"/>
      <c r="HZL7" s="867"/>
      <c r="HZM7" s="867"/>
      <c r="HZN7" s="867"/>
      <c r="HZO7" s="867"/>
      <c r="HZP7" s="867"/>
      <c r="HZQ7" s="867"/>
      <c r="HZR7" s="867"/>
      <c r="HZS7" s="867"/>
      <c r="HZT7" s="867"/>
      <c r="HZU7" s="867"/>
      <c r="HZV7" s="867"/>
      <c r="HZW7" s="867"/>
      <c r="HZX7" s="867"/>
      <c r="HZY7" s="867"/>
      <c r="HZZ7" s="867"/>
      <c r="IAA7" s="867"/>
      <c r="IAB7" s="867"/>
      <c r="IAC7" s="867"/>
      <c r="IAD7" s="867"/>
      <c r="IAE7" s="867"/>
      <c r="IAF7" s="867"/>
      <c r="IAG7" s="867"/>
      <c r="IAH7" s="867"/>
      <c r="IAI7" s="867"/>
      <c r="IAJ7" s="867"/>
      <c r="IAK7" s="867"/>
      <c r="IAL7" s="867"/>
      <c r="IAM7" s="867"/>
      <c r="IAN7" s="867"/>
      <c r="IAO7" s="867"/>
      <c r="IAP7" s="867"/>
      <c r="IAQ7" s="867"/>
      <c r="IAR7" s="867"/>
      <c r="IAS7" s="867"/>
      <c r="IAT7" s="867"/>
      <c r="IAU7" s="867"/>
      <c r="IAV7" s="867"/>
      <c r="IAW7" s="867"/>
      <c r="IAX7" s="867"/>
      <c r="IAY7" s="867"/>
      <c r="IAZ7" s="867"/>
      <c r="IBA7" s="867"/>
      <c r="IBB7" s="867"/>
      <c r="IBC7" s="867"/>
      <c r="IBD7" s="867"/>
      <c r="IBE7" s="867"/>
      <c r="IBF7" s="867"/>
      <c r="IBG7" s="867"/>
      <c r="IBH7" s="867"/>
      <c r="IBI7" s="867"/>
      <c r="IBJ7" s="867"/>
      <c r="IBK7" s="867"/>
      <c r="IBL7" s="867"/>
      <c r="IBM7" s="867"/>
      <c r="IBN7" s="867"/>
      <c r="IBO7" s="867"/>
      <c r="IBP7" s="867"/>
      <c r="IBQ7" s="867"/>
      <c r="IBR7" s="867"/>
      <c r="IBS7" s="867"/>
      <c r="IBT7" s="867"/>
      <c r="IBU7" s="867"/>
      <c r="IBV7" s="867"/>
      <c r="IBW7" s="867"/>
      <c r="IBX7" s="867"/>
      <c r="IBY7" s="867"/>
      <c r="IBZ7" s="867"/>
      <c r="ICA7" s="867"/>
      <c r="ICB7" s="867"/>
      <c r="ICC7" s="867"/>
      <c r="ICD7" s="867"/>
      <c r="ICE7" s="867"/>
      <c r="ICF7" s="867"/>
      <c r="ICG7" s="867"/>
      <c r="ICH7" s="867"/>
      <c r="ICI7" s="867"/>
      <c r="ICJ7" s="867"/>
      <c r="ICK7" s="867"/>
      <c r="ICL7" s="867"/>
      <c r="ICM7" s="867"/>
      <c r="ICN7" s="867"/>
      <c r="ICO7" s="867"/>
      <c r="ICP7" s="867"/>
      <c r="ICQ7" s="867"/>
      <c r="ICR7" s="867"/>
      <c r="ICS7" s="867"/>
      <c r="ICT7" s="867"/>
      <c r="ICU7" s="867"/>
      <c r="ICV7" s="867"/>
      <c r="ICW7" s="867"/>
      <c r="ICX7" s="867"/>
      <c r="ICY7" s="867"/>
      <c r="ICZ7" s="867"/>
      <c r="IDA7" s="867"/>
      <c r="IDB7" s="867"/>
      <c r="IDC7" s="867"/>
      <c r="IDD7" s="867"/>
      <c r="IDE7" s="867"/>
      <c r="IDF7" s="867"/>
      <c r="IDG7" s="867"/>
      <c r="IDH7" s="867"/>
      <c r="IDI7" s="867"/>
      <c r="IDJ7" s="867"/>
      <c r="IDK7" s="867"/>
      <c r="IDL7" s="867"/>
      <c r="IDM7" s="867"/>
      <c r="IDN7" s="867"/>
      <c r="IDO7" s="867"/>
      <c r="IDP7" s="867"/>
      <c r="IDQ7" s="867"/>
      <c r="IDR7" s="867"/>
      <c r="IDS7" s="867"/>
      <c r="IDT7" s="867"/>
      <c r="IDU7" s="867"/>
      <c r="IDV7" s="867"/>
      <c r="IDW7" s="867"/>
      <c r="IDX7" s="867"/>
      <c r="IDY7" s="867"/>
      <c r="IDZ7" s="867"/>
      <c r="IEA7" s="867"/>
      <c r="IEB7" s="867"/>
      <c r="IEC7" s="867"/>
      <c r="IED7" s="867"/>
      <c r="IEE7" s="867"/>
      <c r="IEF7" s="867"/>
      <c r="IEG7" s="867"/>
      <c r="IEH7" s="867"/>
      <c r="IEI7" s="867"/>
      <c r="IEJ7" s="867"/>
      <c r="IEK7" s="867"/>
      <c r="IEL7" s="867"/>
      <c r="IEM7" s="867"/>
      <c r="IEN7" s="867"/>
      <c r="IEO7" s="867"/>
      <c r="IEP7" s="867"/>
      <c r="IEQ7" s="867"/>
      <c r="IER7" s="867"/>
      <c r="IES7" s="867"/>
      <c r="IET7" s="867"/>
      <c r="IEU7" s="867"/>
      <c r="IEV7" s="867"/>
      <c r="IEW7" s="867"/>
      <c r="IEX7" s="867"/>
      <c r="IEY7" s="867"/>
      <c r="IEZ7" s="867"/>
      <c r="IFA7" s="867"/>
      <c r="IFB7" s="867"/>
      <c r="IFC7" s="867"/>
      <c r="IFD7" s="867"/>
      <c r="IFE7" s="867"/>
      <c r="IFF7" s="867"/>
      <c r="IFG7" s="867"/>
      <c r="IFH7" s="867"/>
      <c r="IFI7" s="867"/>
      <c r="IFJ7" s="867"/>
      <c r="IFK7" s="867"/>
      <c r="IFL7" s="867"/>
      <c r="IFM7" s="867"/>
      <c r="IFN7" s="867"/>
      <c r="IFO7" s="867"/>
      <c r="IFP7" s="867"/>
      <c r="IFQ7" s="867"/>
      <c r="IFR7" s="867"/>
      <c r="IFS7" s="867"/>
      <c r="IFT7" s="867"/>
      <c r="IFU7" s="867"/>
      <c r="IFV7" s="867"/>
      <c r="IFW7" s="867"/>
      <c r="IFX7" s="867"/>
      <c r="IFY7" s="867"/>
      <c r="IFZ7" s="867"/>
      <c r="IGA7" s="867"/>
      <c r="IGB7" s="867"/>
      <c r="IGC7" s="867"/>
      <c r="IGD7" s="867"/>
      <c r="IGE7" s="867"/>
      <c r="IGF7" s="867"/>
      <c r="IGG7" s="867"/>
      <c r="IGH7" s="867"/>
      <c r="IGI7" s="867"/>
      <c r="IGJ7" s="867"/>
      <c r="IGK7" s="867"/>
      <c r="IGL7" s="867"/>
      <c r="IGM7" s="867"/>
      <c r="IGN7" s="867"/>
      <c r="IGO7" s="867"/>
      <c r="IGP7" s="867"/>
      <c r="IGQ7" s="867"/>
      <c r="IGR7" s="867"/>
      <c r="IGS7" s="867"/>
      <c r="IGT7" s="867"/>
      <c r="IGU7" s="867"/>
      <c r="IGV7" s="867"/>
      <c r="IGW7" s="867"/>
      <c r="IGX7" s="867"/>
      <c r="IGY7" s="867"/>
      <c r="IGZ7" s="867"/>
      <c r="IHA7" s="867"/>
      <c r="IHB7" s="867"/>
      <c r="IHC7" s="867"/>
      <c r="IHD7" s="867"/>
      <c r="IHE7" s="867"/>
      <c r="IHF7" s="867"/>
      <c r="IHG7" s="867"/>
      <c r="IHH7" s="867"/>
      <c r="IHI7" s="867"/>
      <c r="IHJ7" s="867"/>
      <c r="IHK7" s="867"/>
      <c r="IHL7" s="867"/>
      <c r="IHM7" s="867"/>
      <c r="IHN7" s="867"/>
      <c r="IHO7" s="867"/>
      <c r="IHP7" s="867"/>
      <c r="IHQ7" s="867"/>
      <c r="IHR7" s="867"/>
      <c r="IHS7" s="867"/>
      <c r="IHT7" s="867"/>
      <c r="IHU7" s="867"/>
      <c r="IHV7" s="867"/>
      <c r="IHW7" s="867"/>
      <c r="IHX7" s="867"/>
      <c r="IHY7" s="867"/>
      <c r="IHZ7" s="867"/>
      <c r="IIA7" s="867"/>
      <c r="IIB7" s="867"/>
      <c r="IIC7" s="867"/>
      <c r="IID7" s="867"/>
      <c r="IIE7" s="867"/>
      <c r="IIF7" s="867"/>
      <c r="IIG7" s="867"/>
      <c r="IIH7" s="867"/>
      <c r="III7" s="867"/>
      <c r="IIJ7" s="867"/>
      <c r="IIK7" s="867"/>
      <c r="IIL7" s="867"/>
      <c r="IIM7" s="867"/>
      <c r="IIN7" s="867"/>
      <c r="IIO7" s="867"/>
      <c r="IIP7" s="867"/>
      <c r="IIQ7" s="867"/>
      <c r="IIR7" s="867"/>
      <c r="IIS7" s="867"/>
      <c r="IIT7" s="867"/>
      <c r="IIU7" s="867"/>
      <c r="IIV7" s="867"/>
      <c r="IIW7" s="867"/>
      <c r="IIX7" s="867"/>
      <c r="IIY7" s="867"/>
      <c r="IIZ7" s="867"/>
      <c r="IJA7" s="867"/>
      <c r="IJB7" s="867"/>
      <c r="IJC7" s="867"/>
      <c r="IJD7" s="867"/>
      <c r="IJE7" s="867"/>
      <c r="IJF7" s="867"/>
      <c r="IJG7" s="867"/>
      <c r="IJH7" s="867"/>
      <c r="IJI7" s="867"/>
      <c r="IJJ7" s="867"/>
      <c r="IJK7" s="867"/>
      <c r="IJL7" s="867"/>
      <c r="IJM7" s="867"/>
      <c r="IJN7" s="867"/>
      <c r="IJO7" s="867"/>
      <c r="IJP7" s="867"/>
      <c r="IJQ7" s="867"/>
      <c r="IJR7" s="867"/>
      <c r="IJS7" s="867"/>
      <c r="IJT7" s="867"/>
      <c r="IJU7" s="867"/>
      <c r="IJV7" s="867"/>
      <c r="IJW7" s="867"/>
      <c r="IJX7" s="867"/>
      <c r="IJY7" s="867"/>
      <c r="IJZ7" s="867"/>
      <c r="IKA7" s="867"/>
      <c r="IKB7" s="867"/>
      <c r="IKC7" s="867"/>
      <c r="IKD7" s="867"/>
      <c r="IKE7" s="867"/>
      <c r="IKF7" s="867"/>
      <c r="IKG7" s="867"/>
      <c r="IKH7" s="867"/>
      <c r="IKI7" s="867"/>
      <c r="IKJ7" s="867"/>
      <c r="IKK7" s="867"/>
      <c r="IKL7" s="867"/>
      <c r="IKM7" s="867"/>
      <c r="IKN7" s="867"/>
      <c r="IKO7" s="867"/>
      <c r="IKP7" s="867"/>
      <c r="IKQ7" s="867"/>
      <c r="IKR7" s="867"/>
      <c r="IKS7" s="867"/>
      <c r="IKT7" s="867"/>
      <c r="IKU7" s="867"/>
      <c r="IKV7" s="867"/>
      <c r="IKW7" s="867"/>
      <c r="IKX7" s="867"/>
      <c r="IKY7" s="867"/>
      <c r="IKZ7" s="867"/>
      <c r="ILA7" s="867"/>
      <c r="ILB7" s="867"/>
      <c r="ILC7" s="867"/>
      <c r="ILD7" s="867"/>
      <c r="ILE7" s="867"/>
      <c r="ILF7" s="867"/>
      <c r="ILG7" s="867"/>
      <c r="ILH7" s="867"/>
      <c r="ILI7" s="867"/>
      <c r="ILJ7" s="867"/>
      <c r="ILK7" s="867"/>
      <c r="ILL7" s="867"/>
      <c r="ILM7" s="867"/>
      <c r="ILN7" s="867"/>
      <c r="ILO7" s="867"/>
      <c r="ILP7" s="867"/>
      <c r="ILQ7" s="867"/>
      <c r="ILR7" s="867"/>
      <c r="ILS7" s="867"/>
      <c r="ILT7" s="867"/>
      <c r="ILU7" s="867"/>
      <c r="ILV7" s="867"/>
      <c r="ILW7" s="867"/>
      <c r="ILX7" s="867"/>
      <c r="ILY7" s="867"/>
      <c r="ILZ7" s="867"/>
      <c r="IMA7" s="867"/>
      <c r="IMB7" s="867"/>
      <c r="IMC7" s="867"/>
      <c r="IMD7" s="867"/>
      <c r="IME7" s="867"/>
      <c r="IMF7" s="867"/>
      <c r="IMG7" s="867"/>
      <c r="IMH7" s="867"/>
      <c r="IMI7" s="867"/>
      <c r="IMJ7" s="867"/>
      <c r="IMK7" s="867"/>
      <c r="IML7" s="867"/>
      <c r="IMM7" s="867"/>
      <c r="IMN7" s="867"/>
      <c r="IMO7" s="867"/>
      <c r="IMP7" s="867"/>
      <c r="IMQ7" s="867"/>
      <c r="IMR7" s="867"/>
      <c r="IMS7" s="867"/>
      <c r="IMT7" s="867"/>
      <c r="IMU7" s="867"/>
      <c r="IMV7" s="867"/>
      <c r="IMW7" s="867"/>
      <c r="IMX7" s="867"/>
      <c r="IMY7" s="867"/>
      <c r="IMZ7" s="867"/>
      <c r="INA7" s="867"/>
      <c r="INB7" s="867"/>
      <c r="INC7" s="867"/>
      <c r="IND7" s="867"/>
      <c r="INE7" s="867"/>
      <c r="INF7" s="867"/>
      <c r="ING7" s="867"/>
      <c r="INH7" s="867"/>
      <c r="INI7" s="867"/>
      <c r="INJ7" s="867"/>
      <c r="INK7" s="867"/>
      <c r="INL7" s="867"/>
      <c r="INM7" s="867"/>
      <c r="INN7" s="867"/>
      <c r="INO7" s="867"/>
      <c r="INP7" s="867"/>
      <c r="INQ7" s="867"/>
      <c r="INR7" s="867"/>
      <c r="INS7" s="867"/>
      <c r="INT7" s="867"/>
      <c r="INU7" s="867"/>
      <c r="INV7" s="867"/>
      <c r="INW7" s="867"/>
      <c r="INX7" s="867"/>
      <c r="INY7" s="867"/>
      <c r="INZ7" s="867"/>
      <c r="IOA7" s="867"/>
      <c r="IOB7" s="867"/>
      <c r="IOC7" s="867"/>
      <c r="IOD7" s="867"/>
      <c r="IOE7" s="867"/>
      <c r="IOF7" s="867"/>
      <c r="IOG7" s="867"/>
      <c r="IOH7" s="867"/>
      <c r="IOI7" s="867"/>
      <c r="IOJ7" s="867"/>
      <c r="IOK7" s="867"/>
      <c r="IOL7" s="867"/>
      <c r="IOM7" s="867"/>
      <c r="ION7" s="867"/>
      <c r="IOO7" s="867"/>
      <c r="IOP7" s="867"/>
      <c r="IOQ7" s="867"/>
      <c r="IOR7" s="867"/>
      <c r="IOS7" s="867"/>
      <c r="IOT7" s="867"/>
      <c r="IOU7" s="867"/>
      <c r="IOV7" s="867"/>
      <c r="IOW7" s="867"/>
      <c r="IOX7" s="867"/>
      <c r="IOY7" s="867"/>
      <c r="IOZ7" s="867"/>
      <c r="IPA7" s="867"/>
      <c r="IPB7" s="867"/>
      <c r="IPC7" s="867"/>
      <c r="IPD7" s="867"/>
      <c r="IPE7" s="867"/>
      <c r="IPF7" s="867"/>
      <c r="IPG7" s="867"/>
      <c r="IPH7" s="867"/>
      <c r="IPI7" s="867"/>
      <c r="IPJ7" s="867"/>
      <c r="IPK7" s="867"/>
      <c r="IPL7" s="867"/>
      <c r="IPM7" s="867"/>
      <c r="IPN7" s="867"/>
      <c r="IPO7" s="867"/>
      <c r="IPP7" s="867"/>
      <c r="IPQ7" s="867"/>
      <c r="IPR7" s="867"/>
      <c r="IPS7" s="867"/>
      <c r="IPT7" s="867"/>
      <c r="IPU7" s="867"/>
      <c r="IPV7" s="867"/>
      <c r="IPW7" s="867"/>
      <c r="IPX7" s="867"/>
      <c r="IPY7" s="867"/>
      <c r="IPZ7" s="867"/>
      <c r="IQA7" s="867"/>
      <c r="IQB7" s="867"/>
      <c r="IQC7" s="867"/>
      <c r="IQD7" s="867"/>
      <c r="IQE7" s="867"/>
      <c r="IQF7" s="867"/>
      <c r="IQG7" s="867"/>
      <c r="IQH7" s="867"/>
      <c r="IQI7" s="867"/>
      <c r="IQJ7" s="867"/>
      <c r="IQK7" s="867"/>
      <c r="IQL7" s="867"/>
      <c r="IQM7" s="867"/>
      <c r="IQN7" s="867"/>
      <c r="IQO7" s="867"/>
      <c r="IQP7" s="867"/>
      <c r="IQQ7" s="867"/>
      <c r="IQR7" s="867"/>
      <c r="IQS7" s="867"/>
      <c r="IQT7" s="867"/>
      <c r="IQU7" s="867"/>
      <c r="IQV7" s="867"/>
      <c r="IQW7" s="867"/>
      <c r="IQX7" s="867"/>
      <c r="IQY7" s="867"/>
      <c r="IQZ7" s="867"/>
      <c r="IRA7" s="867"/>
      <c r="IRB7" s="867"/>
      <c r="IRC7" s="867"/>
      <c r="IRD7" s="867"/>
      <c r="IRE7" s="867"/>
      <c r="IRF7" s="867"/>
      <c r="IRG7" s="867"/>
      <c r="IRH7" s="867"/>
      <c r="IRI7" s="867"/>
      <c r="IRJ7" s="867"/>
      <c r="IRK7" s="867"/>
      <c r="IRL7" s="867"/>
      <c r="IRM7" s="867"/>
      <c r="IRN7" s="867"/>
      <c r="IRO7" s="867"/>
      <c r="IRP7" s="867"/>
      <c r="IRQ7" s="867"/>
      <c r="IRR7" s="867"/>
      <c r="IRS7" s="867"/>
      <c r="IRT7" s="867"/>
      <c r="IRU7" s="867"/>
      <c r="IRV7" s="867"/>
      <c r="IRW7" s="867"/>
      <c r="IRX7" s="867"/>
      <c r="IRY7" s="867"/>
      <c r="IRZ7" s="867"/>
      <c r="ISA7" s="867"/>
      <c r="ISB7" s="867"/>
      <c r="ISC7" s="867"/>
      <c r="ISD7" s="867"/>
      <c r="ISE7" s="867"/>
      <c r="ISF7" s="867"/>
      <c r="ISG7" s="867"/>
      <c r="ISH7" s="867"/>
      <c r="ISI7" s="867"/>
      <c r="ISJ7" s="867"/>
      <c r="ISK7" s="867"/>
      <c r="ISL7" s="867"/>
      <c r="ISM7" s="867"/>
      <c r="ISN7" s="867"/>
      <c r="ISO7" s="867"/>
      <c r="ISP7" s="867"/>
      <c r="ISQ7" s="867"/>
      <c r="ISR7" s="867"/>
      <c r="ISS7" s="867"/>
      <c r="IST7" s="867"/>
      <c r="ISU7" s="867"/>
      <c r="ISV7" s="867"/>
      <c r="ISW7" s="867"/>
      <c r="ISX7" s="867"/>
      <c r="ISY7" s="867"/>
      <c r="ISZ7" s="867"/>
      <c r="ITA7" s="867"/>
      <c r="ITB7" s="867"/>
      <c r="ITC7" s="867"/>
      <c r="ITD7" s="867"/>
      <c r="ITE7" s="867"/>
      <c r="ITF7" s="867"/>
      <c r="ITG7" s="867"/>
      <c r="ITH7" s="867"/>
      <c r="ITI7" s="867"/>
      <c r="ITJ7" s="867"/>
      <c r="ITK7" s="867"/>
      <c r="ITL7" s="867"/>
      <c r="ITM7" s="867"/>
      <c r="ITN7" s="867"/>
      <c r="ITO7" s="867"/>
      <c r="ITP7" s="867"/>
      <c r="ITQ7" s="867"/>
      <c r="ITR7" s="867"/>
      <c r="ITS7" s="867"/>
      <c r="ITT7" s="867"/>
      <c r="ITU7" s="867"/>
      <c r="ITV7" s="867"/>
      <c r="ITW7" s="867"/>
      <c r="ITX7" s="867"/>
      <c r="ITY7" s="867"/>
      <c r="ITZ7" s="867"/>
      <c r="IUA7" s="867"/>
      <c r="IUB7" s="867"/>
      <c r="IUC7" s="867"/>
      <c r="IUD7" s="867"/>
      <c r="IUE7" s="867"/>
      <c r="IUF7" s="867"/>
      <c r="IUG7" s="867"/>
      <c r="IUH7" s="867"/>
      <c r="IUI7" s="867"/>
      <c r="IUJ7" s="867"/>
      <c r="IUK7" s="867"/>
      <c r="IUL7" s="867"/>
      <c r="IUM7" s="867"/>
      <c r="IUN7" s="867"/>
      <c r="IUO7" s="867"/>
      <c r="IUP7" s="867"/>
      <c r="IUQ7" s="867"/>
      <c r="IUR7" s="867"/>
      <c r="IUS7" s="867"/>
      <c r="IUT7" s="867"/>
      <c r="IUU7" s="867"/>
      <c r="IUV7" s="867"/>
      <c r="IUW7" s="867"/>
      <c r="IUX7" s="867"/>
      <c r="IUY7" s="867"/>
      <c r="IUZ7" s="867"/>
      <c r="IVA7" s="867"/>
      <c r="IVB7" s="867"/>
      <c r="IVC7" s="867"/>
      <c r="IVD7" s="867"/>
      <c r="IVE7" s="867"/>
      <c r="IVF7" s="867"/>
      <c r="IVG7" s="867"/>
      <c r="IVH7" s="867"/>
      <c r="IVI7" s="867"/>
      <c r="IVJ7" s="867"/>
      <c r="IVK7" s="867"/>
      <c r="IVL7" s="867"/>
      <c r="IVM7" s="867"/>
      <c r="IVN7" s="867"/>
      <c r="IVO7" s="867"/>
      <c r="IVP7" s="867"/>
      <c r="IVQ7" s="867"/>
      <c r="IVR7" s="867"/>
      <c r="IVS7" s="867"/>
      <c r="IVT7" s="867"/>
      <c r="IVU7" s="867"/>
      <c r="IVV7" s="867"/>
      <c r="IVW7" s="867"/>
      <c r="IVX7" s="867"/>
      <c r="IVY7" s="867"/>
      <c r="IVZ7" s="867"/>
      <c r="IWA7" s="867"/>
      <c r="IWB7" s="867"/>
      <c r="IWC7" s="867"/>
      <c r="IWD7" s="867"/>
      <c r="IWE7" s="867"/>
      <c r="IWF7" s="867"/>
      <c r="IWG7" s="867"/>
      <c r="IWH7" s="867"/>
      <c r="IWI7" s="867"/>
      <c r="IWJ7" s="867"/>
      <c r="IWK7" s="867"/>
      <c r="IWL7" s="867"/>
      <c r="IWM7" s="867"/>
      <c r="IWN7" s="867"/>
      <c r="IWO7" s="867"/>
      <c r="IWP7" s="867"/>
      <c r="IWQ7" s="867"/>
      <c r="IWR7" s="867"/>
      <c r="IWS7" s="867"/>
      <c r="IWT7" s="867"/>
      <c r="IWU7" s="867"/>
      <c r="IWV7" s="867"/>
      <c r="IWW7" s="867"/>
      <c r="IWX7" s="867"/>
      <c r="IWY7" s="867"/>
      <c r="IWZ7" s="867"/>
      <c r="IXA7" s="867"/>
      <c r="IXB7" s="867"/>
      <c r="IXC7" s="867"/>
      <c r="IXD7" s="867"/>
      <c r="IXE7" s="867"/>
      <c r="IXF7" s="867"/>
      <c r="IXG7" s="867"/>
      <c r="IXH7" s="867"/>
      <c r="IXI7" s="867"/>
      <c r="IXJ7" s="867"/>
      <c r="IXK7" s="867"/>
      <c r="IXL7" s="867"/>
      <c r="IXM7" s="867"/>
      <c r="IXN7" s="867"/>
      <c r="IXO7" s="867"/>
      <c r="IXP7" s="867"/>
      <c r="IXQ7" s="867"/>
      <c r="IXR7" s="867"/>
      <c r="IXS7" s="867"/>
      <c r="IXT7" s="867"/>
      <c r="IXU7" s="867"/>
      <c r="IXV7" s="867"/>
      <c r="IXW7" s="867"/>
      <c r="IXX7" s="867"/>
      <c r="IXY7" s="867"/>
      <c r="IXZ7" s="867"/>
      <c r="IYA7" s="867"/>
      <c r="IYB7" s="867"/>
      <c r="IYC7" s="867"/>
      <c r="IYD7" s="867"/>
      <c r="IYE7" s="867"/>
      <c r="IYF7" s="867"/>
      <c r="IYG7" s="867"/>
      <c r="IYH7" s="867"/>
      <c r="IYI7" s="867"/>
      <c r="IYJ7" s="867"/>
      <c r="IYK7" s="867"/>
      <c r="IYL7" s="867"/>
      <c r="IYM7" s="867"/>
      <c r="IYN7" s="867"/>
      <c r="IYO7" s="867"/>
      <c r="IYP7" s="867"/>
      <c r="IYQ7" s="867"/>
      <c r="IYR7" s="867"/>
      <c r="IYS7" s="867"/>
      <c r="IYT7" s="867"/>
      <c r="IYU7" s="867"/>
      <c r="IYV7" s="867"/>
      <c r="IYW7" s="867"/>
      <c r="IYX7" s="867"/>
      <c r="IYY7" s="867"/>
      <c r="IYZ7" s="867"/>
      <c r="IZA7" s="867"/>
      <c r="IZB7" s="867"/>
      <c r="IZC7" s="867"/>
      <c r="IZD7" s="867"/>
      <c r="IZE7" s="867"/>
      <c r="IZF7" s="867"/>
      <c r="IZG7" s="867"/>
      <c r="IZH7" s="867"/>
      <c r="IZI7" s="867"/>
      <c r="IZJ7" s="867"/>
      <c r="IZK7" s="867"/>
      <c r="IZL7" s="867"/>
      <c r="IZM7" s="867"/>
      <c r="IZN7" s="867"/>
      <c r="IZO7" s="867"/>
      <c r="IZP7" s="867"/>
      <c r="IZQ7" s="867"/>
      <c r="IZR7" s="867"/>
      <c r="IZS7" s="867"/>
      <c r="IZT7" s="867"/>
      <c r="IZU7" s="867"/>
      <c r="IZV7" s="867"/>
      <c r="IZW7" s="867"/>
      <c r="IZX7" s="867"/>
      <c r="IZY7" s="867"/>
      <c r="IZZ7" s="867"/>
      <c r="JAA7" s="867"/>
      <c r="JAB7" s="867"/>
      <c r="JAC7" s="867"/>
      <c r="JAD7" s="867"/>
      <c r="JAE7" s="867"/>
      <c r="JAF7" s="867"/>
      <c r="JAG7" s="867"/>
      <c r="JAH7" s="867"/>
      <c r="JAI7" s="867"/>
      <c r="JAJ7" s="867"/>
      <c r="JAK7" s="867"/>
      <c r="JAL7" s="867"/>
      <c r="JAM7" s="867"/>
      <c r="JAN7" s="867"/>
      <c r="JAO7" s="867"/>
      <c r="JAP7" s="867"/>
      <c r="JAQ7" s="867"/>
      <c r="JAR7" s="867"/>
      <c r="JAS7" s="867"/>
      <c r="JAT7" s="867"/>
      <c r="JAU7" s="867"/>
      <c r="JAV7" s="867"/>
      <c r="JAW7" s="867"/>
      <c r="JAX7" s="867"/>
      <c r="JAY7" s="867"/>
      <c r="JAZ7" s="867"/>
      <c r="JBA7" s="867"/>
      <c r="JBB7" s="867"/>
      <c r="JBC7" s="867"/>
      <c r="JBD7" s="867"/>
      <c r="JBE7" s="867"/>
      <c r="JBF7" s="867"/>
      <c r="JBG7" s="867"/>
      <c r="JBH7" s="867"/>
      <c r="JBI7" s="867"/>
      <c r="JBJ7" s="867"/>
      <c r="JBK7" s="867"/>
      <c r="JBL7" s="867"/>
      <c r="JBM7" s="867"/>
      <c r="JBN7" s="867"/>
      <c r="JBO7" s="867"/>
      <c r="JBP7" s="867"/>
      <c r="JBQ7" s="867"/>
      <c r="JBR7" s="867"/>
      <c r="JBS7" s="867"/>
      <c r="JBT7" s="867"/>
      <c r="JBU7" s="867"/>
      <c r="JBV7" s="867"/>
      <c r="JBW7" s="867"/>
      <c r="JBX7" s="867"/>
      <c r="JBY7" s="867"/>
      <c r="JBZ7" s="867"/>
      <c r="JCA7" s="867"/>
      <c r="JCB7" s="867"/>
      <c r="JCC7" s="867"/>
      <c r="JCD7" s="867"/>
      <c r="JCE7" s="867"/>
      <c r="JCF7" s="867"/>
      <c r="JCG7" s="867"/>
      <c r="JCH7" s="867"/>
      <c r="JCI7" s="867"/>
      <c r="JCJ7" s="867"/>
      <c r="JCK7" s="867"/>
      <c r="JCL7" s="867"/>
      <c r="JCM7" s="867"/>
      <c r="JCN7" s="867"/>
      <c r="JCO7" s="867"/>
      <c r="JCP7" s="867"/>
      <c r="JCQ7" s="867"/>
      <c r="JCR7" s="867"/>
      <c r="JCS7" s="867"/>
      <c r="JCT7" s="867"/>
      <c r="JCU7" s="867"/>
      <c r="JCV7" s="867"/>
      <c r="JCW7" s="867"/>
      <c r="JCX7" s="867"/>
      <c r="JCY7" s="867"/>
      <c r="JCZ7" s="867"/>
      <c r="JDA7" s="867"/>
      <c r="JDB7" s="867"/>
      <c r="JDC7" s="867"/>
      <c r="JDD7" s="867"/>
      <c r="JDE7" s="867"/>
      <c r="JDF7" s="867"/>
      <c r="JDG7" s="867"/>
      <c r="JDH7" s="867"/>
      <c r="JDI7" s="867"/>
      <c r="JDJ7" s="867"/>
      <c r="JDK7" s="867"/>
      <c r="JDL7" s="867"/>
      <c r="JDM7" s="867"/>
      <c r="JDN7" s="867"/>
      <c r="JDO7" s="867"/>
      <c r="JDP7" s="867"/>
      <c r="JDQ7" s="867"/>
      <c r="JDR7" s="867"/>
      <c r="JDS7" s="867"/>
      <c r="JDT7" s="867"/>
      <c r="JDU7" s="867"/>
      <c r="JDV7" s="867"/>
      <c r="JDW7" s="867"/>
      <c r="JDX7" s="867"/>
      <c r="JDY7" s="867"/>
      <c r="JDZ7" s="867"/>
      <c r="JEA7" s="867"/>
      <c r="JEB7" s="867"/>
      <c r="JEC7" s="867"/>
      <c r="JED7" s="867"/>
      <c r="JEE7" s="867"/>
      <c r="JEF7" s="867"/>
      <c r="JEG7" s="867"/>
      <c r="JEH7" s="867"/>
      <c r="JEI7" s="867"/>
      <c r="JEJ7" s="867"/>
      <c r="JEK7" s="867"/>
      <c r="JEL7" s="867"/>
      <c r="JEM7" s="867"/>
      <c r="JEN7" s="867"/>
      <c r="JEO7" s="867"/>
      <c r="JEP7" s="867"/>
      <c r="JEQ7" s="867"/>
      <c r="JER7" s="867"/>
      <c r="JES7" s="867"/>
      <c r="JET7" s="867"/>
      <c r="JEU7" s="867"/>
      <c r="JEV7" s="867"/>
      <c r="JEW7" s="867"/>
      <c r="JEX7" s="867"/>
      <c r="JEY7" s="867"/>
      <c r="JEZ7" s="867"/>
      <c r="JFA7" s="867"/>
      <c r="JFB7" s="867"/>
      <c r="JFC7" s="867"/>
      <c r="JFD7" s="867"/>
      <c r="JFE7" s="867"/>
      <c r="JFF7" s="867"/>
      <c r="JFG7" s="867"/>
      <c r="JFH7" s="867"/>
      <c r="JFI7" s="867"/>
      <c r="JFJ7" s="867"/>
      <c r="JFK7" s="867"/>
      <c r="JFL7" s="867"/>
      <c r="JFM7" s="867"/>
      <c r="JFN7" s="867"/>
      <c r="JFO7" s="867"/>
      <c r="JFP7" s="867"/>
      <c r="JFQ7" s="867"/>
      <c r="JFR7" s="867"/>
      <c r="JFS7" s="867"/>
      <c r="JFT7" s="867"/>
      <c r="JFU7" s="867"/>
      <c r="JFV7" s="867"/>
      <c r="JFW7" s="867"/>
      <c r="JFX7" s="867"/>
      <c r="JFY7" s="867"/>
      <c r="JFZ7" s="867"/>
      <c r="JGA7" s="867"/>
      <c r="JGB7" s="867"/>
      <c r="JGC7" s="867"/>
      <c r="JGD7" s="867"/>
      <c r="JGE7" s="867"/>
      <c r="JGF7" s="867"/>
      <c r="JGG7" s="867"/>
      <c r="JGH7" s="867"/>
      <c r="JGI7" s="867"/>
      <c r="JGJ7" s="867"/>
      <c r="JGK7" s="867"/>
      <c r="JGL7" s="867"/>
      <c r="JGM7" s="867"/>
      <c r="JGN7" s="867"/>
      <c r="JGO7" s="867"/>
      <c r="JGP7" s="867"/>
      <c r="JGQ7" s="867"/>
      <c r="JGR7" s="867"/>
      <c r="JGS7" s="867"/>
      <c r="JGT7" s="867"/>
      <c r="JGU7" s="867"/>
      <c r="JGV7" s="867"/>
      <c r="JGW7" s="867"/>
      <c r="JGX7" s="867"/>
      <c r="JGY7" s="867"/>
      <c r="JGZ7" s="867"/>
      <c r="JHA7" s="867"/>
      <c r="JHB7" s="867"/>
      <c r="JHC7" s="867"/>
      <c r="JHD7" s="867"/>
      <c r="JHE7" s="867"/>
      <c r="JHF7" s="867"/>
      <c r="JHG7" s="867"/>
      <c r="JHH7" s="867"/>
      <c r="JHI7" s="867"/>
      <c r="JHJ7" s="867"/>
      <c r="JHK7" s="867"/>
      <c r="JHL7" s="867"/>
      <c r="JHM7" s="867"/>
      <c r="JHN7" s="867"/>
      <c r="JHO7" s="867"/>
      <c r="JHP7" s="867"/>
      <c r="JHQ7" s="867"/>
      <c r="JHR7" s="867"/>
      <c r="JHS7" s="867"/>
      <c r="JHT7" s="867"/>
      <c r="JHU7" s="867"/>
      <c r="JHV7" s="867"/>
      <c r="JHW7" s="867"/>
      <c r="JHX7" s="867"/>
      <c r="JHY7" s="867"/>
      <c r="JHZ7" s="867"/>
      <c r="JIA7" s="867"/>
      <c r="JIB7" s="867"/>
      <c r="JIC7" s="867"/>
      <c r="JID7" s="867"/>
      <c r="JIE7" s="867"/>
      <c r="JIF7" s="867"/>
      <c r="JIG7" s="867"/>
      <c r="JIH7" s="867"/>
      <c r="JII7" s="867"/>
      <c r="JIJ7" s="867"/>
      <c r="JIK7" s="867"/>
      <c r="JIL7" s="867"/>
      <c r="JIM7" s="867"/>
      <c r="JIN7" s="867"/>
      <c r="JIO7" s="867"/>
      <c r="JIP7" s="867"/>
      <c r="JIQ7" s="867"/>
      <c r="JIR7" s="867"/>
      <c r="JIS7" s="867"/>
      <c r="JIT7" s="867"/>
      <c r="JIU7" s="867"/>
      <c r="JIV7" s="867"/>
      <c r="JIW7" s="867"/>
      <c r="JIX7" s="867"/>
      <c r="JIY7" s="867"/>
      <c r="JIZ7" s="867"/>
      <c r="JJA7" s="867"/>
      <c r="JJB7" s="867"/>
      <c r="JJC7" s="867"/>
      <c r="JJD7" s="867"/>
      <c r="JJE7" s="867"/>
      <c r="JJF7" s="867"/>
      <c r="JJG7" s="867"/>
      <c r="JJH7" s="867"/>
      <c r="JJI7" s="867"/>
      <c r="JJJ7" s="867"/>
      <c r="JJK7" s="867"/>
      <c r="JJL7" s="867"/>
      <c r="JJM7" s="867"/>
      <c r="JJN7" s="867"/>
      <c r="JJO7" s="867"/>
      <c r="JJP7" s="867"/>
      <c r="JJQ7" s="867"/>
      <c r="JJR7" s="867"/>
      <c r="JJS7" s="867"/>
      <c r="JJT7" s="867"/>
      <c r="JJU7" s="867"/>
      <c r="JJV7" s="867"/>
      <c r="JJW7" s="867"/>
      <c r="JJX7" s="867"/>
      <c r="JJY7" s="867"/>
      <c r="JJZ7" s="867"/>
      <c r="JKA7" s="867"/>
      <c r="JKB7" s="867"/>
      <c r="JKC7" s="867"/>
      <c r="JKD7" s="867"/>
      <c r="JKE7" s="867"/>
      <c r="JKF7" s="867"/>
      <c r="JKG7" s="867"/>
      <c r="JKH7" s="867"/>
      <c r="JKI7" s="867"/>
      <c r="JKJ7" s="867"/>
      <c r="JKK7" s="867"/>
      <c r="JKL7" s="867"/>
      <c r="JKM7" s="867"/>
      <c r="JKN7" s="867"/>
      <c r="JKO7" s="867"/>
      <c r="JKP7" s="867"/>
      <c r="JKQ7" s="867"/>
      <c r="JKR7" s="867"/>
      <c r="JKS7" s="867"/>
      <c r="JKT7" s="867"/>
      <c r="JKU7" s="867"/>
      <c r="JKV7" s="867"/>
      <c r="JKW7" s="867"/>
      <c r="JKX7" s="867"/>
      <c r="JKY7" s="867"/>
      <c r="JKZ7" s="867"/>
      <c r="JLA7" s="867"/>
      <c r="JLB7" s="867"/>
      <c r="JLC7" s="867"/>
      <c r="JLD7" s="867"/>
      <c r="JLE7" s="867"/>
      <c r="JLF7" s="867"/>
      <c r="JLG7" s="867"/>
      <c r="JLH7" s="867"/>
      <c r="JLI7" s="867"/>
      <c r="JLJ7" s="867"/>
      <c r="JLK7" s="867"/>
      <c r="JLL7" s="867"/>
      <c r="JLM7" s="867"/>
      <c r="JLN7" s="867"/>
      <c r="JLO7" s="867"/>
      <c r="JLP7" s="867"/>
      <c r="JLQ7" s="867"/>
      <c r="JLR7" s="867"/>
      <c r="JLS7" s="867"/>
      <c r="JLT7" s="867"/>
      <c r="JLU7" s="867"/>
      <c r="JLV7" s="867"/>
      <c r="JLW7" s="867"/>
      <c r="JLX7" s="867"/>
      <c r="JLY7" s="867"/>
      <c r="JLZ7" s="867"/>
      <c r="JMA7" s="867"/>
      <c r="JMB7" s="867"/>
      <c r="JMC7" s="867"/>
      <c r="JMD7" s="867"/>
      <c r="JME7" s="867"/>
      <c r="JMF7" s="867"/>
      <c r="JMG7" s="867"/>
      <c r="JMH7" s="867"/>
      <c r="JMI7" s="867"/>
      <c r="JMJ7" s="867"/>
      <c r="JMK7" s="867"/>
      <c r="JML7" s="867"/>
      <c r="JMM7" s="867"/>
      <c r="JMN7" s="867"/>
      <c r="JMO7" s="867"/>
      <c r="JMP7" s="867"/>
      <c r="JMQ7" s="867"/>
      <c r="JMR7" s="867"/>
      <c r="JMS7" s="867"/>
      <c r="JMT7" s="867"/>
      <c r="JMU7" s="867"/>
      <c r="JMV7" s="867"/>
      <c r="JMW7" s="867"/>
      <c r="JMX7" s="867"/>
      <c r="JMY7" s="867"/>
      <c r="JMZ7" s="867"/>
      <c r="JNA7" s="867"/>
      <c r="JNB7" s="867"/>
      <c r="JNC7" s="867"/>
      <c r="JND7" s="867"/>
      <c r="JNE7" s="867"/>
      <c r="JNF7" s="867"/>
      <c r="JNG7" s="867"/>
      <c r="JNH7" s="867"/>
      <c r="JNI7" s="867"/>
      <c r="JNJ7" s="867"/>
      <c r="JNK7" s="867"/>
      <c r="JNL7" s="867"/>
      <c r="JNM7" s="867"/>
      <c r="JNN7" s="867"/>
      <c r="JNO7" s="867"/>
      <c r="JNP7" s="867"/>
      <c r="JNQ7" s="867"/>
      <c r="JNR7" s="867"/>
      <c r="JNS7" s="867"/>
      <c r="JNT7" s="867"/>
      <c r="JNU7" s="867"/>
      <c r="JNV7" s="867"/>
      <c r="JNW7" s="867"/>
      <c r="JNX7" s="867"/>
      <c r="JNY7" s="867"/>
      <c r="JNZ7" s="867"/>
      <c r="JOA7" s="867"/>
      <c r="JOB7" s="867"/>
      <c r="JOC7" s="867"/>
      <c r="JOD7" s="867"/>
      <c r="JOE7" s="867"/>
      <c r="JOF7" s="867"/>
      <c r="JOG7" s="867"/>
      <c r="JOH7" s="867"/>
      <c r="JOI7" s="867"/>
      <c r="JOJ7" s="867"/>
      <c r="JOK7" s="867"/>
      <c r="JOL7" s="867"/>
      <c r="JOM7" s="867"/>
      <c r="JON7" s="867"/>
      <c r="JOO7" s="867"/>
      <c r="JOP7" s="867"/>
      <c r="JOQ7" s="867"/>
      <c r="JOR7" s="867"/>
      <c r="JOS7" s="867"/>
      <c r="JOT7" s="867"/>
      <c r="JOU7" s="867"/>
      <c r="JOV7" s="867"/>
      <c r="JOW7" s="867"/>
      <c r="JOX7" s="867"/>
      <c r="JOY7" s="867"/>
      <c r="JOZ7" s="867"/>
      <c r="JPA7" s="867"/>
      <c r="JPB7" s="867"/>
      <c r="JPC7" s="867"/>
      <c r="JPD7" s="867"/>
      <c r="JPE7" s="867"/>
      <c r="JPF7" s="867"/>
      <c r="JPG7" s="867"/>
      <c r="JPH7" s="867"/>
      <c r="JPI7" s="867"/>
      <c r="JPJ7" s="867"/>
      <c r="JPK7" s="867"/>
      <c r="JPL7" s="867"/>
      <c r="JPM7" s="867"/>
      <c r="JPN7" s="867"/>
      <c r="JPO7" s="867"/>
      <c r="JPP7" s="867"/>
      <c r="JPQ7" s="867"/>
      <c r="JPR7" s="867"/>
      <c r="JPS7" s="867"/>
      <c r="JPT7" s="867"/>
      <c r="JPU7" s="867"/>
      <c r="JPV7" s="867"/>
      <c r="JPW7" s="867"/>
      <c r="JPX7" s="867"/>
      <c r="JPY7" s="867"/>
      <c r="JPZ7" s="867"/>
      <c r="JQA7" s="867"/>
      <c r="JQB7" s="867"/>
      <c r="JQC7" s="867"/>
      <c r="JQD7" s="867"/>
      <c r="JQE7" s="867"/>
      <c r="JQF7" s="867"/>
      <c r="JQG7" s="867"/>
      <c r="JQH7" s="867"/>
      <c r="JQI7" s="867"/>
      <c r="JQJ7" s="867"/>
      <c r="JQK7" s="867"/>
      <c r="JQL7" s="867"/>
      <c r="JQM7" s="867"/>
      <c r="JQN7" s="867"/>
      <c r="JQO7" s="867"/>
      <c r="JQP7" s="867"/>
      <c r="JQQ7" s="867"/>
      <c r="JQR7" s="867"/>
      <c r="JQS7" s="867"/>
      <c r="JQT7" s="867"/>
      <c r="JQU7" s="867"/>
      <c r="JQV7" s="867"/>
      <c r="JQW7" s="867"/>
      <c r="JQX7" s="867"/>
      <c r="JQY7" s="867"/>
      <c r="JQZ7" s="867"/>
      <c r="JRA7" s="867"/>
      <c r="JRB7" s="867"/>
      <c r="JRC7" s="867"/>
      <c r="JRD7" s="867"/>
      <c r="JRE7" s="867"/>
      <c r="JRF7" s="867"/>
      <c r="JRG7" s="867"/>
      <c r="JRH7" s="867"/>
      <c r="JRI7" s="867"/>
      <c r="JRJ7" s="867"/>
      <c r="JRK7" s="867"/>
      <c r="JRL7" s="867"/>
      <c r="JRM7" s="867"/>
      <c r="JRN7" s="867"/>
      <c r="JRO7" s="867"/>
      <c r="JRP7" s="867"/>
      <c r="JRQ7" s="867"/>
      <c r="JRR7" s="867"/>
      <c r="JRS7" s="867"/>
      <c r="JRT7" s="867"/>
      <c r="JRU7" s="867"/>
      <c r="JRV7" s="867"/>
      <c r="JRW7" s="867"/>
      <c r="JRX7" s="867"/>
      <c r="JRY7" s="867"/>
      <c r="JRZ7" s="867"/>
      <c r="JSA7" s="867"/>
      <c r="JSB7" s="867"/>
      <c r="JSC7" s="867"/>
      <c r="JSD7" s="867"/>
      <c r="JSE7" s="867"/>
      <c r="JSF7" s="867"/>
      <c r="JSG7" s="867"/>
      <c r="JSH7" s="867"/>
      <c r="JSI7" s="867"/>
      <c r="JSJ7" s="867"/>
      <c r="JSK7" s="867"/>
      <c r="JSL7" s="867"/>
      <c r="JSM7" s="867"/>
      <c r="JSN7" s="867"/>
      <c r="JSO7" s="867"/>
      <c r="JSP7" s="867"/>
      <c r="JSQ7" s="867"/>
      <c r="JSR7" s="867"/>
      <c r="JSS7" s="867"/>
      <c r="JST7" s="867"/>
      <c r="JSU7" s="867"/>
      <c r="JSV7" s="867"/>
      <c r="JSW7" s="867"/>
      <c r="JSX7" s="867"/>
      <c r="JSY7" s="867"/>
      <c r="JSZ7" s="867"/>
      <c r="JTA7" s="867"/>
      <c r="JTB7" s="867"/>
      <c r="JTC7" s="867"/>
      <c r="JTD7" s="867"/>
      <c r="JTE7" s="867"/>
      <c r="JTF7" s="867"/>
      <c r="JTG7" s="867"/>
      <c r="JTH7" s="867"/>
      <c r="JTI7" s="867"/>
      <c r="JTJ7" s="867"/>
      <c r="JTK7" s="867"/>
      <c r="JTL7" s="867"/>
      <c r="JTM7" s="867"/>
      <c r="JTN7" s="867"/>
      <c r="JTO7" s="867"/>
      <c r="JTP7" s="867"/>
      <c r="JTQ7" s="867"/>
      <c r="JTR7" s="867"/>
      <c r="JTS7" s="867"/>
      <c r="JTT7" s="867"/>
      <c r="JTU7" s="867"/>
      <c r="JTV7" s="867"/>
      <c r="JTW7" s="867"/>
      <c r="JTX7" s="867"/>
      <c r="JTY7" s="867"/>
      <c r="JTZ7" s="867"/>
      <c r="JUA7" s="867"/>
      <c r="JUB7" s="867"/>
      <c r="JUC7" s="867"/>
      <c r="JUD7" s="867"/>
      <c r="JUE7" s="867"/>
      <c r="JUF7" s="867"/>
      <c r="JUG7" s="867"/>
      <c r="JUH7" s="867"/>
      <c r="JUI7" s="867"/>
      <c r="JUJ7" s="867"/>
      <c r="JUK7" s="867"/>
      <c r="JUL7" s="867"/>
      <c r="JUM7" s="867"/>
      <c r="JUN7" s="867"/>
      <c r="JUO7" s="867"/>
      <c r="JUP7" s="867"/>
      <c r="JUQ7" s="867"/>
      <c r="JUR7" s="867"/>
      <c r="JUS7" s="867"/>
      <c r="JUT7" s="867"/>
      <c r="JUU7" s="867"/>
      <c r="JUV7" s="867"/>
      <c r="JUW7" s="867"/>
      <c r="JUX7" s="867"/>
      <c r="JUY7" s="867"/>
      <c r="JUZ7" s="867"/>
      <c r="JVA7" s="867"/>
      <c r="JVB7" s="867"/>
      <c r="JVC7" s="867"/>
      <c r="JVD7" s="867"/>
      <c r="JVE7" s="867"/>
      <c r="JVF7" s="867"/>
      <c r="JVG7" s="867"/>
      <c r="JVH7" s="867"/>
      <c r="JVI7" s="867"/>
      <c r="JVJ7" s="867"/>
      <c r="JVK7" s="867"/>
      <c r="JVL7" s="867"/>
      <c r="JVM7" s="867"/>
      <c r="JVN7" s="867"/>
      <c r="JVO7" s="867"/>
      <c r="JVP7" s="867"/>
      <c r="JVQ7" s="867"/>
      <c r="JVR7" s="867"/>
      <c r="JVS7" s="867"/>
      <c r="JVT7" s="867"/>
      <c r="JVU7" s="867"/>
      <c r="JVV7" s="867"/>
      <c r="JVW7" s="867"/>
      <c r="JVX7" s="867"/>
      <c r="JVY7" s="867"/>
      <c r="JVZ7" s="867"/>
      <c r="JWA7" s="867"/>
      <c r="JWB7" s="867"/>
      <c r="JWC7" s="867"/>
      <c r="JWD7" s="867"/>
      <c r="JWE7" s="867"/>
      <c r="JWF7" s="867"/>
      <c r="JWG7" s="867"/>
      <c r="JWH7" s="867"/>
      <c r="JWI7" s="867"/>
      <c r="JWJ7" s="867"/>
      <c r="JWK7" s="867"/>
      <c r="JWL7" s="867"/>
      <c r="JWM7" s="867"/>
      <c r="JWN7" s="867"/>
      <c r="JWO7" s="867"/>
      <c r="JWP7" s="867"/>
      <c r="JWQ7" s="867"/>
      <c r="JWR7" s="867"/>
      <c r="JWS7" s="867"/>
      <c r="JWT7" s="867"/>
      <c r="JWU7" s="867"/>
      <c r="JWV7" s="867"/>
      <c r="JWW7" s="867"/>
      <c r="JWX7" s="867"/>
      <c r="JWY7" s="867"/>
      <c r="JWZ7" s="867"/>
      <c r="JXA7" s="867"/>
      <c r="JXB7" s="867"/>
      <c r="JXC7" s="867"/>
      <c r="JXD7" s="867"/>
      <c r="JXE7" s="867"/>
      <c r="JXF7" s="867"/>
      <c r="JXG7" s="867"/>
      <c r="JXH7" s="867"/>
      <c r="JXI7" s="867"/>
      <c r="JXJ7" s="867"/>
      <c r="JXK7" s="867"/>
      <c r="JXL7" s="867"/>
      <c r="JXM7" s="867"/>
      <c r="JXN7" s="867"/>
      <c r="JXO7" s="867"/>
      <c r="JXP7" s="867"/>
      <c r="JXQ7" s="867"/>
      <c r="JXR7" s="867"/>
      <c r="JXS7" s="867"/>
      <c r="JXT7" s="867"/>
      <c r="JXU7" s="867"/>
      <c r="JXV7" s="867"/>
      <c r="JXW7" s="867"/>
      <c r="JXX7" s="867"/>
      <c r="JXY7" s="867"/>
      <c r="JXZ7" s="867"/>
      <c r="JYA7" s="867"/>
      <c r="JYB7" s="867"/>
      <c r="JYC7" s="867"/>
      <c r="JYD7" s="867"/>
      <c r="JYE7" s="867"/>
      <c r="JYF7" s="867"/>
      <c r="JYG7" s="867"/>
      <c r="JYH7" s="867"/>
      <c r="JYI7" s="867"/>
      <c r="JYJ7" s="867"/>
      <c r="JYK7" s="867"/>
      <c r="JYL7" s="867"/>
      <c r="JYM7" s="867"/>
      <c r="JYN7" s="867"/>
      <c r="JYO7" s="867"/>
      <c r="JYP7" s="867"/>
      <c r="JYQ7" s="867"/>
      <c r="JYR7" s="867"/>
      <c r="JYS7" s="867"/>
      <c r="JYT7" s="867"/>
      <c r="JYU7" s="867"/>
      <c r="JYV7" s="867"/>
      <c r="JYW7" s="867"/>
      <c r="JYX7" s="867"/>
      <c r="JYY7" s="867"/>
      <c r="JYZ7" s="867"/>
      <c r="JZA7" s="867"/>
      <c r="JZB7" s="867"/>
      <c r="JZC7" s="867"/>
      <c r="JZD7" s="867"/>
      <c r="JZE7" s="867"/>
      <c r="JZF7" s="867"/>
      <c r="JZG7" s="867"/>
      <c r="JZH7" s="867"/>
      <c r="JZI7" s="867"/>
      <c r="JZJ7" s="867"/>
      <c r="JZK7" s="867"/>
      <c r="JZL7" s="867"/>
      <c r="JZM7" s="867"/>
      <c r="JZN7" s="867"/>
      <c r="JZO7" s="867"/>
      <c r="JZP7" s="867"/>
      <c r="JZQ7" s="867"/>
      <c r="JZR7" s="867"/>
      <c r="JZS7" s="867"/>
      <c r="JZT7" s="867"/>
      <c r="JZU7" s="867"/>
      <c r="JZV7" s="867"/>
      <c r="JZW7" s="867"/>
      <c r="JZX7" s="867"/>
      <c r="JZY7" s="867"/>
      <c r="JZZ7" s="867"/>
      <c r="KAA7" s="867"/>
      <c r="KAB7" s="867"/>
      <c r="KAC7" s="867"/>
      <c r="KAD7" s="867"/>
      <c r="KAE7" s="867"/>
      <c r="KAF7" s="867"/>
      <c r="KAG7" s="867"/>
      <c r="KAH7" s="867"/>
      <c r="KAI7" s="867"/>
      <c r="KAJ7" s="867"/>
      <c r="KAK7" s="867"/>
      <c r="KAL7" s="867"/>
      <c r="KAM7" s="867"/>
      <c r="KAN7" s="867"/>
      <c r="KAO7" s="867"/>
      <c r="KAP7" s="867"/>
      <c r="KAQ7" s="867"/>
      <c r="KAR7" s="867"/>
      <c r="KAS7" s="867"/>
      <c r="KAT7" s="867"/>
      <c r="KAU7" s="867"/>
      <c r="KAV7" s="867"/>
      <c r="KAW7" s="867"/>
      <c r="KAX7" s="867"/>
      <c r="KAY7" s="867"/>
      <c r="KAZ7" s="867"/>
      <c r="KBA7" s="867"/>
      <c r="KBB7" s="867"/>
      <c r="KBC7" s="867"/>
      <c r="KBD7" s="867"/>
      <c r="KBE7" s="867"/>
      <c r="KBF7" s="867"/>
      <c r="KBG7" s="867"/>
      <c r="KBH7" s="867"/>
      <c r="KBI7" s="867"/>
      <c r="KBJ7" s="867"/>
      <c r="KBK7" s="867"/>
      <c r="KBL7" s="867"/>
      <c r="KBM7" s="867"/>
      <c r="KBN7" s="867"/>
      <c r="KBO7" s="867"/>
      <c r="KBP7" s="867"/>
      <c r="KBQ7" s="867"/>
      <c r="KBR7" s="867"/>
      <c r="KBS7" s="867"/>
      <c r="KBT7" s="867"/>
      <c r="KBU7" s="867"/>
      <c r="KBV7" s="867"/>
      <c r="KBW7" s="867"/>
      <c r="KBX7" s="867"/>
      <c r="KBY7" s="867"/>
      <c r="KBZ7" s="867"/>
      <c r="KCA7" s="867"/>
      <c r="KCB7" s="867"/>
      <c r="KCC7" s="867"/>
      <c r="KCD7" s="867"/>
      <c r="KCE7" s="867"/>
      <c r="KCF7" s="867"/>
      <c r="KCG7" s="867"/>
      <c r="KCH7" s="867"/>
      <c r="KCI7" s="867"/>
      <c r="KCJ7" s="867"/>
      <c r="KCK7" s="867"/>
      <c r="KCL7" s="867"/>
      <c r="KCM7" s="867"/>
      <c r="KCN7" s="867"/>
      <c r="KCO7" s="867"/>
      <c r="KCP7" s="867"/>
      <c r="KCQ7" s="867"/>
      <c r="KCR7" s="867"/>
      <c r="KCS7" s="867"/>
      <c r="KCT7" s="867"/>
      <c r="KCU7" s="867"/>
      <c r="KCV7" s="867"/>
      <c r="KCW7" s="867"/>
      <c r="KCX7" s="867"/>
      <c r="KCY7" s="867"/>
      <c r="KCZ7" s="867"/>
      <c r="KDA7" s="867"/>
      <c r="KDB7" s="867"/>
      <c r="KDC7" s="867"/>
      <c r="KDD7" s="867"/>
      <c r="KDE7" s="867"/>
      <c r="KDF7" s="867"/>
      <c r="KDG7" s="867"/>
      <c r="KDH7" s="867"/>
      <c r="KDI7" s="867"/>
      <c r="KDJ7" s="867"/>
      <c r="KDK7" s="867"/>
      <c r="KDL7" s="867"/>
      <c r="KDM7" s="867"/>
      <c r="KDN7" s="867"/>
      <c r="KDO7" s="867"/>
      <c r="KDP7" s="867"/>
      <c r="KDQ7" s="867"/>
      <c r="KDR7" s="867"/>
      <c r="KDS7" s="867"/>
      <c r="KDT7" s="867"/>
      <c r="KDU7" s="867"/>
      <c r="KDV7" s="867"/>
      <c r="KDW7" s="867"/>
      <c r="KDX7" s="867"/>
      <c r="KDY7" s="867"/>
      <c r="KDZ7" s="867"/>
      <c r="KEA7" s="867"/>
      <c r="KEB7" s="867"/>
      <c r="KEC7" s="867"/>
      <c r="KED7" s="867"/>
      <c r="KEE7" s="867"/>
      <c r="KEF7" s="867"/>
      <c r="KEG7" s="867"/>
      <c r="KEH7" s="867"/>
      <c r="KEI7" s="867"/>
      <c r="KEJ7" s="867"/>
      <c r="KEK7" s="867"/>
      <c r="KEL7" s="867"/>
      <c r="KEM7" s="867"/>
      <c r="KEN7" s="867"/>
      <c r="KEO7" s="867"/>
      <c r="KEP7" s="867"/>
      <c r="KEQ7" s="867"/>
      <c r="KER7" s="867"/>
      <c r="KES7" s="867"/>
      <c r="KET7" s="867"/>
      <c r="KEU7" s="867"/>
      <c r="KEV7" s="867"/>
      <c r="KEW7" s="867"/>
      <c r="KEX7" s="867"/>
      <c r="KEY7" s="867"/>
      <c r="KEZ7" s="867"/>
      <c r="KFA7" s="867"/>
      <c r="KFB7" s="867"/>
      <c r="KFC7" s="867"/>
      <c r="KFD7" s="867"/>
      <c r="KFE7" s="867"/>
      <c r="KFF7" s="867"/>
      <c r="KFG7" s="867"/>
      <c r="KFH7" s="867"/>
      <c r="KFI7" s="867"/>
      <c r="KFJ7" s="867"/>
      <c r="KFK7" s="867"/>
      <c r="KFL7" s="867"/>
      <c r="KFM7" s="867"/>
      <c r="KFN7" s="867"/>
      <c r="KFO7" s="867"/>
      <c r="KFP7" s="867"/>
      <c r="KFQ7" s="867"/>
      <c r="KFR7" s="867"/>
      <c r="KFS7" s="867"/>
      <c r="KFT7" s="867"/>
      <c r="KFU7" s="867"/>
      <c r="KFV7" s="867"/>
      <c r="KFW7" s="867"/>
      <c r="KFX7" s="867"/>
      <c r="KFY7" s="867"/>
      <c r="KFZ7" s="867"/>
      <c r="KGA7" s="867"/>
      <c r="KGB7" s="867"/>
      <c r="KGC7" s="867"/>
      <c r="KGD7" s="867"/>
      <c r="KGE7" s="867"/>
      <c r="KGF7" s="867"/>
      <c r="KGG7" s="867"/>
      <c r="KGH7" s="867"/>
      <c r="KGI7" s="867"/>
      <c r="KGJ7" s="867"/>
      <c r="KGK7" s="867"/>
      <c r="KGL7" s="867"/>
      <c r="KGM7" s="867"/>
      <c r="KGN7" s="867"/>
      <c r="KGO7" s="867"/>
      <c r="KGP7" s="867"/>
      <c r="KGQ7" s="867"/>
      <c r="KGR7" s="867"/>
      <c r="KGS7" s="867"/>
      <c r="KGT7" s="867"/>
      <c r="KGU7" s="867"/>
      <c r="KGV7" s="867"/>
      <c r="KGW7" s="867"/>
      <c r="KGX7" s="867"/>
      <c r="KGY7" s="867"/>
      <c r="KGZ7" s="867"/>
      <c r="KHA7" s="867"/>
      <c r="KHB7" s="867"/>
      <c r="KHC7" s="867"/>
      <c r="KHD7" s="867"/>
      <c r="KHE7" s="867"/>
      <c r="KHF7" s="867"/>
      <c r="KHG7" s="867"/>
      <c r="KHH7" s="867"/>
      <c r="KHI7" s="867"/>
      <c r="KHJ7" s="867"/>
      <c r="KHK7" s="867"/>
      <c r="KHL7" s="867"/>
      <c r="KHM7" s="867"/>
      <c r="KHN7" s="867"/>
      <c r="KHO7" s="867"/>
      <c r="KHP7" s="867"/>
      <c r="KHQ7" s="867"/>
      <c r="KHR7" s="867"/>
      <c r="KHS7" s="867"/>
      <c r="KHT7" s="867"/>
      <c r="KHU7" s="867"/>
      <c r="KHV7" s="867"/>
      <c r="KHW7" s="867"/>
      <c r="KHX7" s="867"/>
      <c r="KHY7" s="867"/>
      <c r="KHZ7" s="867"/>
      <c r="KIA7" s="867"/>
      <c r="KIB7" s="867"/>
      <c r="KIC7" s="867"/>
      <c r="KID7" s="867"/>
      <c r="KIE7" s="867"/>
      <c r="KIF7" s="867"/>
      <c r="KIG7" s="867"/>
      <c r="KIH7" s="867"/>
      <c r="KII7" s="867"/>
      <c r="KIJ7" s="867"/>
      <c r="KIK7" s="867"/>
      <c r="KIL7" s="867"/>
      <c r="KIM7" s="867"/>
      <c r="KIN7" s="867"/>
      <c r="KIO7" s="867"/>
      <c r="KIP7" s="867"/>
      <c r="KIQ7" s="867"/>
      <c r="KIR7" s="867"/>
      <c r="KIS7" s="867"/>
      <c r="KIT7" s="867"/>
      <c r="KIU7" s="867"/>
      <c r="KIV7" s="867"/>
      <c r="KIW7" s="867"/>
      <c r="KIX7" s="867"/>
      <c r="KIY7" s="867"/>
      <c r="KIZ7" s="867"/>
      <c r="KJA7" s="867"/>
      <c r="KJB7" s="867"/>
      <c r="KJC7" s="867"/>
      <c r="KJD7" s="867"/>
      <c r="KJE7" s="867"/>
      <c r="KJF7" s="867"/>
      <c r="KJG7" s="867"/>
      <c r="KJH7" s="867"/>
      <c r="KJI7" s="867"/>
      <c r="KJJ7" s="867"/>
      <c r="KJK7" s="867"/>
      <c r="KJL7" s="867"/>
      <c r="KJM7" s="867"/>
      <c r="KJN7" s="867"/>
      <c r="KJO7" s="867"/>
      <c r="KJP7" s="867"/>
      <c r="KJQ7" s="867"/>
      <c r="KJR7" s="867"/>
      <c r="KJS7" s="867"/>
      <c r="KJT7" s="867"/>
      <c r="KJU7" s="867"/>
      <c r="KJV7" s="867"/>
      <c r="KJW7" s="867"/>
      <c r="KJX7" s="867"/>
      <c r="KJY7" s="867"/>
      <c r="KJZ7" s="867"/>
      <c r="KKA7" s="867"/>
      <c r="KKB7" s="867"/>
      <c r="KKC7" s="867"/>
      <c r="KKD7" s="867"/>
      <c r="KKE7" s="867"/>
      <c r="KKF7" s="867"/>
      <c r="KKG7" s="867"/>
      <c r="KKH7" s="867"/>
      <c r="KKI7" s="867"/>
      <c r="KKJ7" s="867"/>
      <c r="KKK7" s="867"/>
      <c r="KKL7" s="867"/>
      <c r="KKM7" s="867"/>
      <c r="KKN7" s="867"/>
      <c r="KKO7" s="867"/>
      <c r="KKP7" s="867"/>
      <c r="KKQ7" s="867"/>
      <c r="KKR7" s="867"/>
      <c r="KKS7" s="867"/>
      <c r="KKT7" s="867"/>
      <c r="KKU7" s="867"/>
      <c r="KKV7" s="867"/>
      <c r="KKW7" s="867"/>
      <c r="KKX7" s="867"/>
      <c r="KKY7" s="867"/>
      <c r="KKZ7" s="867"/>
      <c r="KLA7" s="867"/>
      <c r="KLB7" s="867"/>
      <c r="KLC7" s="867"/>
      <c r="KLD7" s="867"/>
      <c r="KLE7" s="867"/>
      <c r="KLF7" s="867"/>
      <c r="KLG7" s="867"/>
      <c r="KLH7" s="867"/>
      <c r="KLI7" s="867"/>
      <c r="KLJ7" s="867"/>
      <c r="KLK7" s="867"/>
      <c r="KLL7" s="867"/>
      <c r="KLM7" s="867"/>
      <c r="KLN7" s="867"/>
      <c r="KLO7" s="867"/>
      <c r="KLP7" s="867"/>
      <c r="KLQ7" s="867"/>
      <c r="KLR7" s="867"/>
      <c r="KLS7" s="867"/>
      <c r="KLT7" s="867"/>
      <c r="KLU7" s="867"/>
      <c r="KLV7" s="867"/>
      <c r="KLW7" s="867"/>
      <c r="KLX7" s="867"/>
      <c r="KLY7" s="867"/>
      <c r="KLZ7" s="867"/>
      <c r="KMA7" s="867"/>
      <c r="KMB7" s="867"/>
      <c r="KMC7" s="867"/>
      <c r="KMD7" s="867"/>
      <c r="KME7" s="867"/>
      <c r="KMF7" s="867"/>
      <c r="KMG7" s="867"/>
      <c r="KMH7" s="867"/>
      <c r="KMI7" s="867"/>
      <c r="KMJ7" s="867"/>
      <c r="KMK7" s="867"/>
      <c r="KML7" s="867"/>
      <c r="KMM7" s="867"/>
      <c r="KMN7" s="867"/>
      <c r="KMO7" s="867"/>
      <c r="KMP7" s="867"/>
      <c r="KMQ7" s="867"/>
      <c r="KMR7" s="867"/>
      <c r="KMS7" s="867"/>
      <c r="KMT7" s="867"/>
      <c r="KMU7" s="867"/>
      <c r="KMV7" s="867"/>
      <c r="KMW7" s="867"/>
      <c r="KMX7" s="867"/>
      <c r="KMY7" s="867"/>
      <c r="KMZ7" s="867"/>
      <c r="KNA7" s="867"/>
      <c r="KNB7" s="867"/>
      <c r="KNC7" s="867"/>
      <c r="KND7" s="867"/>
      <c r="KNE7" s="867"/>
      <c r="KNF7" s="867"/>
      <c r="KNG7" s="867"/>
      <c r="KNH7" s="867"/>
      <c r="KNI7" s="867"/>
      <c r="KNJ7" s="867"/>
      <c r="KNK7" s="867"/>
      <c r="KNL7" s="867"/>
      <c r="KNM7" s="867"/>
      <c r="KNN7" s="867"/>
      <c r="KNO7" s="867"/>
      <c r="KNP7" s="867"/>
      <c r="KNQ7" s="867"/>
      <c r="KNR7" s="867"/>
      <c r="KNS7" s="867"/>
      <c r="KNT7" s="867"/>
      <c r="KNU7" s="867"/>
      <c r="KNV7" s="867"/>
      <c r="KNW7" s="867"/>
      <c r="KNX7" s="867"/>
      <c r="KNY7" s="867"/>
      <c r="KNZ7" s="867"/>
      <c r="KOA7" s="867"/>
      <c r="KOB7" s="867"/>
      <c r="KOC7" s="867"/>
      <c r="KOD7" s="867"/>
      <c r="KOE7" s="867"/>
      <c r="KOF7" s="867"/>
      <c r="KOG7" s="867"/>
      <c r="KOH7" s="867"/>
      <c r="KOI7" s="867"/>
      <c r="KOJ7" s="867"/>
      <c r="KOK7" s="867"/>
      <c r="KOL7" s="867"/>
      <c r="KOM7" s="867"/>
      <c r="KON7" s="867"/>
      <c r="KOO7" s="867"/>
      <c r="KOP7" s="867"/>
      <c r="KOQ7" s="867"/>
      <c r="KOR7" s="867"/>
      <c r="KOS7" s="867"/>
      <c r="KOT7" s="867"/>
      <c r="KOU7" s="867"/>
      <c r="KOV7" s="867"/>
      <c r="KOW7" s="867"/>
      <c r="KOX7" s="867"/>
      <c r="KOY7" s="867"/>
      <c r="KOZ7" s="867"/>
      <c r="KPA7" s="867"/>
      <c r="KPB7" s="867"/>
      <c r="KPC7" s="867"/>
      <c r="KPD7" s="867"/>
      <c r="KPE7" s="867"/>
      <c r="KPF7" s="867"/>
      <c r="KPG7" s="867"/>
      <c r="KPH7" s="867"/>
      <c r="KPI7" s="867"/>
      <c r="KPJ7" s="867"/>
      <c r="KPK7" s="867"/>
      <c r="KPL7" s="867"/>
      <c r="KPM7" s="867"/>
      <c r="KPN7" s="867"/>
      <c r="KPO7" s="867"/>
      <c r="KPP7" s="867"/>
      <c r="KPQ7" s="867"/>
      <c r="KPR7" s="867"/>
      <c r="KPS7" s="867"/>
      <c r="KPT7" s="867"/>
      <c r="KPU7" s="867"/>
      <c r="KPV7" s="867"/>
      <c r="KPW7" s="867"/>
      <c r="KPX7" s="867"/>
      <c r="KPY7" s="867"/>
      <c r="KPZ7" s="867"/>
      <c r="KQA7" s="867"/>
      <c r="KQB7" s="867"/>
      <c r="KQC7" s="867"/>
      <c r="KQD7" s="867"/>
      <c r="KQE7" s="867"/>
      <c r="KQF7" s="867"/>
      <c r="KQG7" s="867"/>
      <c r="KQH7" s="867"/>
      <c r="KQI7" s="867"/>
      <c r="KQJ7" s="867"/>
      <c r="KQK7" s="867"/>
      <c r="KQL7" s="867"/>
      <c r="KQM7" s="867"/>
      <c r="KQN7" s="867"/>
      <c r="KQO7" s="867"/>
      <c r="KQP7" s="867"/>
      <c r="KQQ7" s="867"/>
      <c r="KQR7" s="867"/>
      <c r="KQS7" s="867"/>
      <c r="KQT7" s="867"/>
      <c r="KQU7" s="867"/>
      <c r="KQV7" s="867"/>
      <c r="KQW7" s="867"/>
      <c r="KQX7" s="867"/>
      <c r="KQY7" s="867"/>
      <c r="KQZ7" s="867"/>
      <c r="KRA7" s="867"/>
      <c r="KRB7" s="867"/>
      <c r="KRC7" s="867"/>
      <c r="KRD7" s="867"/>
      <c r="KRE7" s="867"/>
      <c r="KRF7" s="867"/>
      <c r="KRG7" s="867"/>
      <c r="KRH7" s="867"/>
      <c r="KRI7" s="867"/>
      <c r="KRJ7" s="867"/>
      <c r="KRK7" s="867"/>
      <c r="KRL7" s="867"/>
      <c r="KRM7" s="867"/>
      <c r="KRN7" s="867"/>
      <c r="KRO7" s="867"/>
      <c r="KRP7" s="867"/>
      <c r="KRQ7" s="867"/>
      <c r="KRR7" s="867"/>
      <c r="KRS7" s="867"/>
      <c r="KRT7" s="867"/>
      <c r="KRU7" s="867"/>
      <c r="KRV7" s="867"/>
      <c r="KRW7" s="867"/>
      <c r="KRX7" s="867"/>
      <c r="KRY7" s="867"/>
      <c r="KRZ7" s="867"/>
      <c r="KSA7" s="867"/>
      <c r="KSB7" s="867"/>
      <c r="KSC7" s="867"/>
      <c r="KSD7" s="867"/>
      <c r="KSE7" s="867"/>
      <c r="KSF7" s="867"/>
      <c r="KSG7" s="867"/>
      <c r="KSH7" s="867"/>
      <c r="KSI7" s="867"/>
      <c r="KSJ7" s="867"/>
      <c r="KSK7" s="867"/>
      <c r="KSL7" s="867"/>
      <c r="KSM7" s="867"/>
      <c r="KSN7" s="867"/>
      <c r="KSO7" s="867"/>
      <c r="KSP7" s="867"/>
      <c r="KSQ7" s="867"/>
      <c r="KSR7" s="867"/>
      <c r="KSS7" s="867"/>
      <c r="KST7" s="867"/>
      <c r="KSU7" s="867"/>
      <c r="KSV7" s="867"/>
      <c r="KSW7" s="867"/>
      <c r="KSX7" s="867"/>
      <c r="KSY7" s="867"/>
      <c r="KSZ7" s="867"/>
      <c r="KTA7" s="867"/>
      <c r="KTB7" s="867"/>
      <c r="KTC7" s="867"/>
      <c r="KTD7" s="867"/>
      <c r="KTE7" s="867"/>
      <c r="KTF7" s="867"/>
      <c r="KTG7" s="867"/>
      <c r="KTH7" s="867"/>
      <c r="KTI7" s="867"/>
      <c r="KTJ7" s="867"/>
      <c r="KTK7" s="867"/>
      <c r="KTL7" s="867"/>
      <c r="KTM7" s="867"/>
      <c r="KTN7" s="867"/>
      <c r="KTO7" s="867"/>
      <c r="KTP7" s="867"/>
      <c r="KTQ7" s="867"/>
      <c r="KTR7" s="867"/>
      <c r="KTS7" s="867"/>
      <c r="KTT7" s="867"/>
      <c r="KTU7" s="867"/>
      <c r="KTV7" s="867"/>
      <c r="KTW7" s="867"/>
      <c r="KTX7" s="867"/>
      <c r="KTY7" s="867"/>
      <c r="KTZ7" s="867"/>
      <c r="KUA7" s="867"/>
      <c r="KUB7" s="867"/>
      <c r="KUC7" s="867"/>
      <c r="KUD7" s="867"/>
      <c r="KUE7" s="867"/>
      <c r="KUF7" s="867"/>
      <c r="KUG7" s="867"/>
      <c r="KUH7" s="867"/>
      <c r="KUI7" s="867"/>
      <c r="KUJ7" s="867"/>
      <c r="KUK7" s="867"/>
      <c r="KUL7" s="867"/>
      <c r="KUM7" s="867"/>
      <c r="KUN7" s="867"/>
      <c r="KUO7" s="867"/>
      <c r="KUP7" s="867"/>
      <c r="KUQ7" s="867"/>
      <c r="KUR7" s="867"/>
      <c r="KUS7" s="867"/>
      <c r="KUT7" s="867"/>
      <c r="KUU7" s="867"/>
      <c r="KUV7" s="867"/>
      <c r="KUW7" s="867"/>
      <c r="KUX7" s="867"/>
      <c r="KUY7" s="867"/>
      <c r="KUZ7" s="867"/>
      <c r="KVA7" s="867"/>
      <c r="KVB7" s="867"/>
      <c r="KVC7" s="867"/>
      <c r="KVD7" s="867"/>
      <c r="KVE7" s="867"/>
      <c r="KVF7" s="867"/>
      <c r="KVG7" s="867"/>
      <c r="KVH7" s="867"/>
      <c r="KVI7" s="867"/>
      <c r="KVJ7" s="867"/>
      <c r="KVK7" s="867"/>
      <c r="KVL7" s="867"/>
      <c r="KVM7" s="867"/>
      <c r="KVN7" s="867"/>
      <c r="KVO7" s="867"/>
      <c r="KVP7" s="867"/>
      <c r="KVQ7" s="867"/>
      <c r="KVR7" s="867"/>
      <c r="KVS7" s="867"/>
      <c r="KVT7" s="867"/>
      <c r="KVU7" s="867"/>
      <c r="KVV7" s="867"/>
      <c r="KVW7" s="867"/>
      <c r="KVX7" s="867"/>
      <c r="KVY7" s="867"/>
      <c r="KVZ7" s="867"/>
      <c r="KWA7" s="867"/>
      <c r="KWB7" s="867"/>
      <c r="KWC7" s="867"/>
      <c r="KWD7" s="867"/>
      <c r="KWE7" s="867"/>
      <c r="KWF7" s="867"/>
      <c r="KWG7" s="867"/>
      <c r="KWH7" s="867"/>
      <c r="KWI7" s="867"/>
      <c r="KWJ7" s="867"/>
      <c r="KWK7" s="867"/>
      <c r="KWL7" s="867"/>
      <c r="KWM7" s="867"/>
      <c r="KWN7" s="867"/>
      <c r="KWO7" s="867"/>
      <c r="KWP7" s="867"/>
      <c r="KWQ7" s="867"/>
      <c r="KWR7" s="867"/>
      <c r="KWS7" s="867"/>
      <c r="KWT7" s="867"/>
      <c r="KWU7" s="867"/>
      <c r="KWV7" s="867"/>
      <c r="KWW7" s="867"/>
      <c r="KWX7" s="867"/>
      <c r="KWY7" s="867"/>
      <c r="KWZ7" s="867"/>
      <c r="KXA7" s="867"/>
      <c r="KXB7" s="867"/>
      <c r="KXC7" s="867"/>
      <c r="KXD7" s="867"/>
      <c r="KXE7" s="867"/>
      <c r="KXF7" s="867"/>
      <c r="KXG7" s="867"/>
      <c r="KXH7" s="867"/>
      <c r="KXI7" s="867"/>
      <c r="KXJ7" s="867"/>
      <c r="KXK7" s="867"/>
      <c r="KXL7" s="867"/>
      <c r="KXM7" s="867"/>
      <c r="KXN7" s="867"/>
      <c r="KXO7" s="867"/>
      <c r="KXP7" s="867"/>
      <c r="KXQ7" s="867"/>
      <c r="KXR7" s="867"/>
      <c r="KXS7" s="867"/>
      <c r="KXT7" s="867"/>
      <c r="KXU7" s="867"/>
      <c r="KXV7" s="867"/>
      <c r="KXW7" s="867"/>
      <c r="KXX7" s="867"/>
      <c r="KXY7" s="867"/>
      <c r="KXZ7" s="867"/>
      <c r="KYA7" s="867"/>
      <c r="KYB7" s="867"/>
      <c r="KYC7" s="867"/>
      <c r="KYD7" s="867"/>
      <c r="KYE7" s="867"/>
      <c r="KYF7" s="867"/>
      <c r="KYG7" s="867"/>
      <c r="KYH7" s="867"/>
      <c r="KYI7" s="867"/>
      <c r="KYJ7" s="867"/>
      <c r="KYK7" s="867"/>
      <c r="KYL7" s="867"/>
      <c r="KYM7" s="867"/>
      <c r="KYN7" s="867"/>
      <c r="KYO7" s="867"/>
      <c r="KYP7" s="867"/>
      <c r="KYQ7" s="867"/>
      <c r="KYR7" s="867"/>
      <c r="KYS7" s="867"/>
      <c r="KYT7" s="867"/>
      <c r="KYU7" s="867"/>
      <c r="KYV7" s="867"/>
      <c r="KYW7" s="867"/>
      <c r="KYX7" s="867"/>
      <c r="KYY7" s="867"/>
      <c r="KYZ7" s="867"/>
      <c r="KZA7" s="867"/>
      <c r="KZB7" s="867"/>
      <c r="KZC7" s="867"/>
      <c r="KZD7" s="867"/>
      <c r="KZE7" s="867"/>
      <c r="KZF7" s="867"/>
      <c r="KZG7" s="867"/>
      <c r="KZH7" s="867"/>
      <c r="KZI7" s="867"/>
      <c r="KZJ7" s="867"/>
      <c r="KZK7" s="867"/>
      <c r="KZL7" s="867"/>
      <c r="KZM7" s="867"/>
      <c r="KZN7" s="867"/>
      <c r="KZO7" s="867"/>
      <c r="KZP7" s="867"/>
      <c r="KZQ7" s="867"/>
      <c r="KZR7" s="867"/>
      <c r="KZS7" s="867"/>
      <c r="KZT7" s="867"/>
      <c r="KZU7" s="867"/>
      <c r="KZV7" s="867"/>
      <c r="KZW7" s="867"/>
      <c r="KZX7" s="867"/>
      <c r="KZY7" s="867"/>
      <c r="KZZ7" s="867"/>
      <c r="LAA7" s="867"/>
      <c r="LAB7" s="867"/>
      <c r="LAC7" s="867"/>
      <c r="LAD7" s="867"/>
      <c r="LAE7" s="867"/>
      <c r="LAF7" s="867"/>
      <c r="LAG7" s="867"/>
      <c r="LAH7" s="867"/>
      <c r="LAI7" s="867"/>
      <c r="LAJ7" s="867"/>
      <c r="LAK7" s="867"/>
      <c r="LAL7" s="867"/>
      <c r="LAM7" s="867"/>
      <c r="LAN7" s="867"/>
      <c r="LAO7" s="867"/>
      <c r="LAP7" s="867"/>
      <c r="LAQ7" s="867"/>
      <c r="LAR7" s="867"/>
      <c r="LAS7" s="867"/>
      <c r="LAT7" s="867"/>
      <c r="LAU7" s="867"/>
      <c r="LAV7" s="867"/>
      <c r="LAW7" s="867"/>
      <c r="LAX7" s="867"/>
      <c r="LAY7" s="867"/>
      <c r="LAZ7" s="867"/>
      <c r="LBA7" s="867"/>
      <c r="LBB7" s="867"/>
      <c r="LBC7" s="867"/>
      <c r="LBD7" s="867"/>
      <c r="LBE7" s="867"/>
      <c r="LBF7" s="867"/>
      <c r="LBG7" s="867"/>
      <c r="LBH7" s="867"/>
      <c r="LBI7" s="867"/>
      <c r="LBJ7" s="867"/>
      <c r="LBK7" s="867"/>
      <c r="LBL7" s="867"/>
      <c r="LBM7" s="867"/>
      <c r="LBN7" s="867"/>
      <c r="LBO7" s="867"/>
      <c r="LBP7" s="867"/>
      <c r="LBQ7" s="867"/>
      <c r="LBR7" s="867"/>
      <c r="LBS7" s="867"/>
      <c r="LBT7" s="867"/>
      <c r="LBU7" s="867"/>
      <c r="LBV7" s="867"/>
      <c r="LBW7" s="867"/>
      <c r="LBX7" s="867"/>
      <c r="LBY7" s="867"/>
      <c r="LBZ7" s="867"/>
      <c r="LCA7" s="867"/>
      <c r="LCB7" s="867"/>
      <c r="LCC7" s="867"/>
      <c r="LCD7" s="867"/>
      <c r="LCE7" s="867"/>
      <c r="LCF7" s="867"/>
      <c r="LCG7" s="867"/>
      <c r="LCH7" s="867"/>
      <c r="LCI7" s="867"/>
      <c r="LCJ7" s="867"/>
      <c r="LCK7" s="867"/>
      <c r="LCL7" s="867"/>
      <c r="LCM7" s="867"/>
      <c r="LCN7" s="867"/>
      <c r="LCO7" s="867"/>
      <c r="LCP7" s="867"/>
      <c r="LCQ7" s="867"/>
      <c r="LCR7" s="867"/>
      <c r="LCS7" s="867"/>
      <c r="LCT7" s="867"/>
      <c r="LCU7" s="867"/>
      <c r="LCV7" s="867"/>
      <c r="LCW7" s="867"/>
      <c r="LCX7" s="867"/>
      <c r="LCY7" s="867"/>
      <c r="LCZ7" s="867"/>
      <c r="LDA7" s="867"/>
      <c r="LDB7" s="867"/>
      <c r="LDC7" s="867"/>
      <c r="LDD7" s="867"/>
      <c r="LDE7" s="867"/>
      <c r="LDF7" s="867"/>
      <c r="LDG7" s="867"/>
      <c r="LDH7" s="867"/>
      <c r="LDI7" s="867"/>
      <c r="LDJ7" s="867"/>
      <c r="LDK7" s="867"/>
      <c r="LDL7" s="867"/>
      <c r="LDM7" s="867"/>
      <c r="LDN7" s="867"/>
      <c r="LDO7" s="867"/>
      <c r="LDP7" s="867"/>
      <c r="LDQ7" s="867"/>
      <c r="LDR7" s="867"/>
      <c r="LDS7" s="867"/>
      <c r="LDT7" s="867"/>
      <c r="LDU7" s="867"/>
      <c r="LDV7" s="867"/>
      <c r="LDW7" s="867"/>
      <c r="LDX7" s="867"/>
      <c r="LDY7" s="867"/>
      <c r="LDZ7" s="867"/>
      <c r="LEA7" s="867"/>
      <c r="LEB7" s="867"/>
      <c r="LEC7" s="867"/>
      <c r="LED7" s="867"/>
      <c r="LEE7" s="867"/>
      <c r="LEF7" s="867"/>
      <c r="LEG7" s="867"/>
      <c r="LEH7" s="867"/>
      <c r="LEI7" s="867"/>
      <c r="LEJ7" s="867"/>
      <c r="LEK7" s="867"/>
      <c r="LEL7" s="867"/>
      <c r="LEM7" s="867"/>
      <c r="LEN7" s="867"/>
      <c r="LEO7" s="867"/>
      <c r="LEP7" s="867"/>
      <c r="LEQ7" s="867"/>
      <c r="LER7" s="867"/>
      <c r="LES7" s="867"/>
      <c r="LET7" s="867"/>
      <c r="LEU7" s="867"/>
      <c r="LEV7" s="867"/>
      <c r="LEW7" s="867"/>
      <c r="LEX7" s="867"/>
      <c r="LEY7" s="867"/>
      <c r="LEZ7" s="867"/>
      <c r="LFA7" s="867"/>
      <c r="LFB7" s="867"/>
      <c r="LFC7" s="867"/>
      <c r="LFD7" s="867"/>
      <c r="LFE7" s="867"/>
      <c r="LFF7" s="867"/>
      <c r="LFG7" s="867"/>
      <c r="LFH7" s="867"/>
      <c r="LFI7" s="867"/>
      <c r="LFJ7" s="867"/>
      <c r="LFK7" s="867"/>
      <c r="LFL7" s="867"/>
      <c r="LFM7" s="867"/>
      <c r="LFN7" s="867"/>
      <c r="LFO7" s="867"/>
      <c r="LFP7" s="867"/>
      <c r="LFQ7" s="867"/>
      <c r="LFR7" s="867"/>
      <c r="LFS7" s="867"/>
      <c r="LFT7" s="867"/>
      <c r="LFU7" s="867"/>
      <c r="LFV7" s="867"/>
      <c r="LFW7" s="867"/>
      <c r="LFX7" s="867"/>
      <c r="LFY7" s="867"/>
      <c r="LFZ7" s="867"/>
      <c r="LGA7" s="867"/>
      <c r="LGB7" s="867"/>
      <c r="LGC7" s="867"/>
      <c r="LGD7" s="867"/>
      <c r="LGE7" s="867"/>
      <c r="LGF7" s="867"/>
      <c r="LGG7" s="867"/>
      <c r="LGH7" s="867"/>
      <c r="LGI7" s="867"/>
      <c r="LGJ7" s="867"/>
      <c r="LGK7" s="867"/>
      <c r="LGL7" s="867"/>
      <c r="LGM7" s="867"/>
      <c r="LGN7" s="867"/>
      <c r="LGO7" s="867"/>
      <c r="LGP7" s="867"/>
      <c r="LGQ7" s="867"/>
      <c r="LGR7" s="867"/>
      <c r="LGS7" s="867"/>
      <c r="LGT7" s="867"/>
      <c r="LGU7" s="867"/>
      <c r="LGV7" s="867"/>
      <c r="LGW7" s="867"/>
      <c r="LGX7" s="867"/>
      <c r="LGY7" s="867"/>
      <c r="LGZ7" s="867"/>
      <c r="LHA7" s="867"/>
      <c r="LHB7" s="867"/>
      <c r="LHC7" s="867"/>
      <c r="LHD7" s="867"/>
      <c r="LHE7" s="867"/>
      <c r="LHF7" s="867"/>
      <c r="LHG7" s="867"/>
      <c r="LHH7" s="867"/>
      <c r="LHI7" s="867"/>
      <c r="LHJ7" s="867"/>
      <c r="LHK7" s="867"/>
      <c r="LHL7" s="867"/>
      <c r="LHM7" s="867"/>
      <c r="LHN7" s="867"/>
      <c r="LHO7" s="867"/>
      <c r="LHP7" s="867"/>
      <c r="LHQ7" s="867"/>
      <c r="LHR7" s="867"/>
      <c r="LHS7" s="867"/>
      <c r="LHT7" s="867"/>
      <c r="LHU7" s="867"/>
      <c r="LHV7" s="867"/>
      <c r="LHW7" s="867"/>
      <c r="LHX7" s="867"/>
      <c r="LHY7" s="867"/>
      <c r="LHZ7" s="867"/>
      <c r="LIA7" s="867"/>
      <c r="LIB7" s="867"/>
      <c r="LIC7" s="867"/>
      <c r="LID7" s="867"/>
      <c r="LIE7" s="867"/>
      <c r="LIF7" s="867"/>
      <c r="LIG7" s="867"/>
      <c r="LIH7" s="867"/>
      <c r="LII7" s="867"/>
      <c r="LIJ7" s="867"/>
      <c r="LIK7" s="867"/>
      <c r="LIL7" s="867"/>
      <c r="LIM7" s="867"/>
      <c r="LIN7" s="867"/>
      <c r="LIO7" s="867"/>
      <c r="LIP7" s="867"/>
      <c r="LIQ7" s="867"/>
      <c r="LIR7" s="867"/>
      <c r="LIS7" s="867"/>
      <c r="LIT7" s="867"/>
      <c r="LIU7" s="867"/>
      <c r="LIV7" s="867"/>
      <c r="LIW7" s="867"/>
      <c r="LIX7" s="867"/>
      <c r="LIY7" s="867"/>
      <c r="LIZ7" s="867"/>
      <c r="LJA7" s="867"/>
      <c r="LJB7" s="867"/>
      <c r="LJC7" s="867"/>
      <c r="LJD7" s="867"/>
      <c r="LJE7" s="867"/>
      <c r="LJF7" s="867"/>
      <c r="LJG7" s="867"/>
      <c r="LJH7" s="867"/>
      <c r="LJI7" s="867"/>
      <c r="LJJ7" s="867"/>
      <c r="LJK7" s="867"/>
      <c r="LJL7" s="867"/>
      <c r="LJM7" s="867"/>
      <c r="LJN7" s="867"/>
      <c r="LJO7" s="867"/>
      <c r="LJP7" s="867"/>
      <c r="LJQ7" s="867"/>
      <c r="LJR7" s="867"/>
      <c r="LJS7" s="867"/>
      <c r="LJT7" s="867"/>
      <c r="LJU7" s="867"/>
      <c r="LJV7" s="867"/>
      <c r="LJW7" s="867"/>
      <c r="LJX7" s="867"/>
      <c r="LJY7" s="867"/>
      <c r="LJZ7" s="867"/>
      <c r="LKA7" s="867"/>
      <c r="LKB7" s="867"/>
      <c r="LKC7" s="867"/>
      <c r="LKD7" s="867"/>
      <c r="LKE7" s="867"/>
      <c r="LKF7" s="867"/>
      <c r="LKG7" s="867"/>
      <c r="LKH7" s="867"/>
      <c r="LKI7" s="867"/>
      <c r="LKJ7" s="867"/>
      <c r="LKK7" s="867"/>
      <c r="LKL7" s="867"/>
      <c r="LKM7" s="867"/>
      <c r="LKN7" s="867"/>
      <c r="LKO7" s="867"/>
      <c r="LKP7" s="867"/>
      <c r="LKQ7" s="867"/>
      <c r="LKR7" s="867"/>
      <c r="LKS7" s="867"/>
      <c r="LKT7" s="867"/>
      <c r="LKU7" s="867"/>
      <c r="LKV7" s="867"/>
      <c r="LKW7" s="867"/>
      <c r="LKX7" s="867"/>
      <c r="LKY7" s="867"/>
      <c r="LKZ7" s="867"/>
      <c r="LLA7" s="867"/>
      <c r="LLB7" s="867"/>
      <c r="LLC7" s="867"/>
      <c r="LLD7" s="867"/>
      <c r="LLE7" s="867"/>
      <c r="LLF7" s="867"/>
      <c r="LLG7" s="867"/>
      <c r="LLH7" s="867"/>
      <c r="LLI7" s="867"/>
      <c r="LLJ7" s="867"/>
      <c r="LLK7" s="867"/>
      <c r="LLL7" s="867"/>
      <c r="LLM7" s="867"/>
      <c r="LLN7" s="867"/>
      <c r="LLO7" s="867"/>
      <c r="LLP7" s="867"/>
      <c r="LLQ7" s="867"/>
      <c r="LLR7" s="867"/>
      <c r="LLS7" s="867"/>
      <c r="LLT7" s="867"/>
      <c r="LLU7" s="867"/>
      <c r="LLV7" s="867"/>
      <c r="LLW7" s="867"/>
      <c r="LLX7" s="867"/>
      <c r="LLY7" s="867"/>
      <c r="LLZ7" s="867"/>
      <c r="LMA7" s="867"/>
      <c r="LMB7" s="867"/>
      <c r="LMC7" s="867"/>
      <c r="LMD7" s="867"/>
      <c r="LME7" s="867"/>
      <c r="LMF7" s="867"/>
      <c r="LMG7" s="867"/>
      <c r="LMH7" s="867"/>
      <c r="LMI7" s="867"/>
      <c r="LMJ7" s="867"/>
      <c r="LMK7" s="867"/>
      <c r="LML7" s="867"/>
      <c r="LMM7" s="867"/>
      <c r="LMN7" s="867"/>
      <c r="LMO7" s="867"/>
      <c r="LMP7" s="867"/>
      <c r="LMQ7" s="867"/>
      <c r="LMR7" s="867"/>
      <c r="LMS7" s="867"/>
      <c r="LMT7" s="867"/>
      <c r="LMU7" s="867"/>
      <c r="LMV7" s="867"/>
      <c r="LMW7" s="867"/>
      <c r="LMX7" s="867"/>
      <c r="LMY7" s="867"/>
      <c r="LMZ7" s="867"/>
      <c r="LNA7" s="867"/>
      <c r="LNB7" s="867"/>
      <c r="LNC7" s="867"/>
      <c r="LND7" s="867"/>
      <c r="LNE7" s="867"/>
      <c r="LNF7" s="867"/>
      <c r="LNG7" s="867"/>
      <c r="LNH7" s="867"/>
      <c r="LNI7" s="867"/>
      <c r="LNJ7" s="867"/>
      <c r="LNK7" s="867"/>
      <c r="LNL7" s="867"/>
      <c r="LNM7" s="867"/>
      <c r="LNN7" s="867"/>
      <c r="LNO7" s="867"/>
      <c r="LNP7" s="867"/>
      <c r="LNQ7" s="867"/>
      <c r="LNR7" s="867"/>
      <c r="LNS7" s="867"/>
      <c r="LNT7" s="867"/>
      <c r="LNU7" s="867"/>
      <c r="LNV7" s="867"/>
      <c r="LNW7" s="867"/>
      <c r="LNX7" s="867"/>
      <c r="LNY7" s="867"/>
      <c r="LNZ7" s="867"/>
      <c r="LOA7" s="867"/>
      <c r="LOB7" s="867"/>
      <c r="LOC7" s="867"/>
      <c r="LOD7" s="867"/>
      <c r="LOE7" s="867"/>
      <c r="LOF7" s="867"/>
      <c r="LOG7" s="867"/>
      <c r="LOH7" s="867"/>
      <c r="LOI7" s="867"/>
      <c r="LOJ7" s="867"/>
      <c r="LOK7" s="867"/>
      <c r="LOL7" s="867"/>
      <c r="LOM7" s="867"/>
      <c r="LON7" s="867"/>
      <c r="LOO7" s="867"/>
      <c r="LOP7" s="867"/>
      <c r="LOQ7" s="867"/>
      <c r="LOR7" s="867"/>
      <c r="LOS7" s="867"/>
      <c r="LOT7" s="867"/>
      <c r="LOU7" s="867"/>
      <c r="LOV7" s="867"/>
      <c r="LOW7" s="867"/>
      <c r="LOX7" s="867"/>
      <c r="LOY7" s="867"/>
      <c r="LOZ7" s="867"/>
      <c r="LPA7" s="867"/>
      <c r="LPB7" s="867"/>
      <c r="LPC7" s="867"/>
      <c r="LPD7" s="867"/>
      <c r="LPE7" s="867"/>
      <c r="LPF7" s="867"/>
      <c r="LPG7" s="867"/>
      <c r="LPH7" s="867"/>
      <c r="LPI7" s="867"/>
      <c r="LPJ7" s="867"/>
      <c r="LPK7" s="867"/>
      <c r="LPL7" s="867"/>
      <c r="LPM7" s="867"/>
      <c r="LPN7" s="867"/>
      <c r="LPO7" s="867"/>
      <c r="LPP7" s="867"/>
      <c r="LPQ7" s="867"/>
      <c r="LPR7" s="867"/>
      <c r="LPS7" s="867"/>
      <c r="LPT7" s="867"/>
      <c r="LPU7" s="867"/>
      <c r="LPV7" s="867"/>
      <c r="LPW7" s="867"/>
      <c r="LPX7" s="867"/>
      <c r="LPY7" s="867"/>
      <c r="LPZ7" s="867"/>
      <c r="LQA7" s="867"/>
      <c r="LQB7" s="867"/>
      <c r="LQC7" s="867"/>
      <c r="LQD7" s="867"/>
      <c r="LQE7" s="867"/>
      <c r="LQF7" s="867"/>
      <c r="LQG7" s="867"/>
      <c r="LQH7" s="867"/>
      <c r="LQI7" s="867"/>
      <c r="LQJ7" s="867"/>
      <c r="LQK7" s="867"/>
      <c r="LQL7" s="867"/>
      <c r="LQM7" s="867"/>
      <c r="LQN7" s="867"/>
      <c r="LQO7" s="867"/>
      <c r="LQP7" s="867"/>
      <c r="LQQ7" s="867"/>
      <c r="LQR7" s="867"/>
      <c r="LQS7" s="867"/>
      <c r="LQT7" s="867"/>
      <c r="LQU7" s="867"/>
      <c r="LQV7" s="867"/>
      <c r="LQW7" s="867"/>
      <c r="LQX7" s="867"/>
      <c r="LQY7" s="867"/>
      <c r="LQZ7" s="867"/>
      <c r="LRA7" s="867"/>
      <c r="LRB7" s="867"/>
      <c r="LRC7" s="867"/>
      <c r="LRD7" s="867"/>
      <c r="LRE7" s="867"/>
      <c r="LRF7" s="867"/>
      <c r="LRG7" s="867"/>
      <c r="LRH7" s="867"/>
      <c r="LRI7" s="867"/>
      <c r="LRJ7" s="867"/>
      <c r="LRK7" s="867"/>
      <c r="LRL7" s="867"/>
      <c r="LRM7" s="867"/>
      <c r="LRN7" s="867"/>
      <c r="LRO7" s="867"/>
      <c r="LRP7" s="867"/>
      <c r="LRQ7" s="867"/>
      <c r="LRR7" s="867"/>
      <c r="LRS7" s="867"/>
      <c r="LRT7" s="867"/>
      <c r="LRU7" s="867"/>
      <c r="LRV7" s="867"/>
      <c r="LRW7" s="867"/>
      <c r="LRX7" s="867"/>
      <c r="LRY7" s="867"/>
      <c r="LRZ7" s="867"/>
      <c r="LSA7" s="867"/>
      <c r="LSB7" s="867"/>
      <c r="LSC7" s="867"/>
      <c r="LSD7" s="867"/>
      <c r="LSE7" s="867"/>
      <c r="LSF7" s="867"/>
      <c r="LSG7" s="867"/>
      <c r="LSH7" s="867"/>
      <c r="LSI7" s="867"/>
      <c r="LSJ7" s="867"/>
      <c r="LSK7" s="867"/>
      <c r="LSL7" s="867"/>
      <c r="LSM7" s="867"/>
      <c r="LSN7" s="867"/>
      <c r="LSO7" s="867"/>
      <c r="LSP7" s="867"/>
      <c r="LSQ7" s="867"/>
      <c r="LSR7" s="867"/>
      <c r="LSS7" s="867"/>
      <c r="LST7" s="867"/>
      <c r="LSU7" s="867"/>
      <c r="LSV7" s="867"/>
      <c r="LSW7" s="867"/>
      <c r="LSX7" s="867"/>
      <c r="LSY7" s="867"/>
      <c r="LSZ7" s="867"/>
      <c r="LTA7" s="867"/>
      <c r="LTB7" s="867"/>
      <c r="LTC7" s="867"/>
      <c r="LTD7" s="867"/>
      <c r="LTE7" s="867"/>
      <c r="LTF7" s="867"/>
      <c r="LTG7" s="867"/>
      <c r="LTH7" s="867"/>
      <c r="LTI7" s="867"/>
      <c r="LTJ7" s="867"/>
      <c r="LTK7" s="867"/>
      <c r="LTL7" s="867"/>
      <c r="LTM7" s="867"/>
      <c r="LTN7" s="867"/>
      <c r="LTO7" s="867"/>
      <c r="LTP7" s="867"/>
      <c r="LTQ7" s="867"/>
      <c r="LTR7" s="867"/>
      <c r="LTS7" s="867"/>
      <c r="LTT7" s="867"/>
      <c r="LTU7" s="867"/>
      <c r="LTV7" s="867"/>
      <c r="LTW7" s="867"/>
      <c r="LTX7" s="867"/>
      <c r="LTY7" s="867"/>
      <c r="LTZ7" s="867"/>
      <c r="LUA7" s="867"/>
      <c r="LUB7" s="867"/>
      <c r="LUC7" s="867"/>
      <c r="LUD7" s="867"/>
      <c r="LUE7" s="867"/>
      <c r="LUF7" s="867"/>
      <c r="LUG7" s="867"/>
      <c r="LUH7" s="867"/>
      <c r="LUI7" s="867"/>
      <c r="LUJ7" s="867"/>
      <c r="LUK7" s="867"/>
      <c r="LUL7" s="867"/>
      <c r="LUM7" s="867"/>
      <c r="LUN7" s="867"/>
      <c r="LUO7" s="867"/>
      <c r="LUP7" s="867"/>
      <c r="LUQ7" s="867"/>
      <c r="LUR7" s="867"/>
      <c r="LUS7" s="867"/>
      <c r="LUT7" s="867"/>
      <c r="LUU7" s="867"/>
      <c r="LUV7" s="867"/>
      <c r="LUW7" s="867"/>
      <c r="LUX7" s="867"/>
      <c r="LUY7" s="867"/>
      <c r="LUZ7" s="867"/>
      <c r="LVA7" s="867"/>
      <c r="LVB7" s="867"/>
      <c r="LVC7" s="867"/>
      <c r="LVD7" s="867"/>
      <c r="LVE7" s="867"/>
      <c r="LVF7" s="867"/>
      <c r="LVG7" s="867"/>
      <c r="LVH7" s="867"/>
      <c r="LVI7" s="867"/>
      <c r="LVJ7" s="867"/>
      <c r="LVK7" s="867"/>
      <c r="LVL7" s="867"/>
      <c r="LVM7" s="867"/>
      <c r="LVN7" s="867"/>
      <c r="LVO7" s="867"/>
      <c r="LVP7" s="867"/>
      <c r="LVQ7" s="867"/>
      <c r="LVR7" s="867"/>
      <c r="LVS7" s="867"/>
      <c r="LVT7" s="867"/>
      <c r="LVU7" s="867"/>
      <c r="LVV7" s="867"/>
      <c r="LVW7" s="867"/>
      <c r="LVX7" s="867"/>
      <c r="LVY7" s="867"/>
      <c r="LVZ7" s="867"/>
      <c r="LWA7" s="867"/>
      <c r="LWB7" s="867"/>
      <c r="LWC7" s="867"/>
      <c r="LWD7" s="867"/>
      <c r="LWE7" s="867"/>
      <c r="LWF7" s="867"/>
      <c r="LWG7" s="867"/>
      <c r="LWH7" s="867"/>
      <c r="LWI7" s="867"/>
      <c r="LWJ7" s="867"/>
      <c r="LWK7" s="867"/>
      <c r="LWL7" s="867"/>
      <c r="LWM7" s="867"/>
      <c r="LWN7" s="867"/>
      <c r="LWO7" s="867"/>
      <c r="LWP7" s="867"/>
      <c r="LWQ7" s="867"/>
      <c r="LWR7" s="867"/>
      <c r="LWS7" s="867"/>
      <c r="LWT7" s="867"/>
      <c r="LWU7" s="867"/>
      <c r="LWV7" s="867"/>
      <c r="LWW7" s="867"/>
      <c r="LWX7" s="867"/>
      <c r="LWY7" s="867"/>
      <c r="LWZ7" s="867"/>
      <c r="LXA7" s="867"/>
      <c r="LXB7" s="867"/>
      <c r="LXC7" s="867"/>
      <c r="LXD7" s="867"/>
      <c r="LXE7" s="867"/>
      <c r="LXF7" s="867"/>
      <c r="LXG7" s="867"/>
      <c r="LXH7" s="867"/>
      <c r="LXI7" s="867"/>
      <c r="LXJ7" s="867"/>
      <c r="LXK7" s="867"/>
      <c r="LXL7" s="867"/>
      <c r="LXM7" s="867"/>
      <c r="LXN7" s="867"/>
      <c r="LXO7" s="867"/>
      <c r="LXP7" s="867"/>
      <c r="LXQ7" s="867"/>
      <c r="LXR7" s="867"/>
      <c r="LXS7" s="867"/>
      <c r="LXT7" s="867"/>
      <c r="LXU7" s="867"/>
      <c r="LXV7" s="867"/>
      <c r="LXW7" s="867"/>
      <c r="LXX7" s="867"/>
      <c r="LXY7" s="867"/>
      <c r="LXZ7" s="867"/>
      <c r="LYA7" s="867"/>
      <c r="LYB7" s="867"/>
      <c r="LYC7" s="867"/>
      <c r="LYD7" s="867"/>
      <c r="LYE7" s="867"/>
      <c r="LYF7" s="867"/>
      <c r="LYG7" s="867"/>
      <c r="LYH7" s="867"/>
      <c r="LYI7" s="867"/>
      <c r="LYJ7" s="867"/>
      <c r="LYK7" s="867"/>
      <c r="LYL7" s="867"/>
      <c r="LYM7" s="867"/>
      <c r="LYN7" s="867"/>
      <c r="LYO7" s="867"/>
      <c r="LYP7" s="867"/>
      <c r="LYQ7" s="867"/>
      <c r="LYR7" s="867"/>
      <c r="LYS7" s="867"/>
      <c r="LYT7" s="867"/>
      <c r="LYU7" s="867"/>
      <c r="LYV7" s="867"/>
      <c r="LYW7" s="867"/>
      <c r="LYX7" s="867"/>
      <c r="LYY7" s="867"/>
      <c r="LYZ7" s="867"/>
      <c r="LZA7" s="867"/>
      <c r="LZB7" s="867"/>
      <c r="LZC7" s="867"/>
      <c r="LZD7" s="867"/>
      <c r="LZE7" s="867"/>
      <c r="LZF7" s="867"/>
      <c r="LZG7" s="867"/>
      <c r="LZH7" s="867"/>
      <c r="LZI7" s="867"/>
      <c r="LZJ7" s="867"/>
      <c r="LZK7" s="867"/>
      <c r="LZL7" s="867"/>
      <c r="LZM7" s="867"/>
      <c r="LZN7" s="867"/>
      <c r="LZO7" s="867"/>
      <c r="LZP7" s="867"/>
      <c r="LZQ7" s="867"/>
      <c r="LZR7" s="867"/>
      <c r="LZS7" s="867"/>
      <c r="LZT7" s="867"/>
      <c r="LZU7" s="867"/>
      <c r="LZV7" s="867"/>
      <c r="LZW7" s="867"/>
      <c r="LZX7" s="867"/>
      <c r="LZY7" s="867"/>
      <c r="LZZ7" s="867"/>
      <c r="MAA7" s="867"/>
      <c r="MAB7" s="867"/>
      <c r="MAC7" s="867"/>
      <c r="MAD7" s="867"/>
      <c r="MAE7" s="867"/>
      <c r="MAF7" s="867"/>
      <c r="MAG7" s="867"/>
      <c r="MAH7" s="867"/>
      <c r="MAI7" s="867"/>
      <c r="MAJ7" s="867"/>
      <c r="MAK7" s="867"/>
      <c r="MAL7" s="867"/>
      <c r="MAM7" s="867"/>
      <c r="MAN7" s="867"/>
      <c r="MAO7" s="867"/>
      <c r="MAP7" s="867"/>
      <c r="MAQ7" s="867"/>
      <c r="MAR7" s="867"/>
      <c r="MAS7" s="867"/>
      <c r="MAT7" s="867"/>
      <c r="MAU7" s="867"/>
      <c r="MAV7" s="867"/>
      <c r="MAW7" s="867"/>
      <c r="MAX7" s="867"/>
      <c r="MAY7" s="867"/>
      <c r="MAZ7" s="867"/>
      <c r="MBA7" s="867"/>
      <c r="MBB7" s="867"/>
      <c r="MBC7" s="867"/>
      <c r="MBD7" s="867"/>
      <c r="MBE7" s="867"/>
      <c r="MBF7" s="867"/>
      <c r="MBG7" s="867"/>
      <c r="MBH7" s="867"/>
      <c r="MBI7" s="867"/>
      <c r="MBJ7" s="867"/>
      <c r="MBK7" s="867"/>
      <c r="MBL7" s="867"/>
      <c r="MBM7" s="867"/>
      <c r="MBN7" s="867"/>
      <c r="MBO7" s="867"/>
      <c r="MBP7" s="867"/>
      <c r="MBQ7" s="867"/>
      <c r="MBR7" s="867"/>
      <c r="MBS7" s="867"/>
      <c r="MBT7" s="867"/>
      <c r="MBU7" s="867"/>
      <c r="MBV7" s="867"/>
      <c r="MBW7" s="867"/>
      <c r="MBX7" s="867"/>
      <c r="MBY7" s="867"/>
      <c r="MBZ7" s="867"/>
      <c r="MCA7" s="867"/>
      <c r="MCB7" s="867"/>
      <c r="MCC7" s="867"/>
      <c r="MCD7" s="867"/>
      <c r="MCE7" s="867"/>
      <c r="MCF7" s="867"/>
      <c r="MCG7" s="867"/>
      <c r="MCH7" s="867"/>
      <c r="MCI7" s="867"/>
      <c r="MCJ7" s="867"/>
      <c r="MCK7" s="867"/>
      <c r="MCL7" s="867"/>
      <c r="MCM7" s="867"/>
      <c r="MCN7" s="867"/>
      <c r="MCO7" s="867"/>
      <c r="MCP7" s="867"/>
      <c r="MCQ7" s="867"/>
      <c r="MCR7" s="867"/>
      <c r="MCS7" s="867"/>
      <c r="MCT7" s="867"/>
      <c r="MCU7" s="867"/>
      <c r="MCV7" s="867"/>
      <c r="MCW7" s="867"/>
      <c r="MCX7" s="867"/>
      <c r="MCY7" s="867"/>
      <c r="MCZ7" s="867"/>
      <c r="MDA7" s="867"/>
      <c r="MDB7" s="867"/>
      <c r="MDC7" s="867"/>
      <c r="MDD7" s="867"/>
      <c r="MDE7" s="867"/>
      <c r="MDF7" s="867"/>
      <c r="MDG7" s="867"/>
      <c r="MDH7" s="867"/>
      <c r="MDI7" s="867"/>
      <c r="MDJ7" s="867"/>
      <c r="MDK7" s="867"/>
      <c r="MDL7" s="867"/>
      <c r="MDM7" s="867"/>
      <c r="MDN7" s="867"/>
      <c r="MDO7" s="867"/>
      <c r="MDP7" s="867"/>
      <c r="MDQ7" s="867"/>
      <c r="MDR7" s="867"/>
      <c r="MDS7" s="867"/>
      <c r="MDT7" s="867"/>
      <c r="MDU7" s="867"/>
      <c r="MDV7" s="867"/>
      <c r="MDW7" s="867"/>
      <c r="MDX7" s="867"/>
      <c r="MDY7" s="867"/>
      <c r="MDZ7" s="867"/>
      <c r="MEA7" s="867"/>
      <c r="MEB7" s="867"/>
      <c r="MEC7" s="867"/>
      <c r="MED7" s="867"/>
      <c r="MEE7" s="867"/>
      <c r="MEF7" s="867"/>
      <c r="MEG7" s="867"/>
      <c r="MEH7" s="867"/>
      <c r="MEI7" s="867"/>
      <c r="MEJ7" s="867"/>
      <c r="MEK7" s="867"/>
      <c r="MEL7" s="867"/>
      <c r="MEM7" s="867"/>
      <c r="MEN7" s="867"/>
      <c r="MEO7" s="867"/>
      <c r="MEP7" s="867"/>
      <c r="MEQ7" s="867"/>
      <c r="MER7" s="867"/>
      <c r="MES7" s="867"/>
      <c r="MET7" s="867"/>
      <c r="MEU7" s="867"/>
      <c r="MEV7" s="867"/>
      <c r="MEW7" s="867"/>
      <c r="MEX7" s="867"/>
      <c r="MEY7" s="867"/>
      <c r="MEZ7" s="867"/>
      <c r="MFA7" s="867"/>
      <c r="MFB7" s="867"/>
      <c r="MFC7" s="867"/>
      <c r="MFD7" s="867"/>
      <c r="MFE7" s="867"/>
      <c r="MFF7" s="867"/>
      <c r="MFG7" s="867"/>
      <c r="MFH7" s="867"/>
      <c r="MFI7" s="867"/>
      <c r="MFJ7" s="867"/>
      <c r="MFK7" s="867"/>
      <c r="MFL7" s="867"/>
      <c r="MFM7" s="867"/>
      <c r="MFN7" s="867"/>
      <c r="MFO7" s="867"/>
      <c r="MFP7" s="867"/>
      <c r="MFQ7" s="867"/>
      <c r="MFR7" s="867"/>
      <c r="MFS7" s="867"/>
      <c r="MFT7" s="867"/>
      <c r="MFU7" s="867"/>
      <c r="MFV7" s="867"/>
      <c r="MFW7" s="867"/>
      <c r="MFX7" s="867"/>
      <c r="MFY7" s="867"/>
      <c r="MFZ7" s="867"/>
      <c r="MGA7" s="867"/>
      <c r="MGB7" s="867"/>
      <c r="MGC7" s="867"/>
      <c r="MGD7" s="867"/>
      <c r="MGE7" s="867"/>
      <c r="MGF7" s="867"/>
      <c r="MGG7" s="867"/>
      <c r="MGH7" s="867"/>
      <c r="MGI7" s="867"/>
      <c r="MGJ7" s="867"/>
      <c r="MGK7" s="867"/>
      <c r="MGL7" s="867"/>
      <c r="MGM7" s="867"/>
      <c r="MGN7" s="867"/>
      <c r="MGO7" s="867"/>
      <c r="MGP7" s="867"/>
      <c r="MGQ7" s="867"/>
      <c r="MGR7" s="867"/>
      <c r="MGS7" s="867"/>
      <c r="MGT7" s="867"/>
      <c r="MGU7" s="867"/>
      <c r="MGV7" s="867"/>
      <c r="MGW7" s="867"/>
      <c r="MGX7" s="867"/>
      <c r="MGY7" s="867"/>
      <c r="MGZ7" s="867"/>
      <c r="MHA7" s="867"/>
      <c r="MHB7" s="867"/>
      <c r="MHC7" s="867"/>
      <c r="MHD7" s="867"/>
      <c r="MHE7" s="867"/>
      <c r="MHF7" s="867"/>
      <c r="MHG7" s="867"/>
      <c r="MHH7" s="867"/>
      <c r="MHI7" s="867"/>
      <c r="MHJ7" s="867"/>
      <c r="MHK7" s="867"/>
      <c r="MHL7" s="867"/>
      <c r="MHM7" s="867"/>
      <c r="MHN7" s="867"/>
      <c r="MHO7" s="867"/>
      <c r="MHP7" s="867"/>
      <c r="MHQ7" s="867"/>
      <c r="MHR7" s="867"/>
      <c r="MHS7" s="867"/>
      <c r="MHT7" s="867"/>
      <c r="MHU7" s="867"/>
      <c r="MHV7" s="867"/>
      <c r="MHW7" s="867"/>
      <c r="MHX7" s="867"/>
      <c r="MHY7" s="867"/>
      <c r="MHZ7" s="867"/>
      <c r="MIA7" s="867"/>
      <c r="MIB7" s="867"/>
      <c r="MIC7" s="867"/>
      <c r="MID7" s="867"/>
      <c r="MIE7" s="867"/>
      <c r="MIF7" s="867"/>
      <c r="MIG7" s="867"/>
      <c r="MIH7" s="867"/>
      <c r="MII7" s="867"/>
      <c r="MIJ7" s="867"/>
      <c r="MIK7" s="867"/>
      <c r="MIL7" s="867"/>
      <c r="MIM7" s="867"/>
      <c r="MIN7" s="867"/>
      <c r="MIO7" s="867"/>
      <c r="MIP7" s="867"/>
      <c r="MIQ7" s="867"/>
      <c r="MIR7" s="867"/>
      <c r="MIS7" s="867"/>
      <c r="MIT7" s="867"/>
      <c r="MIU7" s="867"/>
      <c r="MIV7" s="867"/>
      <c r="MIW7" s="867"/>
      <c r="MIX7" s="867"/>
      <c r="MIY7" s="867"/>
      <c r="MIZ7" s="867"/>
      <c r="MJA7" s="867"/>
      <c r="MJB7" s="867"/>
      <c r="MJC7" s="867"/>
      <c r="MJD7" s="867"/>
      <c r="MJE7" s="867"/>
      <c r="MJF7" s="867"/>
      <c r="MJG7" s="867"/>
      <c r="MJH7" s="867"/>
      <c r="MJI7" s="867"/>
      <c r="MJJ7" s="867"/>
      <c r="MJK7" s="867"/>
      <c r="MJL7" s="867"/>
      <c r="MJM7" s="867"/>
      <c r="MJN7" s="867"/>
      <c r="MJO7" s="867"/>
      <c r="MJP7" s="867"/>
      <c r="MJQ7" s="867"/>
      <c r="MJR7" s="867"/>
      <c r="MJS7" s="867"/>
      <c r="MJT7" s="867"/>
      <c r="MJU7" s="867"/>
      <c r="MJV7" s="867"/>
      <c r="MJW7" s="867"/>
      <c r="MJX7" s="867"/>
      <c r="MJY7" s="867"/>
      <c r="MJZ7" s="867"/>
      <c r="MKA7" s="867"/>
      <c r="MKB7" s="867"/>
      <c r="MKC7" s="867"/>
      <c r="MKD7" s="867"/>
      <c r="MKE7" s="867"/>
      <c r="MKF7" s="867"/>
      <c r="MKG7" s="867"/>
      <c r="MKH7" s="867"/>
      <c r="MKI7" s="867"/>
      <c r="MKJ7" s="867"/>
      <c r="MKK7" s="867"/>
      <c r="MKL7" s="867"/>
      <c r="MKM7" s="867"/>
      <c r="MKN7" s="867"/>
      <c r="MKO7" s="867"/>
      <c r="MKP7" s="867"/>
      <c r="MKQ7" s="867"/>
      <c r="MKR7" s="867"/>
      <c r="MKS7" s="867"/>
      <c r="MKT7" s="867"/>
      <c r="MKU7" s="867"/>
      <c r="MKV7" s="867"/>
      <c r="MKW7" s="867"/>
      <c r="MKX7" s="867"/>
      <c r="MKY7" s="867"/>
      <c r="MKZ7" s="867"/>
      <c r="MLA7" s="867"/>
      <c r="MLB7" s="867"/>
      <c r="MLC7" s="867"/>
      <c r="MLD7" s="867"/>
      <c r="MLE7" s="867"/>
      <c r="MLF7" s="867"/>
      <c r="MLG7" s="867"/>
      <c r="MLH7" s="867"/>
      <c r="MLI7" s="867"/>
      <c r="MLJ7" s="867"/>
      <c r="MLK7" s="867"/>
      <c r="MLL7" s="867"/>
      <c r="MLM7" s="867"/>
      <c r="MLN7" s="867"/>
      <c r="MLO7" s="867"/>
      <c r="MLP7" s="867"/>
      <c r="MLQ7" s="867"/>
      <c r="MLR7" s="867"/>
      <c r="MLS7" s="867"/>
      <c r="MLT7" s="867"/>
      <c r="MLU7" s="867"/>
      <c r="MLV7" s="867"/>
      <c r="MLW7" s="867"/>
      <c r="MLX7" s="867"/>
      <c r="MLY7" s="867"/>
      <c r="MLZ7" s="867"/>
      <c r="MMA7" s="867"/>
      <c r="MMB7" s="867"/>
      <c r="MMC7" s="867"/>
      <c r="MMD7" s="867"/>
      <c r="MME7" s="867"/>
      <c r="MMF7" s="867"/>
      <c r="MMG7" s="867"/>
      <c r="MMH7" s="867"/>
      <c r="MMI7" s="867"/>
      <c r="MMJ7" s="867"/>
      <c r="MMK7" s="867"/>
      <c r="MML7" s="867"/>
      <c r="MMM7" s="867"/>
      <c r="MMN7" s="867"/>
      <c r="MMO7" s="867"/>
      <c r="MMP7" s="867"/>
      <c r="MMQ7" s="867"/>
      <c r="MMR7" s="867"/>
      <c r="MMS7" s="867"/>
      <c r="MMT7" s="867"/>
      <c r="MMU7" s="867"/>
      <c r="MMV7" s="867"/>
      <c r="MMW7" s="867"/>
      <c r="MMX7" s="867"/>
      <c r="MMY7" s="867"/>
      <c r="MMZ7" s="867"/>
      <c r="MNA7" s="867"/>
      <c r="MNB7" s="867"/>
      <c r="MNC7" s="867"/>
      <c r="MND7" s="867"/>
      <c r="MNE7" s="867"/>
      <c r="MNF7" s="867"/>
      <c r="MNG7" s="867"/>
      <c r="MNH7" s="867"/>
      <c r="MNI7" s="867"/>
      <c r="MNJ7" s="867"/>
      <c r="MNK7" s="867"/>
      <c r="MNL7" s="867"/>
      <c r="MNM7" s="867"/>
      <c r="MNN7" s="867"/>
      <c r="MNO7" s="867"/>
      <c r="MNP7" s="867"/>
      <c r="MNQ7" s="867"/>
      <c r="MNR7" s="867"/>
      <c r="MNS7" s="867"/>
      <c r="MNT7" s="867"/>
      <c r="MNU7" s="867"/>
      <c r="MNV7" s="867"/>
      <c r="MNW7" s="867"/>
      <c r="MNX7" s="867"/>
      <c r="MNY7" s="867"/>
      <c r="MNZ7" s="867"/>
      <c r="MOA7" s="867"/>
      <c r="MOB7" s="867"/>
      <c r="MOC7" s="867"/>
      <c r="MOD7" s="867"/>
      <c r="MOE7" s="867"/>
      <c r="MOF7" s="867"/>
      <c r="MOG7" s="867"/>
      <c r="MOH7" s="867"/>
      <c r="MOI7" s="867"/>
      <c r="MOJ7" s="867"/>
      <c r="MOK7" s="867"/>
      <c r="MOL7" s="867"/>
      <c r="MOM7" s="867"/>
      <c r="MON7" s="867"/>
      <c r="MOO7" s="867"/>
      <c r="MOP7" s="867"/>
      <c r="MOQ7" s="867"/>
      <c r="MOR7" s="867"/>
      <c r="MOS7" s="867"/>
      <c r="MOT7" s="867"/>
      <c r="MOU7" s="867"/>
      <c r="MOV7" s="867"/>
      <c r="MOW7" s="867"/>
      <c r="MOX7" s="867"/>
      <c r="MOY7" s="867"/>
      <c r="MOZ7" s="867"/>
      <c r="MPA7" s="867"/>
      <c r="MPB7" s="867"/>
      <c r="MPC7" s="867"/>
      <c r="MPD7" s="867"/>
      <c r="MPE7" s="867"/>
      <c r="MPF7" s="867"/>
      <c r="MPG7" s="867"/>
      <c r="MPH7" s="867"/>
      <c r="MPI7" s="867"/>
      <c r="MPJ7" s="867"/>
      <c r="MPK7" s="867"/>
      <c r="MPL7" s="867"/>
      <c r="MPM7" s="867"/>
      <c r="MPN7" s="867"/>
      <c r="MPO7" s="867"/>
      <c r="MPP7" s="867"/>
      <c r="MPQ7" s="867"/>
      <c r="MPR7" s="867"/>
      <c r="MPS7" s="867"/>
      <c r="MPT7" s="867"/>
      <c r="MPU7" s="867"/>
      <c r="MPV7" s="867"/>
      <c r="MPW7" s="867"/>
      <c r="MPX7" s="867"/>
      <c r="MPY7" s="867"/>
      <c r="MPZ7" s="867"/>
      <c r="MQA7" s="867"/>
      <c r="MQB7" s="867"/>
      <c r="MQC7" s="867"/>
      <c r="MQD7" s="867"/>
      <c r="MQE7" s="867"/>
      <c r="MQF7" s="867"/>
      <c r="MQG7" s="867"/>
      <c r="MQH7" s="867"/>
      <c r="MQI7" s="867"/>
      <c r="MQJ7" s="867"/>
      <c r="MQK7" s="867"/>
      <c r="MQL7" s="867"/>
      <c r="MQM7" s="867"/>
      <c r="MQN7" s="867"/>
      <c r="MQO7" s="867"/>
      <c r="MQP7" s="867"/>
      <c r="MQQ7" s="867"/>
      <c r="MQR7" s="867"/>
      <c r="MQS7" s="867"/>
      <c r="MQT7" s="867"/>
      <c r="MQU7" s="867"/>
      <c r="MQV7" s="867"/>
      <c r="MQW7" s="867"/>
      <c r="MQX7" s="867"/>
      <c r="MQY7" s="867"/>
      <c r="MQZ7" s="867"/>
      <c r="MRA7" s="867"/>
      <c r="MRB7" s="867"/>
      <c r="MRC7" s="867"/>
      <c r="MRD7" s="867"/>
      <c r="MRE7" s="867"/>
      <c r="MRF7" s="867"/>
      <c r="MRG7" s="867"/>
      <c r="MRH7" s="867"/>
      <c r="MRI7" s="867"/>
      <c r="MRJ7" s="867"/>
      <c r="MRK7" s="867"/>
      <c r="MRL7" s="867"/>
      <c r="MRM7" s="867"/>
      <c r="MRN7" s="867"/>
      <c r="MRO7" s="867"/>
      <c r="MRP7" s="867"/>
      <c r="MRQ7" s="867"/>
      <c r="MRR7" s="867"/>
      <c r="MRS7" s="867"/>
      <c r="MRT7" s="867"/>
      <c r="MRU7" s="867"/>
      <c r="MRV7" s="867"/>
      <c r="MRW7" s="867"/>
      <c r="MRX7" s="867"/>
      <c r="MRY7" s="867"/>
      <c r="MRZ7" s="867"/>
      <c r="MSA7" s="867"/>
      <c r="MSB7" s="867"/>
      <c r="MSC7" s="867"/>
      <c r="MSD7" s="867"/>
      <c r="MSE7" s="867"/>
      <c r="MSF7" s="867"/>
      <c r="MSG7" s="867"/>
      <c r="MSH7" s="867"/>
      <c r="MSI7" s="867"/>
      <c r="MSJ7" s="867"/>
      <c r="MSK7" s="867"/>
      <c r="MSL7" s="867"/>
      <c r="MSM7" s="867"/>
      <c r="MSN7" s="867"/>
      <c r="MSO7" s="867"/>
      <c r="MSP7" s="867"/>
      <c r="MSQ7" s="867"/>
      <c r="MSR7" s="867"/>
      <c r="MSS7" s="867"/>
      <c r="MST7" s="867"/>
      <c r="MSU7" s="867"/>
      <c r="MSV7" s="867"/>
      <c r="MSW7" s="867"/>
      <c r="MSX7" s="867"/>
      <c r="MSY7" s="867"/>
      <c r="MSZ7" s="867"/>
      <c r="MTA7" s="867"/>
      <c r="MTB7" s="867"/>
      <c r="MTC7" s="867"/>
      <c r="MTD7" s="867"/>
      <c r="MTE7" s="867"/>
      <c r="MTF7" s="867"/>
      <c r="MTG7" s="867"/>
      <c r="MTH7" s="867"/>
      <c r="MTI7" s="867"/>
      <c r="MTJ7" s="867"/>
      <c r="MTK7" s="867"/>
      <c r="MTL7" s="867"/>
      <c r="MTM7" s="867"/>
      <c r="MTN7" s="867"/>
      <c r="MTO7" s="867"/>
      <c r="MTP7" s="867"/>
      <c r="MTQ7" s="867"/>
      <c r="MTR7" s="867"/>
      <c r="MTS7" s="867"/>
      <c r="MTT7" s="867"/>
      <c r="MTU7" s="867"/>
      <c r="MTV7" s="867"/>
      <c r="MTW7" s="867"/>
      <c r="MTX7" s="867"/>
      <c r="MTY7" s="867"/>
      <c r="MTZ7" s="867"/>
      <c r="MUA7" s="867"/>
      <c r="MUB7" s="867"/>
      <c r="MUC7" s="867"/>
      <c r="MUD7" s="867"/>
      <c r="MUE7" s="867"/>
      <c r="MUF7" s="867"/>
      <c r="MUG7" s="867"/>
      <c r="MUH7" s="867"/>
      <c r="MUI7" s="867"/>
      <c r="MUJ7" s="867"/>
      <c r="MUK7" s="867"/>
      <c r="MUL7" s="867"/>
      <c r="MUM7" s="867"/>
      <c r="MUN7" s="867"/>
      <c r="MUO7" s="867"/>
      <c r="MUP7" s="867"/>
      <c r="MUQ7" s="867"/>
      <c r="MUR7" s="867"/>
      <c r="MUS7" s="867"/>
      <c r="MUT7" s="867"/>
      <c r="MUU7" s="867"/>
      <c r="MUV7" s="867"/>
      <c r="MUW7" s="867"/>
      <c r="MUX7" s="867"/>
      <c r="MUY7" s="867"/>
      <c r="MUZ7" s="867"/>
      <c r="MVA7" s="867"/>
      <c r="MVB7" s="867"/>
      <c r="MVC7" s="867"/>
      <c r="MVD7" s="867"/>
      <c r="MVE7" s="867"/>
      <c r="MVF7" s="867"/>
      <c r="MVG7" s="867"/>
      <c r="MVH7" s="867"/>
      <c r="MVI7" s="867"/>
      <c r="MVJ7" s="867"/>
      <c r="MVK7" s="867"/>
      <c r="MVL7" s="867"/>
      <c r="MVM7" s="867"/>
      <c r="MVN7" s="867"/>
      <c r="MVO7" s="867"/>
      <c r="MVP7" s="867"/>
      <c r="MVQ7" s="867"/>
      <c r="MVR7" s="867"/>
      <c r="MVS7" s="867"/>
      <c r="MVT7" s="867"/>
      <c r="MVU7" s="867"/>
      <c r="MVV7" s="867"/>
      <c r="MVW7" s="867"/>
      <c r="MVX7" s="867"/>
      <c r="MVY7" s="867"/>
      <c r="MVZ7" s="867"/>
      <c r="MWA7" s="867"/>
      <c r="MWB7" s="867"/>
      <c r="MWC7" s="867"/>
      <c r="MWD7" s="867"/>
      <c r="MWE7" s="867"/>
      <c r="MWF7" s="867"/>
      <c r="MWG7" s="867"/>
      <c r="MWH7" s="867"/>
      <c r="MWI7" s="867"/>
      <c r="MWJ7" s="867"/>
      <c r="MWK7" s="867"/>
      <c r="MWL7" s="867"/>
      <c r="MWM7" s="867"/>
      <c r="MWN7" s="867"/>
      <c r="MWO7" s="867"/>
      <c r="MWP7" s="867"/>
      <c r="MWQ7" s="867"/>
      <c r="MWR7" s="867"/>
      <c r="MWS7" s="867"/>
      <c r="MWT7" s="867"/>
      <c r="MWU7" s="867"/>
      <c r="MWV7" s="867"/>
      <c r="MWW7" s="867"/>
      <c r="MWX7" s="867"/>
      <c r="MWY7" s="867"/>
      <c r="MWZ7" s="867"/>
      <c r="MXA7" s="867"/>
      <c r="MXB7" s="867"/>
      <c r="MXC7" s="867"/>
      <c r="MXD7" s="867"/>
      <c r="MXE7" s="867"/>
      <c r="MXF7" s="867"/>
      <c r="MXG7" s="867"/>
      <c r="MXH7" s="867"/>
      <c r="MXI7" s="867"/>
      <c r="MXJ7" s="867"/>
      <c r="MXK7" s="867"/>
      <c r="MXL7" s="867"/>
      <c r="MXM7" s="867"/>
      <c r="MXN7" s="867"/>
      <c r="MXO7" s="867"/>
      <c r="MXP7" s="867"/>
      <c r="MXQ7" s="867"/>
      <c r="MXR7" s="867"/>
      <c r="MXS7" s="867"/>
      <c r="MXT7" s="867"/>
      <c r="MXU7" s="867"/>
      <c r="MXV7" s="867"/>
      <c r="MXW7" s="867"/>
      <c r="MXX7" s="867"/>
      <c r="MXY7" s="867"/>
      <c r="MXZ7" s="867"/>
      <c r="MYA7" s="867"/>
      <c r="MYB7" s="867"/>
      <c r="MYC7" s="867"/>
      <c r="MYD7" s="867"/>
      <c r="MYE7" s="867"/>
      <c r="MYF7" s="867"/>
      <c r="MYG7" s="867"/>
      <c r="MYH7" s="867"/>
      <c r="MYI7" s="867"/>
      <c r="MYJ7" s="867"/>
      <c r="MYK7" s="867"/>
      <c r="MYL7" s="867"/>
      <c r="MYM7" s="867"/>
      <c r="MYN7" s="867"/>
      <c r="MYO7" s="867"/>
      <c r="MYP7" s="867"/>
      <c r="MYQ7" s="867"/>
      <c r="MYR7" s="867"/>
      <c r="MYS7" s="867"/>
      <c r="MYT7" s="867"/>
      <c r="MYU7" s="867"/>
      <c r="MYV7" s="867"/>
      <c r="MYW7" s="867"/>
      <c r="MYX7" s="867"/>
      <c r="MYY7" s="867"/>
      <c r="MYZ7" s="867"/>
      <c r="MZA7" s="867"/>
      <c r="MZB7" s="867"/>
      <c r="MZC7" s="867"/>
      <c r="MZD7" s="867"/>
      <c r="MZE7" s="867"/>
      <c r="MZF7" s="867"/>
      <c r="MZG7" s="867"/>
      <c r="MZH7" s="867"/>
      <c r="MZI7" s="867"/>
      <c r="MZJ7" s="867"/>
      <c r="MZK7" s="867"/>
      <c r="MZL7" s="867"/>
      <c r="MZM7" s="867"/>
      <c r="MZN7" s="867"/>
      <c r="MZO7" s="867"/>
      <c r="MZP7" s="867"/>
      <c r="MZQ7" s="867"/>
      <c r="MZR7" s="867"/>
      <c r="MZS7" s="867"/>
      <c r="MZT7" s="867"/>
      <c r="MZU7" s="867"/>
      <c r="MZV7" s="867"/>
      <c r="MZW7" s="867"/>
      <c r="MZX7" s="867"/>
      <c r="MZY7" s="867"/>
      <c r="MZZ7" s="867"/>
      <c r="NAA7" s="867"/>
      <c r="NAB7" s="867"/>
      <c r="NAC7" s="867"/>
      <c r="NAD7" s="867"/>
      <c r="NAE7" s="867"/>
      <c r="NAF7" s="867"/>
      <c r="NAG7" s="867"/>
      <c r="NAH7" s="867"/>
      <c r="NAI7" s="867"/>
      <c r="NAJ7" s="867"/>
      <c r="NAK7" s="867"/>
      <c r="NAL7" s="867"/>
      <c r="NAM7" s="867"/>
      <c r="NAN7" s="867"/>
      <c r="NAO7" s="867"/>
      <c r="NAP7" s="867"/>
      <c r="NAQ7" s="867"/>
      <c r="NAR7" s="867"/>
      <c r="NAS7" s="867"/>
      <c r="NAT7" s="867"/>
      <c r="NAU7" s="867"/>
      <c r="NAV7" s="867"/>
      <c r="NAW7" s="867"/>
      <c r="NAX7" s="867"/>
      <c r="NAY7" s="867"/>
      <c r="NAZ7" s="867"/>
      <c r="NBA7" s="867"/>
      <c r="NBB7" s="867"/>
      <c r="NBC7" s="867"/>
      <c r="NBD7" s="867"/>
      <c r="NBE7" s="867"/>
      <c r="NBF7" s="867"/>
      <c r="NBG7" s="867"/>
      <c r="NBH7" s="867"/>
      <c r="NBI7" s="867"/>
      <c r="NBJ7" s="867"/>
      <c r="NBK7" s="867"/>
      <c r="NBL7" s="867"/>
      <c r="NBM7" s="867"/>
      <c r="NBN7" s="867"/>
      <c r="NBO7" s="867"/>
      <c r="NBP7" s="867"/>
      <c r="NBQ7" s="867"/>
      <c r="NBR7" s="867"/>
      <c r="NBS7" s="867"/>
      <c r="NBT7" s="867"/>
      <c r="NBU7" s="867"/>
      <c r="NBV7" s="867"/>
      <c r="NBW7" s="867"/>
      <c r="NBX7" s="867"/>
      <c r="NBY7" s="867"/>
      <c r="NBZ7" s="867"/>
      <c r="NCA7" s="867"/>
      <c r="NCB7" s="867"/>
      <c r="NCC7" s="867"/>
      <c r="NCD7" s="867"/>
      <c r="NCE7" s="867"/>
      <c r="NCF7" s="867"/>
      <c r="NCG7" s="867"/>
      <c r="NCH7" s="867"/>
      <c r="NCI7" s="867"/>
      <c r="NCJ7" s="867"/>
      <c r="NCK7" s="867"/>
      <c r="NCL7" s="867"/>
      <c r="NCM7" s="867"/>
      <c r="NCN7" s="867"/>
      <c r="NCO7" s="867"/>
      <c r="NCP7" s="867"/>
      <c r="NCQ7" s="867"/>
      <c r="NCR7" s="867"/>
      <c r="NCS7" s="867"/>
      <c r="NCT7" s="867"/>
      <c r="NCU7" s="867"/>
      <c r="NCV7" s="867"/>
      <c r="NCW7" s="867"/>
      <c r="NCX7" s="867"/>
      <c r="NCY7" s="867"/>
      <c r="NCZ7" s="867"/>
      <c r="NDA7" s="867"/>
      <c r="NDB7" s="867"/>
      <c r="NDC7" s="867"/>
      <c r="NDD7" s="867"/>
      <c r="NDE7" s="867"/>
      <c r="NDF7" s="867"/>
      <c r="NDG7" s="867"/>
      <c r="NDH7" s="867"/>
      <c r="NDI7" s="867"/>
      <c r="NDJ7" s="867"/>
      <c r="NDK7" s="867"/>
      <c r="NDL7" s="867"/>
      <c r="NDM7" s="867"/>
      <c r="NDN7" s="867"/>
      <c r="NDO7" s="867"/>
      <c r="NDP7" s="867"/>
      <c r="NDQ7" s="867"/>
      <c r="NDR7" s="867"/>
      <c r="NDS7" s="867"/>
      <c r="NDT7" s="867"/>
      <c r="NDU7" s="867"/>
      <c r="NDV7" s="867"/>
      <c r="NDW7" s="867"/>
      <c r="NDX7" s="867"/>
      <c r="NDY7" s="867"/>
      <c r="NDZ7" s="867"/>
      <c r="NEA7" s="867"/>
      <c r="NEB7" s="867"/>
      <c r="NEC7" s="867"/>
      <c r="NED7" s="867"/>
      <c r="NEE7" s="867"/>
      <c r="NEF7" s="867"/>
      <c r="NEG7" s="867"/>
      <c r="NEH7" s="867"/>
      <c r="NEI7" s="867"/>
      <c r="NEJ7" s="867"/>
      <c r="NEK7" s="867"/>
      <c r="NEL7" s="867"/>
      <c r="NEM7" s="867"/>
      <c r="NEN7" s="867"/>
      <c r="NEO7" s="867"/>
      <c r="NEP7" s="867"/>
      <c r="NEQ7" s="867"/>
      <c r="NER7" s="867"/>
      <c r="NES7" s="867"/>
      <c r="NET7" s="867"/>
      <c r="NEU7" s="867"/>
      <c r="NEV7" s="867"/>
      <c r="NEW7" s="867"/>
      <c r="NEX7" s="867"/>
      <c r="NEY7" s="867"/>
      <c r="NEZ7" s="867"/>
      <c r="NFA7" s="867"/>
      <c r="NFB7" s="867"/>
      <c r="NFC7" s="867"/>
      <c r="NFD7" s="867"/>
      <c r="NFE7" s="867"/>
      <c r="NFF7" s="867"/>
      <c r="NFG7" s="867"/>
      <c r="NFH7" s="867"/>
      <c r="NFI7" s="867"/>
      <c r="NFJ7" s="867"/>
      <c r="NFK7" s="867"/>
      <c r="NFL7" s="867"/>
      <c r="NFM7" s="867"/>
      <c r="NFN7" s="867"/>
      <c r="NFO7" s="867"/>
      <c r="NFP7" s="867"/>
      <c r="NFQ7" s="867"/>
      <c r="NFR7" s="867"/>
      <c r="NFS7" s="867"/>
      <c r="NFT7" s="867"/>
      <c r="NFU7" s="867"/>
      <c r="NFV7" s="867"/>
      <c r="NFW7" s="867"/>
      <c r="NFX7" s="867"/>
      <c r="NFY7" s="867"/>
      <c r="NFZ7" s="867"/>
      <c r="NGA7" s="867"/>
      <c r="NGB7" s="867"/>
      <c r="NGC7" s="867"/>
      <c r="NGD7" s="867"/>
      <c r="NGE7" s="867"/>
      <c r="NGF7" s="867"/>
      <c r="NGG7" s="867"/>
      <c r="NGH7" s="867"/>
      <c r="NGI7" s="867"/>
      <c r="NGJ7" s="867"/>
      <c r="NGK7" s="867"/>
      <c r="NGL7" s="867"/>
      <c r="NGM7" s="867"/>
      <c r="NGN7" s="867"/>
      <c r="NGO7" s="867"/>
      <c r="NGP7" s="867"/>
      <c r="NGQ7" s="867"/>
      <c r="NGR7" s="867"/>
      <c r="NGS7" s="867"/>
      <c r="NGT7" s="867"/>
      <c r="NGU7" s="867"/>
      <c r="NGV7" s="867"/>
      <c r="NGW7" s="867"/>
      <c r="NGX7" s="867"/>
      <c r="NGY7" s="867"/>
      <c r="NGZ7" s="867"/>
      <c r="NHA7" s="867"/>
      <c r="NHB7" s="867"/>
      <c r="NHC7" s="867"/>
      <c r="NHD7" s="867"/>
      <c r="NHE7" s="867"/>
      <c r="NHF7" s="867"/>
      <c r="NHG7" s="867"/>
      <c r="NHH7" s="867"/>
      <c r="NHI7" s="867"/>
      <c r="NHJ7" s="867"/>
      <c r="NHK7" s="867"/>
      <c r="NHL7" s="867"/>
      <c r="NHM7" s="867"/>
      <c r="NHN7" s="867"/>
      <c r="NHO7" s="867"/>
      <c r="NHP7" s="867"/>
      <c r="NHQ7" s="867"/>
      <c r="NHR7" s="867"/>
      <c r="NHS7" s="867"/>
      <c r="NHT7" s="867"/>
      <c r="NHU7" s="867"/>
      <c r="NHV7" s="867"/>
      <c r="NHW7" s="867"/>
      <c r="NHX7" s="867"/>
      <c r="NHY7" s="867"/>
      <c r="NHZ7" s="867"/>
      <c r="NIA7" s="867"/>
      <c r="NIB7" s="867"/>
      <c r="NIC7" s="867"/>
      <c r="NID7" s="867"/>
      <c r="NIE7" s="867"/>
      <c r="NIF7" s="867"/>
      <c r="NIG7" s="867"/>
      <c r="NIH7" s="867"/>
      <c r="NII7" s="867"/>
      <c r="NIJ7" s="867"/>
      <c r="NIK7" s="867"/>
      <c r="NIL7" s="867"/>
      <c r="NIM7" s="867"/>
      <c r="NIN7" s="867"/>
      <c r="NIO7" s="867"/>
      <c r="NIP7" s="867"/>
      <c r="NIQ7" s="867"/>
      <c r="NIR7" s="867"/>
      <c r="NIS7" s="867"/>
      <c r="NIT7" s="867"/>
      <c r="NIU7" s="867"/>
      <c r="NIV7" s="867"/>
      <c r="NIW7" s="867"/>
      <c r="NIX7" s="867"/>
      <c r="NIY7" s="867"/>
      <c r="NIZ7" s="867"/>
      <c r="NJA7" s="867"/>
      <c r="NJB7" s="867"/>
      <c r="NJC7" s="867"/>
      <c r="NJD7" s="867"/>
      <c r="NJE7" s="867"/>
      <c r="NJF7" s="867"/>
      <c r="NJG7" s="867"/>
      <c r="NJH7" s="867"/>
      <c r="NJI7" s="867"/>
      <c r="NJJ7" s="867"/>
      <c r="NJK7" s="867"/>
      <c r="NJL7" s="867"/>
      <c r="NJM7" s="867"/>
      <c r="NJN7" s="867"/>
      <c r="NJO7" s="867"/>
      <c r="NJP7" s="867"/>
      <c r="NJQ7" s="867"/>
      <c r="NJR7" s="867"/>
      <c r="NJS7" s="867"/>
      <c r="NJT7" s="867"/>
      <c r="NJU7" s="867"/>
      <c r="NJV7" s="867"/>
      <c r="NJW7" s="867"/>
      <c r="NJX7" s="867"/>
      <c r="NJY7" s="867"/>
      <c r="NJZ7" s="867"/>
      <c r="NKA7" s="867"/>
      <c r="NKB7" s="867"/>
      <c r="NKC7" s="867"/>
      <c r="NKD7" s="867"/>
      <c r="NKE7" s="867"/>
      <c r="NKF7" s="867"/>
      <c r="NKG7" s="867"/>
      <c r="NKH7" s="867"/>
      <c r="NKI7" s="867"/>
      <c r="NKJ7" s="867"/>
      <c r="NKK7" s="867"/>
      <c r="NKL7" s="867"/>
      <c r="NKM7" s="867"/>
      <c r="NKN7" s="867"/>
      <c r="NKO7" s="867"/>
      <c r="NKP7" s="867"/>
      <c r="NKQ7" s="867"/>
      <c r="NKR7" s="867"/>
      <c r="NKS7" s="867"/>
      <c r="NKT7" s="867"/>
      <c r="NKU7" s="867"/>
      <c r="NKV7" s="867"/>
      <c r="NKW7" s="867"/>
      <c r="NKX7" s="867"/>
      <c r="NKY7" s="867"/>
      <c r="NKZ7" s="867"/>
      <c r="NLA7" s="867"/>
      <c r="NLB7" s="867"/>
      <c r="NLC7" s="867"/>
      <c r="NLD7" s="867"/>
      <c r="NLE7" s="867"/>
      <c r="NLF7" s="867"/>
      <c r="NLG7" s="867"/>
      <c r="NLH7" s="867"/>
      <c r="NLI7" s="867"/>
      <c r="NLJ7" s="867"/>
      <c r="NLK7" s="867"/>
      <c r="NLL7" s="867"/>
      <c r="NLM7" s="867"/>
      <c r="NLN7" s="867"/>
      <c r="NLO7" s="867"/>
      <c r="NLP7" s="867"/>
      <c r="NLQ7" s="867"/>
      <c r="NLR7" s="867"/>
      <c r="NLS7" s="867"/>
      <c r="NLT7" s="867"/>
      <c r="NLU7" s="867"/>
      <c r="NLV7" s="867"/>
      <c r="NLW7" s="867"/>
      <c r="NLX7" s="867"/>
      <c r="NLY7" s="867"/>
      <c r="NLZ7" s="867"/>
      <c r="NMA7" s="867"/>
      <c r="NMB7" s="867"/>
      <c r="NMC7" s="867"/>
      <c r="NMD7" s="867"/>
      <c r="NME7" s="867"/>
      <c r="NMF7" s="867"/>
      <c r="NMG7" s="867"/>
      <c r="NMH7" s="867"/>
      <c r="NMI7" s="867"/>
      <c r="NMJ7" s="867"/>
      <c r="NMK7" s="867"/>
      <c r="NML7" s="867"/>
      <c r="NMM7" s="867"/>
      <c r="NMN7" s="867"/>
      <c r="NMO7" s="867"/>
      <c r="NMP7" s="867"/>
      <c r="NMQ7" s="867"/>
      <c r="NMR7" s="867"/>
      <c r="NMS7" s="867"/>
      <c r="NMT7" s="867"/>
      <c r="NMU7" s="867"/>
      <c r="NMV7" s="867"/>
      <c r="NMW7" s="867"/>
      <c r="NMX7" s="867"/>
      <c r="NMY7" s="867"/>
      <c r="NMZ7" s="867"/>
      <c r="NNA7" s="867"/>
      <c r="NNB7" s="867"/>
      <c r="NNC7" s="867"/>
      <c r="NND7" s="867"/>
      <c r="NNE7" s="867"/>
      <c r="NNF7" s="867"/>
      <c r="NNG7" s="867"/>
      <c r="NNH7" s="867"/>
      <c r="NNI7" s="867"/>
      <c r="NNJ7" s="867"/>
      <c r="NNK7" s="867"/>
      <c r="NNL7" s="867"/>
      <c r="NNM7" s="867"/>
      <c r="NNN7" s="867"/>
      <c r="NNO7" s="867"/>
      <c r="NNP7" s="867"/>
      <c r="NNQ7" s="867"/>
      <c r="NNR7" s="867"/>
      <c r="NNS7" s="867"/>
      <c r="NNT7" s="867"/>
      <c r="NNU7" s="867"/>
      <c r="NNV7" s="867"/>
      <c r="NNW7" s="867"/>
      <c r="NNX7" s="867"/>
      <c r="NNY7" s="867"/>
      <c r="NNZ7" s="867"/>
      <c r="NOA7" s="867"/>
      <c r="NOB7" s="867"/>
      <c r="NOC7" s="867"/>
      <c r="NOD7" s="867"/>
      <c r="NOE7" s="867"/>
      <c r="NOF7" s="867"/>
      <c r="NOG7" s="867"/>
      <c r="NOH7" s="867"/>
      <c r="NOI7" s="867"/>
      <c r="NOJ7" s="867"/>
      <c r="NOK7" s="867"/>
      <c r="NOL7" s="867"/>
      <c r="NOM7" s="867"/>
      <c r="NON7" s="867"/>
      <c r="NOO7" s="867"/>
      <c r="NOP7" s="867"/>
      <c r="NOQ7" s="867"/>
      <c r="NOR7" s="867"/>
      <c r="NOS7" s="867"/>
      <c r="NOT7" s="867"/>
      <c r="NOU7" s="867"/>
      <c r="NOV7" s="867"/>
      <c r="NOW7" s="867"/>
      <c r="NOX7" s="867"/>
      <c r="NOY7" s="867"/>
      <c r="NOZ7" s="867"/>
      <c r="NPA7" s="867"/>
      <c r="NPB7" s="867"/>
      <c r="NPC7" s="867"/>
      <c r="NPD7" s="867"/>
      <c r="NPE7" s="867"/>
      <c r="NPF7" s="867"/>
      <c r="NPG7" s="867"/>
      <c r="NPH7" s="867"/>
      <c r="NPI7" s="867"/>
      <c r="NPJ7" s="867"/>
      <c r="NPK7" s="867"/>
      <c r="NPL7" s="867"/>
      <c r="NPM7" s="867"/>
      <c r="NPN7" s="867"/>
      <c r="NPO7" s="867"/>
      <c r="NPP7" s="867"/>
      <c r="NPQ7" s="867"/>
      <c r="NPR7" s="867"/>
      <c r="NPS7" s="867"/>
      <c r="NPT7" s="867"/>
      <c r="NPU7" s="867"/>
      <c r="NPV7" s="867"/>
      <c r="NPW7" s="867"/>
      <c r="NPX7" s="867"/>
      <c r="NPY7" s="867"/>
      <c r="NPZ7" s="867"/>
      <c r="NQA7" s="867"/>
      <c r="NQB7" s="867"/>
      <c r="NQC7" s="867"/>
      <c r="NQD7" s="867"/>
      <c r="NQE7" s="867"/>
      <c r="NQF7" s="867"/>
      <c r="NQG7" s="867"/>
      <c r="NQH7" s="867"/>
      <c r="NQI7" s="867"/>
      <c r="NQJ7" s="867"/>
      <c r="NQK7" s="867"/>
      <c r="NQL7" s="867"/>
      <c r="NQM7" s="867"/>
      <c r="NQN7" s="867"/>
      <c r="NQO7" s="867"/>
      <c r="NQP7" s="867"/>
      <c r="NQQ7" s="867"/>
      <c r="NQR7" s="867"/>
      <c r="NQS7" s="867"/>
      <c r="NQT7" s="867"/>
      <c r="NQU7" s="867"/>
      <c r="NQV7" s="867"/>
      <c r="NQW7" s="867"/>
      <c r="NQX7" s="867"/>
      <c r="NQY7" s="867"/>
      <c r="NQZ7" s="867"/>
      <c r="NRA7" s="867"/>
      <c r="NRB7" s="867"/>
      <c r="NRC7" s="867"/>
      <c r="NRD7" s="867"/>
      <c r="NRE7" s="867"/>
      <c r="NRF7" s="867"/>
      <c r="NRG7" s="867"/>
      <c r="NRH7" s="867"/>
      <c r="NRI7" s="867"/>
      <c r="NRJ7" s="867"/>
      <c r="NRK7" s="867"/>
      <c r="NRL7" s="867"/>
      <c r="NRM7" s="867"/>
      <c r="NRN7" s="867"/>
      <c r="NRO7" s="867"/>
      <c r="NRP7" s="867"/>
      <c r="NRQ7" s="867"/>
      <c r="NRR7" s="867"/>
      <c r="NRS7" s="867"/>
      <c r="NRT7" s="867"/>
      <c r="NRU7" s="867"/>
      <c r="NRV7" s="867"/>
      <c r="NRW7" s="867"/>
      <c r="NRX7" s="867"/>
      <c r="NRY7" s="867"/>
      <c r="NRZ7" s="867"/>
      <c r="NSA7" s="867"/>
      <c r="NSB7" s="867"/>
      <c r="NSC7" s="867"/>
      <c r="NSD7" s="867"/>
      <c r="NSE7" s="867"/>
      <c r="NSF7" s="867"/>
      <c r="NSG7" s="867"/>
      <c r="NSH7" s="867"/>
      <c r="NSI7" s="867"/>
      <c r="NSJ7" s="867"/>
      <c r="NSK7" s="867"/>
      <c r="NSL7" s="867"/>
      <c r="NSM7" s="867"/>
      <c r="NSN7" s="867"/>
      <c r="NSO7" s="867"/>
      <c r="NSP7" s="867"/>
      <c r="NSQ7" s="867"/>
      <c r="NSR7" s="867"/>
      <c r="NSS7" s="867"/>
      <c r="NST7" s="867"/>
      <c r="NSU7" s="867"/>
      <c r="NSV7" s="867"/>
      <c r="NSW7" s="867"/>
      <c r="NSX7" s="867"/>
      <c r="NSY7" s="867"/>
      <c r="NSZ7" s="867"/>
      <c r="NTA7" s="867"/>
      <c r="NTB7" s="867"/>
      <c r="NTC7" s="867"/>
      <c r="NTD7" s="867"/>
      <c r="NTE7" s="867"/>
      <c r="NTF7" s="867"/>
      <c r="NTG7" s="867"/>
      <c r="NTH7" s="867"/>
      <c r="NTI7" s="867"/>
      <c r="NTJ7" s="867"/>
      <c r="NTK7" s="867"/>
      <c r="NTL7" s="867"/>
      <c r="NTM7" s="867"/>
      <c r="NTN7" s="867"/>
      <c r="NTO7" s="867"/>
      <c r="NTP7" s="867"/>
      <c r="NTQ7" s="867"/>
      <c r="NTR7" s="867"/>
      <c r="NTS7" s="867"/>
      <c r="NTT7" s="867"/>
      <c r="NTU7" s="867"/>
      <c r="NTV7" s="867"/>
      <c r="NTW7" s="867"/>
      <c r="NTX7" s="867"/>
      <c r="NTY7" s="867"/>
      <c r="NTZ7" s="867"/>
      <c r="NUA7" s="867"/>
      <c r="NUB7" s="867"/>
      <c r="NUC7" s="867"/>
      <c r="NUD7" s="867"/>
      <c r="NUE7" s="867"/>
      <c r="NUF7" s="867"/>
      <c r="NUG7" s="867"/>
      <c r="NUH7" s="867"/>
      <c r="NUI7" s="867"/>
      <c r="NUJ7" s="867"/>
      <c r="NUK7" s="867"/>
      <c r="NUL7" s="867"/>
      <c r="NUM7" s="867"/>
      <c r="NUN7" s="867"/>
      <c r="NUO7" s="867"/>
      <c r="NUP7" s="867"/>
      <c r="NUQ7" s="867"/>
      <c r="NUR7" s="867"/>
      <c r="NUS7" s="867"/>
      <c r="NUT7" s="867"/>
      <c r="NUU7" s="867"/>
      <c r="NUV7" s="867"/>
      <c r="NUW7" s="867"/>
      <c r="NUX7" s="867"/>
      <c r="NUY7" s="867"/>
      <c r="NUZ7" s="867"/>
      <c r="NVA7" s="867"/>
      <c r="NVB7" s="867"/>
      <c r="NVC7" s="867"/>
      <c r="NVD7" s="867"/>
      <c r="NVE7" s="867"/>
      <c r="NVF7" s="867"/>
      <c r="NVG7" s="867"/>
      <c r="NVH7" s="867"/>
      <c r="NVI7" s="867"/>
      <c r="NVJ7" s="867"/>
      <c r="NVK7" s="867"/>
      <c r="NVL7" s="867"/>
      <c r="NVM7" s="867"/>
      <c r="NVN7" s="867"/>
      <c r="NVO7" s="867"/>
      <c r="NVP7" s="867"/>
      <c r="NVQ7" s="867"/>
      <c r="NVR7" s="867"/>
      <c r="NVS7" s="867"/>
      <c r="NVT7" s="867"/>
      <c r="NVU7" s="867"/>
      <c r="NVV7" s="867"/>
      <c r="NVW7" s="867"/>
      <c r="NVX7" s="867"/>
      <c r="NVY7" s="867"/>
      <c r="NVZ7" s="867"/>
      <c r="NWA7" s="867"/>
      <c r="NWB7" s="867"/>
      <c r="NWC7" s="867"/>
      <c r="NWD7" s="867"/>
      <c r="NWE7" s="867"/>
      <c r="NWF7" s="867"/>
      <c r="NWG7" s="867"/>
      <c r="NWH7" s="867"/>
      <c r="NWI7" s="867"/>
      <c r="NWJ7" s="867"/>
      <c r="NWK7" s="867"/>
      <c r="NWL7" s="867"/>
      <c r="NWM7" s="867"/>
      <c r="NWN7" s="867"/>
      <c r="NWO7" s="867"/>
      <c r="NWP7" s="867"/>
      <c r="NWQ7" s="867"/>
      <c r="NWR7" s="867"/>
      <c r="NWS7" s="867"/>
      <c r="NWT7" s="867"/>
      <c r="NWU7" s="867"/>
      <c r="NWV7" s="867"/>
      <c r="NWW7" s="867"/>
      <c r="NWX7" s="867"/>
      <c r="NWY7" s="867"/>
      <c r="NWZ7" s="867"/>
      <c r="NXA7" s="867"/>
      <c r="NXB7" s="867"/>
      <c r="NXC7" s="867"/>
      <c r="NXD7" s="867"/>
      <c r="NXE7" s="867"/>
      <c r="NXF7" s="867"/>
      <c r="NXG7" s="867"/>
      <c r="NXH7" s="867"/>
      <c r="NXI7" s="867"/>
      <c r="NXJ7" s="867"/>
      <c r="NXK7" s="867"/>
      <c r="NXL7" s="867"/>
      <c r="NXM7" s="867"/>
      <c r="NXN7" s="867"/>
      <c r="NXO7" s="867"/>
      <c r="NXP7" s="867"/>
      <c r="NXQ7" s="867"/>
      <c r="NXR7" s="867"/>
      <c r="NXS7" s="867"/>
      <c r="NXT7" s="867"/>
      <c r="NXU7" s="867"/>
      <c r="NXV7" s="867"/>
      <c r="NXW7" s="867"/>
      <c r="NXX7" s="867"/>
      <c r="NXY7" s="867"/>
      <c r="NXZ7" s="867"/>
      <c r="NYA7" s="867"/>
      <c r="NYB7" s="867"/>
      <c r="NYC7" s="867"/>
      <c r="NYD7" s="867"/>
      <c r="NYE7" s="867"/>
      <c r="NYF7" s="867"/>
      <c r="NYG7" s="867"/>
      <c r="NYH7" s="867"/>
      <c r="NYI7" s="867"/>
      <c r="NYJ7" s="867"/>
      <c r="NYK7" s="867"/>
      <c r="NYL7" s="867"/>
      <c r="NYM7" s="867"/>
      <c r="NYN7" s="867"/>
      <c r="NYO7" s="867"/>
      <c r="NYP7" s="867"/>
      <c r="NYQ7" s="867"/>
      <c r="NYR7" s="867"/>
      <c r="NYS7" s="867"/>
      <c r="NYT7" s="867"/>
      <c r="NYU7" s="867"/>
      <c r="NYV7" s="867"/>
      <c r="NYW7" s="867"/>
      <c r="NYX7" s="867"/>
      <c r="NYY7" s="867"/>
      <c r="NYZ7" s="867"/>
      <c r="NZA7" s="867"/>
      <c r="NZB7" s="867"/>
      <c r="NZC7" s="867"/>
      <c r="NZD7" s="867"/>
      <c r="NZE7" s="867"/>
      <c r="NZF7" s="867"/>
      <c r="NZG7" s="867"/>
      <c r="NZH7" s="867"/>
      <c r="NZI7" s="867"/>
      <c r="NZJ7" s="867"/>
      <c r="NZK7" s="867"/>
      <c r="NZL7" s="867"/>
      <c r="NZM7" s="867"/>
      <c r="NZN7" s="867"/>
      <c r="NZO7" s="867"/>
      <c r="NZP7" s="867"/>
      <c r="NZQ7" s="867"/>
      <c r="NZR7" s="867"/>
      <c r="NZS7" s="867"/>
      <c r="NZT7" s="867"/>
      <c r="NZU7" s="867"/>
      <c r="NZV7" s="867"/>
      <c r="NZW7" s="867"/>
      <c r="NZX7" s="867"/>
      <c r="NZY7" s="867"/>
      <c r="NZZ7" s="867"/>
      <c r="OAA7" s="867"/>
      <c r="OAB7" s="867"/>
      <c r="OAC7" s="867"/>
      <c r="OAD7" s="867"/>
      <c r="OAE7" s="867"/>
      <c r="OAF7" s="867"/>
      <c r="OAG7" s="867"/>
      <c r="OAH7" s="867"/>
      <c r="OAI7" s="867"/>
      <c r="OAJ7" s="867"/>
      <c r="OAK7" s="867"/>
      <c r="OAL7" s="867"/>
      <c r="OAM7" s="867"/>
      <c r="OAN7" s="867"/>
      <c r="OAO7" s="867"/>
      <c r="OAP7" s="867"/>
      <c r="OAQ7" s="867"/>
      <c r="OAR7" s="867"/>
      <c r="OAS7" s="867"/>
      <c r="OAT7" s="867"/>
      <c r="OAU7" s="867"/>
      <c r="OAV7" s="867"/>
      <c r="OAW7" s="867"/>
      <c r="OAX7" s="867"/>
      <c r="OAY7" s="867"/>
      <c r="OAZ7" s="867"/>
      <c r="OBA7" s="867"/>
      <c r="OBB7" s="867"/>
      <c r="OBC7" s="867"/>
      <c r="OBD7" s="867"/>
      <c r="OBE7" s="867"/>
      <c r="OBF7" s="867"/>
      <c r="OBG7" s="867"/>
      <c r="OBH7" s="867"/>
      <c r="OBI7" s="867"/>
      <c r="OBJ7" s="867"/>
      <c r="OBK7" s="867"/>
      <c r="OBL7" s="867"/>
      <c r="OBM7" s="867"/>
      <c r="OBN7" s="867"/>
      <c r="OBO7" s="867"/>
      <c r="OBP7" s="867"/>
      <c r="OBQ7" s="867"/>
      <c r="OBR7" s="867"/>
      <c r="OBS7" s="867"/>
      <c r="OBT7" s="867"/>
      <c r="OBU7" s="867"/>
      <c r="OBV7" s="867"/>
      <c r="OBW7" s="867"/>
      <c r="OBX7" s="867"/>
      <c r="OBY7" s="867"/>
      <c r="OBZ7" s="867"/>
      <c r="OCA7" s="867"/>
      <c r="OCB7" s="867"/>
      <c r="OCC7" s="867"/>
      <c r="OCD7" s="867"/>
      <c r="OCE7" s="867"/>
      <c r="OCF7" s="867"/>
      <c r="OCG7" s="867"/>
      <c r="OCH7" s="867"/>
      <c r="OCI7" s="867"/>
      <c r="OCJ7" s="867"/>
      <c r="OCK7" s="867"/>
      <c r="OCL7" s="867"/>
      <c r="OCM7" s="867"/>
      <c r="OCN7" s="867"/>
      <c r="OCO7" s="867"/>
      <c r="OCP7" s="867"/>
      <c r="OCQ7" s="867"/>
      <c r="OCR7" s="867"/>
      <c r="OCS7" s="867"/>
      <c r="OCT7" s="867"/>
      <c r="OCU7" s="867"/>
      <c r="OCV7" s="867"/>
      <c r="OCW7" s="867"/>
      <c r="OCX7" s="867"/>
      <c r="OCY7" s="867"/>
      <c r="OCZ7" s="867"/>
      <c r="ODA7" s="867"/>
      <c r="ODB7" s="867"/>
      <c r="ODC7" s="867"/>
      <c r="ODD7" s="867"/>
      <c r="ODE7" s="867"/>
      <c r="ODF7" s="867"/>
      <c r="ODG7" s="867"/>
      <c r="ODH7" s="867"/>
      <c r="ODI7" s="867"/>
      <c r="ODJ7" s="867"/>
      <c r="ODK7" s="867"/>
      <c r="ODL7" s="867"/>
      <c r="ODM7" s="867"/>
      <c r="ODN7" s="867"/>
      <c r="ODO7" s="867"/>
      <c r="ODP7" s="867"/>
      <c r="ODQ7" s="867"/>
      <c r="ODR7" s="867"/>
      <c r="ODS7" s="867"/>
      <c r="ODT7" s="867"/>
      <c r="ODU7" s="867"/>
      <c r="ODV7" s="867"/>
      <c r="ODW7" s="867"/>
      <c r="ODX7" s="867"/>
      <c r="ODY7" s="867"/>
      <c r="ODZ7" s="867"/>
      <c r="OEA7" s="867"/>
      <c r="OEB7" s="867"/>
      <c r="OEC7" s="867"/>
      <c r="OED7" s="867"/>
      <c r="OEE7" s="867"/>
      <c r="OEF7" s="867"/>
      <c r="OEG7" s="867"/>
      <c r="OEH7" s="867"/>
      <c r="OEI7" s="867"/>
      <c r="OEJ7" s="867"/>
      <c r="OEK7" s="867"/>
      <c r="OEL7" s="867"/>
      <c r="OEM7" s="867"/>
      <c r="OEN7" s="867"/>
      <c r="OEO7" s="867"/>
      <c r="OEP7" s="867"/>
      <c r="OEQ7" s="867"/>
      <c r="OER7" s="867"/>
      <c r="OES7" s="867"/>
      <c r="OET7" s="867"/>
      <c r="OEU7" s="867"/>
      <c r="OEV7" s="867"/>
      <c r="OEW7" s="867"/>
      <c r="OEX7" s="867"/>
      <c r="OEY7" s="867"/>
      <c r="OEZ7" s="867"/>
      <c r="OFA7" s="867"/>
      <c r="OFB7" s="867"/>
      <c r="OFC7" s="867"/>
      <c r="OFD7" s="867"/>
      <c r="OFE7" s="867"/>
      <c r="OFF7" s="867"/>
      <c r="OFG7" s="867"/>
      <c r="OFH7" s="867"/>
      <c r="OFI7" s="867"/>
      <c r="OFJ7" s="867"/>
      <c r="OFK7" s="867"/>
      <c r="OFL7" s="867"/>
      <c r="OFM7" s="867"/>
      <c r="OFN7" s="867"/>
      <c r="OFO7" s="867"/>
      <c r="OFP7" s="867"/>
      <c r="OFQ7" s="867"/>
      <c r="OFR7" s="867"/>
      <c r="OFS7" s="867"/>
      <c r="OFT7" s="867"/>
      <c r="OFU7" s="867"/>
      <c r="OFV7" s="867"/>
      <c r="OFW7" s="867"/>
      <c r="OFX7" s="867"/>
      <c r="OFY7" s="867"/>
      <c r="OFZ7" s="867"/>
      <c r="OGA7" s="867"/>
      <c r="OGB7" s="867"/>
      <c r="OGC7" s="867"/>
      <c r="OGD7" s="867"/>
      <c r="OGE7" s="867"/>
      <c r="OGF7" s="867"/>
      <c r="OGG7" s="867"/>
      <c r="OGH7" s="867"/>
      <c r="OGI7" s="867"/>
      <c r="OGJ7" s="867"/>
      <c r="OGK7" s="867"/>
      <c r="OGL7" s="867"/>
      <c r="OGM7" s="867"/>
      <c r="OGN7" s="867"/>
      <c r="OGO7" s="867"/>
      <c r="OGP7" s="867"/>
      <c r="OGQ7" s="867"/>
      <c r="OGR7" s="867"/>
      <c r="OGS7" s="867"/>
      <c r="OGT7" s="867"/>
      <c r="OGU7" s="867"/>
      <c r="OGV7" s="867"/>
      <c r="OGW7" s="867"/>
      <c r="OGX7" s="867"/>
      <c r="OGY7" s="867"/>
      <c r="OGZ7" s="867"/>
      <c r="OHA7" s="867"/>
      <c r="OHB7" s="867"/>
      <c r="OHC7" s="867"/>
      <c r="OHD7" s="867"/>
      <c r="OHE7" s="867"/>
      <c r="OHF7" s="867"/>
      <c r="OHG7" s="867"/>
      <c r="OHH7" s="867"/>
      <c r="OHI7" s="867"/>
      <c r="OHJ7" s="867"/>
      <c r="OHK7" s="867"/>
      <c r="OHL7" s="867"/>
      <c r="OHM7" s="867"/>
      <c r="OHN7" s="867"/>
      <c r="OHO7" s="867"/>
      <c r="OHP7" s="867"/>
      <c r="OHQ7" s="867"/>
      <c r="OHR7" s="867"/>
      <c r="OHS7" s="867"/>
      <c r="OHT7" s="867"/>
      <c r="OHU7" s="867"/>
      <c r="OHV7" s="867"/>
      <c r="OHW7" s="867"/>
      <c r="OHX7" s="867"/>
      <c r="OHY7" s="867"/>
      <c r="OHZ7" s="867"/>
      <c r="OIA7" s="867"/>
      <c r="OIB7" s="867"/>
      <c r="OIC7" s="867"/>
      <c r="OID7" s="867"/>
      <c r="OIE7" s="867"/>
      <c r="OIF7" s="867"/>
      <c r="OIG7" s="867"/>
      <c r="OIH7" s="867"/>
      <c r="OII7" s="867"/>
      <c r="OIJ7" s="867"/>
      <c r="OIK7" s="867"/>
      <c r="OIL7" s="867"/>
      <c r="OIM7" s="867"/>
      <c r="OIN7" s="867"/>
      <c r="OIO7" s="867"/>
      <c r="OIP7" s="867"/>
      <c r="OIQ7" s="867"/>
      <c r="OIR7" s="867"/>
      <c r="OIS7" s="867"/>
      <c r="OIT7" s="867"/>
      <c r="OIU7" s="867"/>
      <c r="OIV7" s="867"/>
      <c r="OIW7" s="867"/>
      <c r="OIX7" s="867"/>
      <c r="OIY7" s="867"/>
      <c r="OIZ7" s="867"/>
      <c r="OJA7" s="867"/>
      <c r="OJB7" s="867"/>
      <c r="OJC7" s="867"/>
      <c r="OJD7" s="867"/>
      <c r="OJE7" s="867"/>
      <c r="OJF7" s="867"/>
      <c r="OJG7" s="867"/>
      <c r="OJH7" s="867"/>
      <c r="OJI7" s="867"/>
      <c r="OJJ7" s="867"/>
      <c r="OJK7" s="867"/>
      <c r="OJL7" s="867"/>
      <c r="OJM7" s="867"/>
      <c r="OJN7" s="867"/>
      <c r="OJO7" s="867"/>
      <c r="OJP7" s="867"/>
      <c r="OJQ7" s="867"/>
      <c r="OJR7" s="867"/>
      <c r="OJS7" s="867"/>
      <c r="OJT7" s="867"/>
      <c r="OJU7" s="867"/>
      <c r="OJV7" s="867"/>
      <c r="OJW7" s="867"/>
      <c r="OJX7" s="867"/>
      <c r="OJY7" s="867"/>
      <c r="OJZ7" s="867"/>
      <c r="OKA7" s="867"/>
      <c r="OKB7" s="867"/>
      <c r="OKC7" s="867"/>
      <c r="OKD7" s="867"/>
      <c r="OKE7" s="867"/>
      <c r="OKF7" s="867"/>
      <c r="OKG7" s="867"/>
      <c r="OKH7" s="867"/>
      <c r="OKI7" s="867"/>
      <c r="OKJ7" s="867"/>
      <c r="OKK7" s="867"/>
      <c r="OKL7" s="867"/>
      <c r="OKM7" s="867"/>
      <c r="OKN7" s="867"/>
      <c r="OKO7" s="867"/>
      <c r="OKP7" s="867"/>
      <c r="OKQ7" s="867"/>
      <c r="OKR7" s="867"/>
      <c r="OKS7" s="867"/>
      <c r="OKT7" s="867"/>
      <c r="OKU7" s="867"/>
      <c r="OKV7" s="867"/>
      <c r="OKW7" s="867"/>
      <c r="OKX7" s="867"/>
      <c r="OKY7" s="867"/>
      <c r="OKZ7" s="867"/>
      <c r="OLA7" s="867"/>
      <c r="OLB7" s="867"/>
      <c r="OLC7" s="867"/>
      <c r="OLD7" s="867"/>
      <c r="OLE7" s="867"/>
      <c r="OLF7" s="867"/>
      <c r="OLG7" s="867"/>
      <c r="OLH7" s="867"/>
      <c r="OLI7" s="867"/>
      <c r="OLJ7" s="867"/>
      <c r="OLK7" s="867"/>
      <c r="OLL7" s="867"/>
      <c r="OLM7" s="867"/>
      <c r="OLN7" s="867"/>
      <c r="OLO7" s="867"/>
      <c r="OLP7" s="867"/>
      <c r="OLQ7" s="867"/>
      <c r="OLR7" s="867"/>
      <c r="OLS7" s="867"/>
      <c r="OLT7" s="867"/>
      <c r="OLU7" s="867"/>
      <c r="OLV7" s="867"/>
      <c r="OLW7" s="867"/>
      <c r="OLX7" s="867"/>
      <c r="OLY7" s="867"/>
      <c r="OLZ7" s="867"/>
      <c r="OMA7" s="867"/>
      <c r="OMB7" s="867"/>
      <c r="OMC7" s="867"/>
      <c r="OMD7" s="867"/>
      <c r="OME7" s="867"/>
      <c r="OMF7" s="867"/>
      <c r="OMG7" s="867"/>
      <c r="OMH7" s="867"/>
      <c r="OMI7" s="867"/>
      <c r="OMJ7" s="867"/>
      <c r="OMK7" s="867"/>
      <c r="OML7" s="867"/>
      <c r="OMM7" s="867"/>
      <c r="OMN7" s="867"/>
      <c r="OMO7" s="867"/>
      <c r="OMP7" s="867"/>
      <c r="OMQ7" s="867"/>
      <c r="OMR7" s="867"/>
      <c r="OMS7" s="867"/>
      <c r="OMT7" s="867"/>
      <c r="OMU7" s="867"/>
      <c r="OMV7" s="867"/>
      <c r="OMW7" s="867"/>
      <c r="OMX7" s="867"/>
      <c r="OMY7" s="867"/>
      <c r="OMZ7" s="867"/>
      <c r="ONA7" s="867"/>
      <c r="ONB7" s="867"/>
      <c r="ONC7" s="867"/>
      <c r="OND7" s="867"/>
      <c r="ONE7" s="867"/>
      <c r="ONF7" s="867"/>
      <c r="ONG7" s="867"/>
      <c r="ONH7" s="867"/>
      <c r="ONI7" s="867"/>
      <c r="ONJ7" s="867"/>
      <c r="ONK7" s="867"/>
      <c r="ONL7" s="867"/>
      <c r="ONM7" s="867"/>
      <c r="ONN7" s="867"/>
      <c r="ONO7" s="867"/>
      <c r="ONP7" s="867"/>
      <c r="ONQ7" s="867"/>
      <c r="ONR7" s="867"/>
      <c r="ONS7" s="867"/>
      <c r="ONT7" s="867"/>
      <c r="ONU7" s="867"/>
      <c r="ONV7" s="867"/>
      <c r="ONW7" s="867"/>
      <c r="ONX7" s="867"/>
      <c r="ONY7" s="867"/>
      <c r="ONZ7" s="867"/>
      <c r="OOA7" s="867"/>
      <c r="OOB7" s="867"/>
      <c r="OOC7" s="867"/>
      <c r="OOD7" s="867"/>
      <c r="OOE7" s="867"/>
      <c r="OOF7" s="867"/>
      <c r="OOG7" s="867"/>
      <c r="OOH7" s="867"/>
      <c r="OOI7" s="867"/>
      <c r="OOJ7" s="867"/>
      <c r="OOK7" s="867"/>
      <c r="OOL7" s="867"/>
      <c r="OOM7" s="867"/>
      <c r="OON7" s="867"/>
      <c r="OOO7" s="867"/>
      <c r="OOP7" s="867"/>
      <c r="OOQ7" s="867"/>
      <c r="OOR7" s="867"/>
      <c r="OOS7" s="867"/>
      <c r="OOT7" s="867"/>
      <c r="OOU7" s="867"/>
      <c r="OOV7" s="867"/>
      <c r="OOW7" s="867"/>
      <c r="OOX7" s="867"/>
      <c r="OOY7" s="867"/>
      <c r="OOZ7" s="867"/>
      <c r="OPA7" s="867"/>
      <c r="OPB7" s="867"/>
      <c r="OPC7" s="867"/>
      <c r="OPD7" s="867"/>
      <c r="OPE7" s="867"/>
      <c r="OPF7" s="867"/>
      <c r="OPG7" s="867"/>
      <c r="OPH7" s="867"/>
      <c r="OPI7" s="867"/>
      <c r="OPJ7" s="867"/>
      <c r="OPK7" s="867"/>
      <c r="OPL7" s="867"/>
      <c r="OPM7" s="867"/>
      <c r="OPN7" s="867"/>
      <c r="OPO7" s="867"/>
      <c r="OPP7" s="867"/>
      <c r="OPQ7" s="867"/>
      <c r="OPR7" s="867"/>
      <c r="OPS7" s="867"/>
      <c r="OPT7" s="867"/>
      <c r="OPU7" s="867"/>
      <c r="OPV7" s="867"/>
      <c r="OPW7" s="867"/>
      <c r="OPX7" s="867"/>
      <c r="OPY7" s="867"/>
      <c r="OPZ7" s="867"/>
      <c r="OQA7" s="867"/>
      <c r="OQB7" s="867"/>
      <c r="OQC7" s="867"/>
      <c r="OQD7" s="867"/>
      <c r="OQE7" s="867"/>
      <c r="OQF7" s="867"/>
      <c r="OQG7" s="867"/>
      <c r="OQH7" s="867"/>
      <c r="OQI7" s="867"/>
      <c r="OQJ7" s="867"/>
      <c r="OQK7" s="867"/>
      <c r="OQL7" s="867"/>
      <c r="OQM7" s="867"/>
      <c r="OQN7" s="867"/>
      <c r="OQO7" s="867"/>
      <c r="OQP7" s="867"/>
      <c r="OQQ7" s="867"/>
      <c r="OQR7" s="867"/>
      <c r="OQS7" s="867"/>
      <c r="OQT7" s="867"/>
      <c r="OQU7" s="867"/>
      <c r="OQV7" s="867"/>
      <c r="OQW7" s="867"/>
      <c r="OQX7" s="867"/>
      <c r="OQY7" s="867"/>
      <c r="OQZ7" s="867"/>
      <c r="ORA7" s="867"/>
      <c r="ORB7" s="867"/>
      <c r="ORC7" s="867"/>
      <c r="ORD7" s="867"/>
      <c r="ORE7" s="867"/>
      <c r="ORF7" s="867"/>
      <c r="ORG7" s="867"/>
      <c r="ORH7" s="867"/>
      <c r="ORI7" s="867"/>
      <c r="ORJ7" s="867"/>
      <c r="ORK7" s="867"/>
      <c r="ORL7" s="867"/>
      <c r="ORM7" s="867"/>
      <c r="ORN7" s="867"/>
      <c r="ORO7" s="867"/>
      <c r="ORP7" s="867"/>
      <c r="ORQ7" s="867"/>
      <c r="ORR7" s="867"/>
      <c r="ORS7" s="867"/>
      <c r="ORT7" s="867"/>
      <c r="ORU7" s="867"/>
      <c r="ORV7" s="867"/>
      <c r="ORW7" s="867"/>
      <c r="ORX7" s="867"/>
      <c r="ORY7" s="867"/>
      <c r="ORZ7" s="867"/>
      <c r="OSA7" s="867"/>
      <c r="OSB7" s="867"/>
      <c r="OSC7" s="867"/>
      <c r="OSD7" s="867"/>
      <c r="OSE7" s="867"/>
      <c r="OSF7" s="867"/>
      <c r="OSG7" s="867"/>
      <c r="OSH7" s="867"/>
      <c r="OSI7" s="867"/>
      <c r="OSJ7" s="867"/>
      <c r="OSK7" s="867"/>
      <c r="OSL7" s="867"/>
      <c r="OSM7" s="867"/>
      <c r="OSN7" s="867"/>
      <c r="OSO7" s="867"/>
      <c r="OSP7" s="867"/>
      <c r="OSQ7" s="867"/>
      <c r="OSR7" s="867"/>
      <c r="OSS7" s="867"/>
      <c r="OST7" s="867"/>
      <c r="OSU7" s="867"/>
      <c r="OSV7" s="867"/>
      <c r="OSW7" s="867"/>
      <c r="OSX7" s="867"/>
      <c r="OSY7" s="867"/>
      <c r="OSZ7" s="867"/>
      <c r="OTA7" s="867"/>
      <c r="OTB7" s="867"/>
      <c r="OTC7" s="867"/>
      <c r="OTD7" s="867"/>
      <c r="OTE7" s="867"/>
      <c r="OTF7" s="867"/>
      <c r="OTG7" s="867"/>
      <c r="OTH7" s="867"/>
      <c r="OTI7" s="867"/>
      <c r="OTJ7" s="867"/>
      <c r="OTK7" s="867"/>
      <c r="OTL7" s="867"/>
      <c r="OTM7" s="867"/>
      <c r="OTN7" s="867"/>
      <c r="OTO7" s="867"/>
      <c r="OTP7" s="867"/>
      <c r="OTQ7" s="867"/>
      <c r="OTR7" s="867"/>
      <c r="OTS7" s="867"/>
      <c r="OTT7" s="867"/>
      <c r="OTU7" s="867"/>
      <c r="OTV7" s="867"/>
      <c r="OTW7" s="867"/>
      <c r="OTX7" s="867"/>
      <c r="OTY7" s="867"/>
      <c r="OTZ7" s="867"/>
      <c r="OUA7" s="867"/>
      <c r="OUB7" s="867"/>
      <c r="OUC7" s="867"/>
      <c r="OUD7" s="867"/>
      <c r="OUE7" s="867"/>
      <c r="OUF7" s="867"/>
      <c r="OUG7" s="867"/>
      <c r="OUH7" s="867"/>
      <c r="OUI7" s="867"/>
      <c r="OUJ7" s="867"/>
      <c r="OUK7" s="867"/>
      <c r="OUL7" s="867"/>
      <c r="OUM7" s="867"/>
      <c r="OUN7" s="867"/>
      <c r="OUO7" s="867"/>
      <c r="OUP7" s="867"/>
      <c r="OUQ7" s="867"/>
      <c r="OUR7" s="867"/>
      <c r="OUS7" s="867"/>
      <c r="OUT7" s="867"/>
      <c r="OUU7" s="867"/>
      <c r="OUV7" s="867"/>
      <c r="OUW7" s="867"/>
      <c r="OUX7" s="867"/>
      <c r="OUY7" s="867"/>
      <c r="OUZ7" s="867"/>
      <c r="OVA7" s="867"/>
      <c r="OVB7" s="867"/>
      <c r="OVC7" s="867"/>
      <c r="OVD7" s="867"/>
      <c r="OVE7" s="867"/>
      <c r="OVF7" s="867"/>
      <c r="OVG7" s="867"/>
      <c r="OVH7" s="867"/>
      <c r="OVI7" s="867"/>
      <c r="OVJ7" s="867"/>
      <c r="OVK7" s="867"/>
      <c r="OVL7" s="867"/>
      <c r="OVM7" s="867"/>
      <c r="OVN7" s="867"/>
      <c r="OVO7" s="867"/>
      <c r="OVP7" s="867"/>
      <c r="OVQ7" s="867"/>
      <c r="OVR7" s="867"/>
      <c r="OVS7" s="867"/>
      <c r="OVT7" s="867"/>
      <c r="OVU7" s="867"/>
      <c r="OVV7" s="867"/>
      <c r="OVW7" s="867"/>
      <c r="OVX7" s="867"/>
      <c r="OVY7" s="867"/>
      <c r="OVZ7" s="867"/>
      <c r="OWA7" s="867"/>
      <c r="OWB7" s="867"/>
      <c r="OWC7" s="867"/>
      <c r="OWD7" s="867"/>
      <c r="OWE7" s="867"/>
      <c r="OWF7" s="867"/>
      <c r="OWG7" s="867"/>
      <c r="OWH7" s="867"/>
      <c r="OWI7" s="867"/>
      <c r="OWJ7" s="867"/>
      <c r="OWK7" s="867"/>
      <c r="OWL7" s="867"/>
      <c r="OWM7" s="867"/>
      <c r="OWN7" s="867"/>
      <c r="OWO7" s="867"/>
      <c r="OWP7" s="867"/>
      <c r="OWQ7" s="867"/>
      <c r="OWR7" s="867"/>
      <c r="OWS7" s="867"/>
      <c r="OWT7" s="867"/>
      <c r="OWU7" s="867"/>
      <c r="OWV7" s="867"/>
      <c r="OWW7" s="867"/>
      <c r="OWX7" s="867"/>
      <c r="OWY7" s="867"/>
      <c r="OWZ7" s="867"/>
      <c r="OXA7" s="867"/>
      <c r="OXB7" s="867"/>
      <c r="OXC7" s="867"/>
      <c r="OXD7" s="867"/>
      <c r="OXE7" s="867"/>
      <c r="OXF7" s="867"/>
      <c r="OXG7" s="867"/>
      <c r="OXH7" s="867"/>
      <c r="OXI7" s="867"/>
      <c r="OXJ7" s="867"/>
      <c r="OXK7" s="867"/>
      <c r="OXL7" s="867"/>
      <c r="OXM7" s="867"/>
      <c r="OXN7" s="867"/>
      <c r="OXO7" s="867"/>
      <c r="OXP7" s="867"/>
      <c r="OXQ7" s="867"/>
      <c r="OXR7" s="867"/>
      <c r="OXS7" s="867"/>
      <c r="OXT7" s="867"/>
      <c r="OXU7" s="867"/>
      <c r="OXV7" s="867"/>
      <c r="OXW7" s="867"/>
      <c r="OXX7" s="867"/>
      <c r="OXY7" s="867"/>
      <c r="OXZ7" s="867"/>
      <c r="OYA7" s="867"/>
      <c r="OYB7" s="867"/>
      <c r="OYC7" s="867"/>
      <c r="OYD7" s="867"/>
      <c r="OYE7" s="867"/>
      <c r="OYF7" s="867"/>
      <c r="OYG7" s="867"/>
      <c r="OYH7" s="867"/>
      <c r="OYI7" s="867"/>
      <c r="OYJ7" s="867"/>
      <c r="OYK7" s="867"/>
      <c r="OYL7" s="867"/>
      <c r="OYM7" s="867"/>
      <c r="OYN7" s="867"/>
      <c r="OYO7" s="867"/>
      <c r="OYP7" s="867"/>
      <c r="OYQ7" s="867"/>
      <c r="OYR7" s="867"/>
      <c r="OYS7" s="867"/>
      <c r="OYT7" s="867"/>
      <c r="OYU7" s="867"/>
      <c r="OYV7" s="867"/>
      <c r="OYW7" s="867"/>
      <c r="OYX7" s="867"/>
      <c r="OYY7" s="867"/>
      <c r="OYZ7" s="867"/>
      <c r="OZA7" s="867"/>
      <c r="OZB7" s="867"/>
      <c r="OZC7" s="867"/>
      <c r="OZD7" s="867"/>
      <c r="OZE7" s="867"/>
      <c r="OZF7" s="867"/>
      <c r="OZG7" s="867"/>
      <c r="OZH7" s="867"/>
      <c r="OZI7" s="867"/>
      <c r="OZJ7" s="867"/>
      <c r="OZK7" s="867"/>
      <c r="OZL7" s="867"/>
      <c r="OZM7" s="867"/>
      <c r="OZN7" s="867"/>
      <c r="OZO7" s="867"/>
      <c r="OZP7" s="867"/>
      <c r="OZQ7" s="867"/>
      <c r="OZR7" s="867"/>
      <c r="OZS7" s="867"/>
      <c r="OZT7" s="867"/>
      <c r="OZU7" s="867"/>
      <c r="OZV7" s="867"/>
      <c r="OZW7" s="867"/>
      <c r="OZX7" s="867"/>
      <c r="OZY7" s="867"/>
      <c r="OZZ7" s="867"/>
      <c r="PAA7" s="867"/>
      <c r="PAB7" s="867"/>
      <c r="PAC7" s="867"/>
      <c r="PAD7" s="867"/>
      <c r="PAE7" s="867"/>
      <c r="PAF7" s="867"/>
      <c r="PAG7" s="867"/>
      <c r="PAH7" s="867"/>
      <c r="PAI7" s="867"/>
      <c r="PAJ7" s="867"/>
      <c r="PAK7" s="867"/>
      <c r="PAL7" s="867"/>
      <c r="PAM7" s="867"/>
      <c r="PAN7" s="867"/>
      <c r="PAO7" s="867"/>
      <c r="PAP7" s="867"/>
      <c r="PAQ7" s="867"/>
      <c r="PAR7" s="867"/>
      <c r="PAS7" s="867"/>
      <c r="PAT7" s="867"/>
      <c r="PAU7" s="867"/>
      <c r="PAV7" s="867"/>
      <c r="PAW7" s="867"/>
      <c r="PAX7" s="867"/>
      <c r="PAY7" s="867"/>
      <c r="PAZ7" s="867"/>
      <c r="PBA7" s="867"/>
      <c r="PBB7" s="867"/>
      <c r="PBC7" s="867"/>
      <c r="PBD7" s="867"/>
      <c r="PBE7" s="867"/>
      <c r="PBF7" s="867"/>
      <c r="PBG7" s="867"/>
      <c r="PBH7" s="867"/>
      <c r="PBI7" s="867"/>
      <c r="PBJ7" s="867"/>
      <c r="PBK7" s="867"/>
      <c r="PBL7" s="867"/>
      <c r="PBM7" s="867"/>
      <c r="PBN7" s="867"/>
      <c r="PBO7" s="867"/>
      <c r="PBP7" s="867"/>
      <c r="PBQ7" s="867"/>
      <c r="PBR7" s="867"/>
      <c r="PBS7" s="867"/>
      <c r="PBT7" s="867"/>
      <c r="PBU7" s="867"/>
      <c r="PBV7" s="867"/>
      <c r="PBW7" s="867"/>
      <c r="PBX7" s="867"/>
      <c r="PBY7" s="867"/>
      <c r="PBZ7" s="867"/>
      <c r="PCA7" s="867"/>
      <c r="PCB7" s="867"/>
      <c r="PCC7" s="867"/>
      <c r="PCD7" s="867"/>
      <c r="PCE7" s="867"/>
      <c r="PCF7" s="867"/>
      <c r="PCG7" s="867"/>
      <c r="PCH7" s="867"/>
      <c r="PCI7" s="867"/>
      <c r="PCJ7" s="867"/>
      <c r="PCK7" s="867"/>
      <c r="PCL7" s="867"/>
      <c r="PCM7" s="867"/>
      <c r="PCN7" s="867"/>
      <c r="PCO7" s="867"/>
      <c r="PCP7" s="867"/>
      <c r="PCQ7" s="867"/>
      <c r="PCR7" s="867"/>
      <c r="PCS7" s="867"/>
      <c r="PCT7" s="867"/>
      <c r="PCU7" s="867"/>
      <c r="PCV7" s="867"/>
      <c r="PCW7" s="867"/>
      <c r="PCX7" s="867"/>
      <c r="PCY7" s="867"/>
      <c r="PCZ7" s="867"/>
      <c r="PDA7" s="867"/>
      <c r="PDB7" s="867"/>
      <c r="PDC7" s="867"/>
      <c r="PDD7" s="867"/>
      <c r="PDE7" s="867"/>
      <c r="PDF7" s="867"/>
      <c r="PDG7" s="867"/>
      <c r="PDH7" s="867"/>
      <c r="PDI7" s="867"/>
      <c r="PDJ7" s="867"/>
      <c r="PDK7" s="867"/>
      <c r="PDL7" s="867"/>
      <c r="PDM7" s="867"/>
      <c r="PDN7" s="867"/>
      <c r="PDO7" s="867"/>
      <c r="PDP7" s="867"/>
      <c r="PDQ7" s="867"/>
      <c r="PDR7" s="867"/>
      <c r="PDS7" s="867"/>
      <c r="PDT7" s="867"/>
      <c r="PDU7" s="867"/>
      <c r="PDV7" s="867"/>
      <c r="PDW7" s="867"/>
      <c r="PDX7" s="867"/>
      <c r="PDY7" s="867"/>
      <c r="PDZ7" s="867"/>
      <c r="PEA7" s="867"/>
      <c r="PEB7" s="867"/>
      <c r="PEC7" s="867"/>
      <c r="PED7" s="867"/>
      <c r="PEE7" s="867"/>
      <c r="PEF7" s="867"/>
      <c r="PEG7" s="867"/>
      <c r="PEH7" s="867"/>
      <c r="PEI7" s="867"/>
      <c r="PEJ7" s="867"/>
      <c r="PEK7" s="867"/>
      <c r="PEL7" s="867"/>
      <c r="PEM7" s="867"/>
      <c r="PEN7" s="867"/>
      <c r="PEO7" s="867"/>
      <c r="PEP7" s="867"/>
      <c r="PEQ7" s="867"/>
      <c r="PER7" s="867"/>
      <c r="PES7" s="867"/>
      <c r="PET7" s="867"/>
      <c r="PEU7" s="867"/>
      <c r="PEV7" s="867"/>
      <c r="PEW7" s="867"/>
      <c r="PEX7" s="867"/>
      <c r="PEY7" s="867"/>
      <c r="PEZ7" s="867"/>
      <c r="PFA7" s="867"/>
      <c r="PFB7" s="867"/>
      <c r="PFC7" s="867"/>
      <c r="PFD7" s="867"/>
      <c r="PFE7" s="867"/>
      <c r="PFF7" s="867"/>
      <c r="PFG7" s="867"/>
      <c r="PFH7" s="867"/>
      <c r="PFI7" s="867"/>
      <c r="PFJ7" s="867"/>
      <c r="PFK7" s="867"/>
      <c r="PFL7" s="867"/>
      <c r="PFM7" s="867"/>
      <c r="PFN7" s="867"/>
      <c r="PFO7" s="867"/>
      <c r="PFP7" s="867"/>
      <c r="PFQ7" s="867"/>
      <c r="PFR7" s="867"/>
      <c r="PFS7" s="867"/>
      <c r="PFT7" s="867"/>
      <c r="PFU7" s="867"/>
      <c r="PFV7" s="867"/>
      <c r="PFW7" s="867"/>
      <c r="PFX7" s="867"/>
      <c r="PFY7" s="867"/>
      <c r="PFZ7" s="867"/>
      <c r="PGA7" s="867"/>
      <c r="PGB7" s="867"/>
      <c r="PGC7" s="867"/>
      <c r="PGD7" s="867"/>
      <c r="PGE7" s="867"/>
      <c r="PGF7" s="867"/>
      <c r="PGG7" s="867"/>
      <c r="PGH7" s="867"/>
      <c r="PGI7" s="867"/>
      <c r="PGJ7" s="867"/>
      <c r="PGK7" s="867"/>
      <c r="PGL7" s="867"/>
      <c r="PGM7" s="867"/>
      <c r="PGN7" s="867"/>
      <c r="PGO7" s="867"/>
      <c r="PGP7" s="867"/>
      <c r="PGQ7" s="867"/>
      <c r="PGR7" s="867"/>
      <c r="PGS7" s="867"/>
      <c r="PGT7" s="867"/>
      <c r="PGU7" s="867"/>
      <c r="PGV7" s="867"/>
      <c r="PGW7" s="867"/>
      <c r="PGX7" s="867"/>
      <c r="PGY7" s="867"/>
      <c r="PGZ7" s="867"/>
      <c r="PHA7" s="867"/>
      <c r="PHB7" s="867"/>
      <c r="PHC7" s="867"/>
      <c r="PHD7" s="867"/>
      <c r="PHE7" s="867"/>
      <c r="PHF7" s="867"/>
      <c r="PHG7" s="867"/>
      <c r="PHH7" s="867"/>
      <c r="PHI7" s="867"/>
      <c r="PHJ7" s="867"/>
      <c r="PHK7" s="867"/>
      <c r="PHL7" s="867"/>
      <c r="PHM7" s="867"/>
      <c r="PHN7" s="867"/>
      <c r="PHO7" s="867"/>
      <c r="PHP7" s="867"/>
      <c r="PHQ7" s="867"/>
      <c r="PHR7" s="867"/>
      <c r="PHS7" s="867"/>
      <c r="PHT7" s="867"/>
      <c r="PHU7" s="867"/>
      <c r="PHV7" s="867"/>
      <c r="PHW7" s="867"/>
      <c r="PHX7" s="867"/>
      <c r="PHY7" s="867"/>
      <c r="PHZ7" s="867"/>
      <c r="PIA7" s="867"/>
      <c r="PIB7" s="867"/>
      <c r="PIC7" s="867"/>
      <c r="PID7" s="867"/>
      <c r="PIE7" s="867"/>
      <c r="PIF7" s="867"/>
      <c r="PIG7" s="867"/>
      <c r="PIH7" s="867"/>
      <c r="PII7" s="867"/>
      <c r="PIJ7" s="867"/>
      <c r="PIK7" s="867"/>
      <c r="PIL7" s="867"/>
      <c r="PIM7" s="867"/>
      <c r="PIN7" s="867"/>
      <c r="PIO7" s="867"/>
      <c r="PIP7" s="867"/>
      <c r="PIQ7" s="867"/>
      <c r="PIR7" s="867"/>
      <c r="PIS7" s="867"/>
      <c r="PIT7" s="867"/>
      <c r="PIU7" s="867"/>
      <c r="PIV7" s="867"/>
      <c r="PIW7" s="867"/>
      <c r="PIX7" s="867"/>
      <c r="PIY7" s="867"/>
      <c r="PIZ7" s="867"/>
      <c r="PJA7" s="867"/>
      <c r="PJB7" s="867"/>
      <c r="PJC7" s="867"/>
      <c r="PJD7" s="867"/>
      <c r="PJE7" s="867"/>
      <c r="PJF7" s="867"/>
      <c r="PJG7" s="867"/>
      <c r="PJH7" s="867"/>
      <c r="PJI7" s="867"/>
      <c r="PJJ7" s="867"/>
      <c r="PJK7" s="867"/>
      <c r="PJL7" s="867"/>
      <c r="PJM7" s="867"/>
      <c r="PJN7" s="867"/>
      <c r="PJO7" s="867"/>
      <c r="PJP7" s="867"/>
      <c r="PJQ7" s="867"/>
      <c r="PJR7" s="867"/>
      <c r="PJS7" s="867"/>
      <c r="PJT7" s="867"/>
      <c r="PJU7" s="867"/>
      <c r="PJV7" s="867"/>
      <c r="PJW7" s="867"/>
      <c r="PJX7" s="867"/>
      <c r="PJY7" s="867"/>
      <c r="PJZ7" s="867"/>
      <c r="PKA7" s="867"/>
      <c r="PKB7" s="867"/>
      <c r="PKC7" s="867"/>
      <c r="PKD7" s="867"/>
      <c r="PKE7" s="867"/>
      <c r="PKF7" s="867"/>
      <c r="PKG7" s="867"/>
      <c r="PKH7" s="867"/>
      <c r="PKI7" s="867"/>
      <c r="PKJ7" s="867"/>
      <c r="PKK7" s="867"/>
      <c r="PKL7" s="867"/>
      <c r="PKM7" s="867"/>
      <c r="PKN7" s="867"/>
      <c r="PKO7" s="867"/>
      <c r="PKP7" s="867"/>
      <c r="PKQ7" s="867"/>
      <c r="PKR7" s="867"/>
      <c r="PKS7" s="867"/>
      <c r="PKT7" s="867"/>
      <c r="PKU7" s="867"/>
      <c r="PKV7" s="867"/>
      <c r="PKW7" s="867"/>
      <c r="PKX7" s="867"/>
      <c r="PKY7" s="867"/>
      <c r="PKZ7" s="867"/>
      <c r="PLA7" s="867"/>
      <c r="PLB7" s="867"/>
      <c r="PLC7" s="867"/>
      <c r="PLD7" s="867"/>
      <c r="PLE7" s="867"/>
      <c r="PLF7" s="867"/>
      <c r="PLG7" s="867"/>
      <c r="PLH7" s="867"/>
      <c r="PLI7" s="867"/>
      <c r="PLJ7" s="867"/>
      <c r="PLK7" s="867"/>
      <c r="PLL7" s="867"/>
      <c r="PLM7" s="867"/>
      <c r="PLN7" s="867"/>
      <c r="PLO7" s="867"/>
      <c r="PLP7" s="867"/>
      <c r="PLQ7" s="867"/>
      <c r="PLR7" s="867"/>
      <c r="PLS7" s="867"/>
      <c r="PLT7" s="867"/>
      <c r="PLU7" s="867"/>
      <c r="PLV7" s="867"/>
      <c r="PLW7" s="867"/>
      <c r="PLX7" s="867"/>
      <c r="PLY7" s="867"/>
      <c r="PLZ7" s="867"/>
      <c r="PMA7" s="867"/>
      <c r="PMB7" s="867"/>
      <c r="PMC7" s="867"/>
      <c r="PMD7" s="867"/>
      <c r="PME7" s="867"/>
      <c r="PMF7" s="867"/>
      <c r="PMG7" s="867"/>
      <c r="PMH7" s="867"/>
      <c r="PMI7" s="867"/>
      <c r="PMJ7" s="867"/>
      <c r="PMK7" s="867"/>
      <c r="PML7" s="867"/>
      <c r="PMM7" s="867"/>
      <c r="PMN7" s="867"/>
      <c r="PMO7" s="867"/>
      <c r="PMP7" s="867"/>
      <c r="PMQ7" s="867"/>
      <c r="PMR7" s="867"/>
      <c r="PMS7" s="867"/>
      <c r="PMT7" s="867"/>
      <c r="PMU7" s="867"/>
      <c r="PMV7" s="867"/>
      <c r="PMW7" s="867"/>
      <c r="PMX7" s="867"/>
      <c r="PMY7" s="867"/>
      <c r="PMZ7" s="867"/>
      <c r="PNA7" s="867"/>
      <c r="PNB7" s="867"/>
      <c r="PNC7" s="867"/>
      <c r="PND7" s="867"/>
      <c r="PNE7" s="867"/>
      <c r="PNF7" s="867"/>
      <c r="PNG7" s="867"/>
      <c r="PNH7" s="867"/>
      <c r="PNI7" s="867"/>
      <c r="PNJ7" s="867"/>
      <c r="PNK7" s="867"/>
      <c r="PNL7" s="867"/>
      <c r="PNM7" s="867"/>
      <c r="PNN7" s="867"/>
      <c r="PNO7" s="867"/>
      <c r="PNP7" s="867"/>
      <c r="PNQ7" s="867"/>
      <c r="PNR7" s="867"/>
      <c r="PNS7" s="867"/>
      <c r="PNT7" s="867"/>
      <c r="PNU7" s="867"/>
      <c r="PNV7" s="867"/>
      <c r="PNW7" s="867"/>
      <c r="PNX7" s="867"/>
      <c r="PNY7" s="867"/>
      <c r="PNZ7" s="867"/>
      <c r="POA7" s="867"/>
      <c r="POB7" s="867"/>
      <c r="POC7" s="867"/>
      <c r="POD7" s="867"/>
      <c r="POE7" s="867"/>
      <c r="POF7" s="867"/>
      <c r="POG7" s="867"/>
      <c r="POH7" s="867"/>
      <c r="POI7" s="867"/>
      <c r="POJ7" s="867"/>
      <c r="POK7" s="867"/>
      <c r="POL7" s="867"/>
      <c r="POM7" s="867"/>
      <c r="PON7" s="867"/>
      <c r="POO7" s="867"/>
      <c r="POP7" s="867"/>
      <c r="POQ7" s="867"/>
      <c r="POR7" s="867"/>
      <c r="POS7" s="867"/>
      <c r="POT7" s="867"/>
      <c r="POU7" s="867"/>
      <c r="POV7" s="867"/>
      <c r="POW7" s="867"/>
      <c r="POX7" s="867"/>
      <c r="POY7" s="867"/>
      <c r="POZ7" s="867"/>
      <c r="PPA7" s="867"/>
      <c r="PPB7" s="867"/>
      <c r="PPC7" s="867"/>
      <c r="PPD7" s="867"/>
      <c r="PPE7" s="867"/>
      <c r="PPF7" s="867"/>
      <c r="PPG7" s="867"/>
      <c r="PPH7" s="867"/>
      <c r="PPI7" s="867"/>
      <c r="PPJ7" s="867"/>
      <c r="PPK7" s="867"/>
      <c r="PPL7" s="867"/>
      <c r="PPM7" s="867"/>
      <c r="PPN7" s="867"/>
      <c r="PPO7" s="867"/>
      <c r="PPP7" s="867"/>
      <c r="PPQ7" s="867"/>
      <c r="PPR7" s="867"/>
      <c r="PPS7" s="867"/>
      <c r="PPT7" s="867"/>
      <c r="PPU7" s="867"/>
      <c r="PPV7" s="867"/>
      <c r="PPW7" s="867"/>
      <c r="PPX7" s="867"/>
      <c r="PPY7" s="867"/>
      <c r="PPZ7" s="867"/>
      <c r="PQA7" s="867"/>
      <c r="PQB7" s="867"/>
      <c r="PQC7" s="867"/>
      <c r="PQD7" s="867"/>
      <c r="PQE7" s="867"/>
      <c r="PQF7" s="867"/>
      <c r="PQG7" s="867"/>
      <c r="PQH7" s="867"/>
      <c r="PQI7" s="867"/>
      <c r="PQJ7" s="867"/>
      <c r="PQK7" s="867"/>
      <c r="PQL7" s="867"/>
      <c r="PQM7" s="867"/>
      <c r="PQN7" s="867"/>
      <c r="PQO7" s="867"/>
      <c r="PQP7" s="867"/>
      <c r="PQQ7" s="867"/>
      <c r="PQR7" s="867"/>
      <c r="PQS7" s="867"/>
      <c r="PQT7" s="867"/>
      <c r="PQU7" s="867"/>
      <c r="PQV7" s="867"/>
      <c r="PQW7" s="867"/>
      <c r="PQX7" s="867"/>
      <c r="PQY7" s="867"/>
      <c r="PQZ7" s="867"/>
      <c r="PRA7" s="867"/>
      <c r="PRB7" s="867"/>
      <c r="PRC7" s="867"/>
      <c r="PRD7" s="867"/>
      <c r="PRE7" s="867"/>
      <c r="PRF7" s="867"/>
      <c r="PRG7" s="867"/>
      <c r="PRH7" s="867"/>
      <c r="PRI7" s="867"/>
      <c r="PRJ7" s="867"/>
      <c r="PRK7" s="867"/>
      <c r="PRL7" s="867"/>
      <c r="PRM7" s="867"/>
      <c r="PRN7" s="867"/>
      <c r="PRO7" s="867"/>
      <c r="PRP7" s="867"/>
      <c r="PRQ7" s="867"/>
      <c r="PRR7" s="867"/>
      <c r="PRS7" s="867"/>
      <c r="PRT7" s="867"/>
      <c r="PRU7" s="867"/>
      <c r="PRV7" s="867"/>
      <c r="PRW7" s="867"/>
      <c r="PRX7" s="867"/>
      <c r="PRY7" s="867"/>
      <c r="PRZ7" s="867"/>
      <c r="PSA7" s="867"/>
      <c r="PSB7" s="867"/>
      <c r="PSC7" s="867"/>
      <c r="PSD7" s="867"/>
      <c r="PSE7" s="867"/>
      <c r="PSF7" s="867"/>
      <c r="PSG7" s="867"/>
      <c r="PSH7" s="867"/>
      <c r="PSI7" s="867"/>
      <c r="PSJ7" s="867"/>
      <c r="PSK7" s="867"/>
      <c r="PSL7" s="867"/>
      <c r="PSM7" s="867"/>
      <c r="PSN7" s="867"/>
      <c r="PSO7" s="867"/>
      <c r="PSP7" s="867"/>
      <c r="PSQ7" s="867"/>
      <c r="PSR7" s="867"/>
      <c r="PSS7" s="867"/>
      <c r="PST7" s="867"/>
      <c r="PSU7" s="867"/>
      <c r="PSV7" s="867"/>
      <c r="PSW7" s="867"/>
      <c r="PSX7" s="867"/>
      <c r="PSY7" s="867"/>
      <c r="PSZ7" s="867"/>
      <c r="PTA7" s="867"/>
      <c r="PTB7" s="867"/>
      <c r="PTC7" s="867"/>
      <c r="PTD7" s="867"/>
      <c r="PTE7" s="867"/>
      <c r="PTF7" s="867"/>
      <c r="PTG7" s="867"/>
      <c r="PTH7" s="867"/>
      <c r="PTI7" s="867"/>
      <c r="PTJ7" s="867"/>
      <c r="PTK7" s="867"/>
      <c r="PTL7" s="867"/>
      <c r="PTM7" s="867"/>
      <c r="PTN7" s="867"/>
      <c r="PTO7" s="867"/>
      <c r="PTP7" s="867"/>
      <c r="PTQ7" s="867"/>
      <c r="PTR7" s="867"/>
      <c r="PTS7" s="867"/>
      <c r="PTT7" s="867"/>
      <c r="PTU7" s="867"/>
      <c r="PTV7" s="867"/>
      <c r="PTW7" s="867"/>
      <c r="PTX7" s="867"/>
      <c r="PTY7" s="867"/>
      <c r="PTZ7" s="867"/>
      <c r="PUA7" s="867"/>
      <c r="PUB7" s="867"/>
      <c r="PUC7" s="867"/>
      <c r="PUD7" s="867"/>
      <c r="PUE7" s="867"/>
      <c r="PUF7" s="867"/>
      <c r="PUG7" s="867"/>
      <c r="PUH7" s="867"/>
      <c r="PUI7" s="867"/>
      <c r="PUJ7" s="867"/>
      <c r="PUK7" s="867"/>
      <c r="PUL7" s="867"/>
      <c r="PUM7" s="867"/>
      <c r="PUN7" s="867"/>
      <c r="PUO7" s="867"/>
      <c r="PUP7" s="867"/>
      <c r="PUQ7" s="867"/>
      <c r="PUR7" s="867"/>
      <c r="PUS7" s="867"/>
      <c r="PUT7" s="867"/>
      <c r="PUU7" s="867"/>
      <c r="PUV7" s="867"/>
      <c r="PUW7" s="867"/>
      <c r="PUX7" s="867"/>
      <c r="PUY7" s="867"/>
      <c r="PUZ7" s="867"/>
      <c r="PVA7" s="867"/>
      <c r="PVB7" s="867"/>
      <c r="PVC7" s="867"/>
      <c r="PVD7" s="867"/>
      <c r="PVE7" s="867"/>
      <c r="PVF7" s="867"/>
      <c r="PVG7" s="867"/>
      <c r="PVH7" s="867"/>
      <c r="PVI7" s="867"/>
      <c r="PVJ7" s="867"/>
      <c r="PVK7" s="867"/>
      <c r="PVL7" s="867"/>
      <c r="PVM7" s="867"/>
      <c r="PVN7" s="867"/>
      <c r="PVO7" s="867"/>
      <c r="PVP7" s="867"/>
      <c r="PVQ7" s="867"/>
      <c r="PVR7" s="867"/>
      <c r="PVS7" s="867"/>
      <c r="PVT7" s="867"/>
      <c r="PVU7" s="867"/>
      <c r="PVV7" s="867"/>
      <c r="PVW7" s="867"/>
      <c r="PVX7" s="867"/>
      <c r="PVY7" s="867"/>
      <c r="PVZ7" s="867"/>
      <c r="PWA7" s="867"/>
      <c r="PWB7" s="867"/>
      <c r="PWC7" s="867"/>
      <c r="PWD7" s="867"/>
      <c r="PWE7" s="867"/>
      <c r="PWF7" s="867"/>
      <c r="PWG7" s="867"/>
      <c r="PWH7" s="867"/>
      <c r="PWI7" s="867"/>
      <c r="PWJ7" s="867"/>
      <c r="PWK7" s="867"/>
      <c r="PWL7" s="867"/>
      <c r="PWM7" s="867"/>
      <c r="PWN7" s="867"/>
      <c r="PWO7" s="867"/>
      <c r="PWP7" s="867"/>
      <c r="PWQ7" s="867"/>
      <c r="PWR7" s="867"/>
      <c r="PWS7" s="867"/>
      <c r="PWT7" s="867"/>
      <c r="PWU7" s="867"/>
      <c r="PWV7" s="867"/>
      <c r="PWW7" s="867"/>
      <c r="PWX7" s="867"/>
      <c r="PWY7" s="867"/>
      <c r="PWZ7" s="867"/>
      <c r="PXA7" s="867"/>
      <c r="PXB7" s="867"/>
      <c r="PXC7" s="867"/>
      <c r="PXD7" s="867"/>
      <c r="PXE7" s="867"/>
      <c r="PXF7" s="867"/>
      <c r="PXG7" s="867"/>
      <c r="PXH7" s="867"/>
      <c r="PXI7" s="867"/>
      <c r="PXJ7" s="867"/>
      <c r="PXK7" s="867"/>
      <c r="PXL7" s="867"/>
      <c r="PXM7" s="867"/>
      <c r="PXN7" s="867"/>
      <c r="PXO7" s="867"/>
      <c r="PXP7" s="867"/>
      <c r="PXQ7" s="867"/>
      <c r="PXR7" s="867"/>
      <c r="PXS7" s="867"/>
      <c r="PXT7" s="867"/>
      <c r="PXU7" s="867"/>
      <c r="PXV7" s="867"/>
      <c r="PXW7" s="867"/>
      <c r="PXX7" s="867"/>
      <c r="PXY7" s="867"/>
      <c r="PXZ7" s="867"/>
      <c r="PYA7" s="867"/>
      <c r="PYB7" s="867"/>
      <c r="PYC7" s="867"/>
      <c r="PYD7" s="867"/>
      <c r="PYE7" s="867"/>
      <c r="PYF7" s="867"/>
      <c r="PYG7" s="867"/>
      <c r="PYH7" s="867"/>
      <c r="PYI7" s="867"/>
      <c r="PYJ7" s="867"/>
      <c r="PYK7" s="867"/>
      <c r="PYL7" s="867"/>
      <c r="PYM7" s="867"/>
      <c r="PYN7" s="867"/>
      <c r="PYO7" s="867"/>
      <c r="PYP7" s="867"/>
      <c r="PYQ7" s="867"/>
      <c r="PYR7" s="867"/>
      <c r="PYS7" s="867"/>
      <c r="PYT7" s="867"/>
      <c r="PYU7" s="867"/>
      <c r="PYV7" s="867"/>
      <c r="PYW7" s="867"/>
      <c r="PYX7" s="867"/>
      <c r="PYY7" s="867"/>
      <c r="PYZ7" s="867"/>
      <c r="PZA7" s="867"/>
      <c r="PZB7" s="867"/>
      <c r="PZC7" s="867"/>
      <c r="PZD7" s="867"/>
      <c r="PZE7" s="867"/>
      <c r="PZF7" s="867"/>
      <c r="PZG7" s="867"/>
      <c r="PZH7" s="867"/>
      <c r="PZI7" s="867"/>
      <c r="PZJ7" s="867"/>
      <c r="PZK7" s="867"/>
      <c r="PZL7" s="867"/>
      <c r="PZM7" s="867"/>
      <c r="PZN7" s="867"/>
      <c r="PZO7" s="867"/>
      <c r="PZP7" s="867"/>
      <c r="PZQ7" s="867"/>
      <c r="PZR7" s="867"/>
      <c r="PZS7" s="867"/>
      <c r="PZT7" s="867"/>
      <c r="PZU7" s="867"/>
      <c r="PZV7" s="867"/>
      <c r="PZW7" s="867"/>
      <c r="PZX7" s="867"/>
      <c r="PZY7" s="867"/>
      <c r="PZZ7" s="867"/>
      <c r="QAA7" s="867"/>
      <c r="QAB7" s="867"/>
      <c r="QAC7" s="867"/>
      <c r="QAD7" s="867"/>
      <c r="QAE7" s="867"/>
      <c r="QAF7" s="867"/>
      <c r="QAG7" s="867"/>
      <c r="QAH7" s="867"/>
      <c r="QAI7" s="867"/>
      <c r="QAJ7" s="867"/>
      <c r="QAK7" s="867"/>
      <c r="QAL7" s="867"/>
      <c r="QAM7" s="867"/>
      <c r="QAN7" s="867"/>
      <c r="QAO7" s="867"/>
      <c r="QAP7" s="867"/>
      <c r="QAQ7" s="867"/>
      <c r="QAR7" s="867"/>
      <c r="QAS7" s="867"/>
      <c r="QAT7" s="867"/>
      <c r="QAU7" s="867"/>
      <c r="QAV7" s="867"/>
      <c r="QAW7" s="867"/>
      <c r="QAX7" s="867"/>
      <c r="QAY7" s="867"/>
      <c r="QAZ7" s="867"/>
      <c r="QBA7" s="867"/>
      <c r="QBB7" s="867"/>
      <c r="QBC7" s="867"/>
      <c r="QBD7" s="867"/>
      <c r="QBE7" s="867"/>
      <c r="QBF7" s="867"/>
      <c r="QBG7" s="867"/>
      <c r="QBH7" s="867"/>
      <c r="QBI7" s="867"/>
      <c r="QBJ7" s="867"/>
      <c r="QBK7" s="867"/>
      <c r="QBL7" s="867"/>
      <c r="QBM7" s="867"/>
      <c r="QBN7" s="867"/>
      <c r="QBO7" s="867"/>
      <c r="QBP7" s="867"/>
      <c r="QBQ7" s="867"/>
      <c r="QBR7" s="867"/>
      <c r="QBS7" s="867"/>
      <c r="QBT7" s="867"/>
      <c r="QBU7" s="867"/>
      <c r="QBV7" s="867"/>
      <c r="QBW7" s="867"/>
      <c r="QBX7" s="867"/>
      <c r="QBY7" s="867"/>
      <c r="QBZ7" s="867"/>
      <c r="QCA7" s="867"/>
      <c r="QCB7" s="867"/>
      <c r="QCC7" s="867"/>
      <c r="QCD7" s="867"/>
      <c r="QCE7" s="867"/>
      <c r="QCF7" s="867"/>
      <c r="QCG7" s="867"/>
      <c r="QCH7" s="867"/>
      <c r="QCI7" s="867"/>
      <c r="QCJ7" s="867"/>
      <c r="QCK7" s="867"/>
      <c r="QCL7" s="867"/>
      <c r="QCM7" s="867"/>
      <c r="QCN7" s="867"/>
      <c r="QCO7" s="867"/>
      <c r="QCP7" s="867"/>
      <c r="QCQ7" s="867"/>
      <c r="QCR7" s="867"/>
      <c r="QCS7" s="867"/>
      <c r="QCT7" s="867"/>
      <c r="QCU7" s="867"/>
      <c r="QCV7" s="867"/>
      <c r="QCW7" s="867"/>
      <c r="QCX7" s="867"/>
      <c r="QCY7" s="867"/>
      <c r="QCZ7" s="867"/>
      <c r="QDA7" s="867"/>
      <c r="QDB7" s="867"/>
      <c r="QDC7" s="867"/>
      <c r="QDD7" s="867"/>
      <c r="QDE7" s="867"/>
      <c r="QDF7" s="867"/>
      <c r="QDG7" s="867"/>
      <c r="QDH7" s="867"/>
      <c r="QDI7" s="867"/>
      <c r="QDJ7" s="867"/>
      <c r="QDK7" s="867"/>
      <c r="QDL7" s="867"/>
      <c r="QDM7" s="867"/>
      <c r="QDN7" s="867"/>
      <c r="QDO7" s="867"/>
      <c r="QDP7" s="867"/>
      <c r="QDQ7" s="867"/>
      <c r="QDR7" s="867"/>
      <c r="QDS7" s="867"/>
      <c r="QDT7" s="867"/>
      <c r="QDU7" s="867"/>
      <c r="QDV7" s="867"/>
      <c r="QDW7" s="867"/>
      <c r="QDX7" s="867"/>
      <c r="QDY7" s="867"/>
      <c r="QDZ7" s="867"/>
      <c r="QEA7" s="867"/>
      <c r="QEB7" s="867"/>
      <c r="QEC7" s="867"/>
      <c r="QED7" s="867"/>
      <c r="QEE7" s="867"/>
      <c r="QEF7" s="867"/>
      <c r="QEG7" s="867"/>
      <c r="QEH7" s="867"/>
      <c r="QEI7" s="867"/>
      <c r="QEJ7" s="867"/>
      <c r="QEK7" s="867"/>
      <c r="QEL7" s="867"/>
      <c r="QEM7" s="867"/>
      <c r="QEN7" s="867"/>
      <c r="QEO7" s="867"/>
      <c r="QEP7" s="867"/>
      <c r="QEQ7" s="867"/>
      <c r="QER7" s="867"/>
      <c r="QES7" s="867"/>
      <c r="QET7" s="867"/>
      <c r="QEU7" s="867"/>
      <c r="QEV7" s="867"/>
      <c r="QEW7" s="867"/>
      <c r="QEX7" s="867"/>
      <c r="QEY7" s="867"/>
      <c r="QEZ7" s="867"/>
      <c r="QFA7" s="867"/>
      <c r="QFB7" s="867"/>
      <c r="QFC7" s="867"/>
      <c r="QFD7" s="867"/>
      <c r="QFE7" s="867"/>
      <c r="QFF7" s="867"/>
      <c r="QFG7" s="867"/>
      <c r="QFH7" s="867"/>
      <c r="QFI7" s="867"/>
      <c r="QFJ7" s="867"/>
      <c r="QFK7" s="867"/>
      <c r="QFL7" s="867"/>
      <c r="QFM7" s="867"/>
      <c r="QFN7" s="867"/>
      <c r="QFO7" s="867"/>
      <c r="QFP7" s="867"/>
      <c r="QFQ7" s="867"/>
      <c r="QFR7" s="867"/>
      <c r="QFS7" s="867"/>
      <c r="QFT7" s="867"/>
      <c r="QFU7" s="867"/>
      <c r="QFV7" s="867"/>
      <c r="QFW7" s="867"/>
      <c r="QFX7" s="867"/>
      <c r="QFY7" s="867"/>
      <c r="QFZ7" s="867"/>
      <c r="QGA7" s="867"/>
      <c r="QGB7" s="867"/>
      <c r="QGC7" s="867"/>
      <c r="QGD7" s="867"/>
      <c r="QGE7" s="867"/>
      <c r="QGF7" s="867"/>
      <c r="QGG7" s="867"/>
      <c r="QGH7" s="867"/>
      <c r="QGI7" s="867"/>
      <c r="QGJ7" s="867"/>
      <c r="QGK7" s="867"/>
      <c r="QGL7" s="867"/>
      <c r="QGM7" s="867"/>
      <c r="QGN7" s="867"/>
      <c r="QGO7" s="867"/>
      <c r="QGP7" s="867"/>
      <c r="QGQ7" s="867"/>
      <c r="QGR7" s="867"/>
      <c r="QGS7" s="867"/>
      <c r="QGT7" s="867"/>
      <c r="QGU7" s="867"/>
      <c r="QGV7" s="867"/>
      <c r="QGW7" s="867"/>
      <c r="QGX7" s="867"/>
      <c r="QGY7" s="867"/>
      <c r="QGZ7" s="867"/>
      <c r="QHA7" s="867"/>
      <c r="QHB7" s="867"/>
      <c r="QHC7" s="867"/>
      <c r="QHD7" s="867"/>
      <c r="QHE7" s="867"/>
      <c r="QHF7" s="867"/>
      <c r="QHG7" s="867"/>
      <c r="QHH7" s="867"/>
      <c r="QHI7" s="867"/>
      <c r="QHJ7" s="867"/>
      <c r="QHK7" s="867"/>
      <c r="QHL7" s="867"/>
      <c r="QHM7" s="867"/>
      <c r="QHN7" s="867"/>
      <c r="QHO7" s="867"/>
      <c r="QHP7" s="867"/>
      <c r="QHQ7" s="867"/>
      <c r="QHR7" s="867"/>
      <c r="QHS7" s="867"/>
      <c r="QHT7" s="867"/>
      <c r="QHU7" s="867"/>
      <c r="QHV7" s="867"/>
      <c r="QHW7" s="867"/>
      <c r="QHX7" s="867"/>
      <c r="QHY7" s="867"/>
      <c r="QHZ7" s="867"/>
      <c r="QIA7" s="867"/>
      <c r="QIB7" s="867"/>
      <c r="QIC7" s="867"/>
      <c r="QID7" s="867"/>
      <c r="QIE7" s="867"/>
      <c r="QIF7" s="867"/>
      <c r="QIG7" s="867"/>
      <c r="QIH7" s="867"/>
      <c r="QII7" s="867"/>
      <c r="QIJ7" s="867"/>
      <c r="QIK7" s="867"/>
      <c r="QIL7" s="867"/>
      <c r="QIM7" s="867"/>
      <c r="QIN7" s="867"/>
      <c r="QIO7" s="867"/>
      <c r="QIP7" s="867"/>
      <c r="QIQ7" s="867"/>
      <c r="QIR7" s="867"/>
      <c r="QIS7" s="867"/>
      <c r="QIT7" s="867"/>
      <c r="QIU7" s="867"/>
      <c r="QIV7" s="867"/>
      <c r="QIW7" s="867"/>
      <c r="QIX7" s="867"/>
      <c r="QIY7" s="867"/>
      <c r="QIZ7" s="867"/>
      <c r="QJA7" s="867"/>
      <c r="QJB7" s="867"/>
      <c r="QJC7" s="867"/>
      <c r="QJD7" s="867"/>
      <c r="QJE7" s="867"/>
      <c r="QJF7" s="867"/>
      <c r="QJG7" s="867"/>
      <c r="QJH7" s="867"/>
      <c r="QJI7" s="867"/>
      <c r="QJJ7" s="867"/>
      <c r="QJK7" s="867"/>
      <c r="QJL7" s="867"/>
      <c r="QJM7" s="867"/>
      <c r="QJN7" s="867"/>
      <c r="QJO7" s="867"/>
      <c r="QJP7" s="867"/>
      <c r="QJQ7" s="867"/>
      <c r="QJR7" s="867"/>
      <c r="QJS7" s="867"/>
      <c r="QJT7" s="867"/>
      <c r="QJU7" s="867"/>
      <c r="QJV7" s="867"/>
      <c r="QJW7" s="867"/>
      <c r="QJX7" s="867"/>
      <c r="QJY7" s="867"/>
      <c r="QJZ7" s="867"/>
      <c r="QKA7" s="867"/>
      <c r="QKB7" s="867"/>
      <c r="QKC7" s="867"/>
      <c r="QKD7" s="867"/>
      <c r="QKE7" s="867"/>
      <c r="QKF7" s="867"/>
      <c r="QKG7" s="867"/>
      <c r="QKH7" s="867"/>
      <c r="QKI7" s="867"/>
      <c r="QKJ7" s="867"/>
      <c r="QKK7" s="867"/>
      <c r="QKL7" s="867"/>
      <c r="QKM7" s="867"/>
      <c r="QKN7" s="867"/>
      <c r="QKO7" s="867"/>
      <c r="QKP7" s="867"/>
      <c r="QKQ7" s="867"/>
      <c r="QKR7" s="867"/>
      <c r="QKS7" s="867"/>
      <c r="QKT7" s="867"/>
      <c r="QKU7" s="867"/>
      <c r="QKV7" s="867"/>
      <c r="QKW7" s="867"/>
      <c r="QKX7" s="867"/>
      <c r="QKY7" s="867"/>
      <c r="QKZ7" s="867"/>
      <c r="QLA7" s="867"/>
      <c r="QLB7" s="867"/>
      <c r="QLC7" s="867"/>
      <c r="QLD7" s="867"/>
      <c r="QLE7" s="867"/>
      <c r="QLF7" s="867"/>
      <c r="QLG7" s="867"/>
      <c r="QLH7" s="867"/>
      <c r="QLI7" s="867"/>
      <c r="QLJ7" s="867"/>
      <c r="QLK7" s="867"/>
      <c r="QLL7" s="867"/>
      <c r="QLM7" s="867"/>
      <c r="QLN7" s="867"/>
      <c r="QLO7" s="867"/>
      <c r="QLP7" s="867"/>
      <c r="QLQ7" s="867"/>
      <c r="QLR7" s="867"/>
      <c r="QLS7" s="867"/>
      <c r="QLT7" s="867"/>
      <c r="QLU7" s="867"/>
      <c r="QLV7" s="867"/>
      <c r="QLW7" s="867"/>
      <c r="QLX7" s="867"/>
      <c r="QLY7" s="867"/>
      <c r="QLZ7" s="867"/>
      <c r="QMA7" s="867"/>
      <c r="QMB7" s="867"/>
      <c r="QMC7" s="867"/>
      <c r="QMD7" s="867"/>
      <c r="QME7" s="867"/>
      <c r="QMF7" s="867"/>
      <c r="QMG7" s="867"/>
      <c r="QMH7" s="867"/>
      <c r="QMI7" s="867"/>
      <c r="QMJ7" s="867"/>
      <c r="QMK7" s="867"/>
      <c r="QML7" s="867"/>
      <c r="QMM7" s="867"/>
      <c r="QMN7" s="867"/>
      <c r="QMO7" s="867"/>
      <c r="QMP7" s="867"/>
      <c r="QMQ7" s="867"/>
      <c r="QMR7" s="867"/>
      <c r="QMS7" s="867"/>
      <c r="QMT7" s="867"/>
      <c r="QMU7" s="867"/>
      <c r="QMV7" s="867"/>
      <c r="QMW7" s="867"/>
      <c r="QMX7" s="867"/>
      <c r="QMY7" s="867"/>
      <c r="QMZ7" s="867"/>
      <c r="QNA7" s="867"/>
      <c r="QNB7" s="867"/>
      <c r="QNC7" s="867"/>
      <c r="QND7" s="867"/>
      <c r="QNE7" s="867"/>
      <c r="QNF7" s="867"/>
      <c r="QNG7" s="867"/>
      <c r="QNH7" s="867"/>
      <c r="QNI7" s="867"/>
      <c r="QNJ7" s="867"/>
      <c r="QNK7" s="867"/>
      <c r="QNL7" s="867"/>
      <c r="QNM7" s="867"/>
      <c r="QNN7" s="867"/>
      <c r="QNO7" s="867"/>
      <c r="QNP7" s="867"/>
      <c r="QNQ7" s="867"/>
      <c r="QNR7" s="867"/>
      <c r="QNS7" s="867"/>
      <c r="QNT7" s="867"/>
      <c r="QNU7" s="867"/>
      <c r="QNV7" s="867"/>
      <c r="QNW7" s="867"/>
      <c r="QNX7" s="867"/>
      <c r="QNY7" s="867"/>
      <c r="QNZ7" s="867"/>
      <c r="QOA7" s="867"/>
      <c r="QOB7" s="867"/>
      <c r="QOC7" s="867"/>
      <c r="QOD7" s="867"/>
      <c r="QOE7" s="867"/>
      <c r="QOF7" s="867"/>
      <c r="QOG7" s="867"/>
      <c r="QOH7" s="867"/>
      <c r="QOI7" s="867"/>
      <c r="QOJ7" s="867"/>
      <c r="QOK7" s="867"/>
      <c r="QOL7" s="867"/>
      <c r="QOM7" s="867"/>
      <c r="QON7" s="867"/>
      <c r="QOO7" s="867"/>
      <c r="QOP7" s="867"/>
      <c r="QOQ7" s="867"/>
      <c r="QOR7" s="867"/>
      <c r="QOS7" s="867"/>
      <c r="QOT7" s="867"/>
      <c r="QOU7" s="867"/>
      <c r="QOV7" s="867"/>
      <c r="QOW7" s="867"/>
      <c r="QOX7" s="867"/>
      <c r="QOY7" s="867"/>
      <c r="QOZ7" s="867"/>
      <c r="QPA7" s="867"/>
      <c r="QPB7" s="867"/>
      <c r="QPC7" s="867"/>
      <c r="QPD7" s="867"/>
      <c r="QPE7" s="867"/>
      <c r="QPF7" s="867"/>
      <c r="QPG7" s="867"/>
      <c r="QPH7" s="867"/>
      <c r="QPI7" s="867"/>
      <c r="QPJ7" s="867"/>
      <c r="QPK7" s="867"/>
      <c r="QPL7" s="867"/>
      <c r="QPM7" s="867"/>
      <c r="QPN7" s="867"/>
      <c r="QPO7" s="867"/>
      <c r="QPP7" s="867"/>
      <c r="QPQ7" s="867"/>
      <c r="QPR7" s="867"/>
      <c r="QPS7" s="867"/>
      <c r="QPT7" s="867"/>
      <c r="QPU7" s="867"/>
      <c r="QPV7" s="867"/>
      <c r="QPW7" s="867"/>
      <c r="QPX7" s="867"/>
      <c r="QPY7" s="867"/>
      <c r="QPZ7" s="867"/>
      <c r="QQA7" s="867"/>
      <c r="QQB7" s="867"/>
      <c r="QQC7" s="867"/>
      <c r="QQD7" s="867"/>
      <c r="QQE7" s="867"/>
      <c r="QQF7" s="867"/>
      <c r="QQG7" s="867"/>
      <c r="QQH7" s="867"/>
      <c r="QQI7" s="867"/>
      <c r="QQJ7" s="867"/>
      <c r="QQK7" s="867"/>
      <c r="QQL7" s="867"/>
      <c r="QQM7" s="867"/>
      <c r="QQN7" s="867"/>
      <c r="QQO7" s="867"/>
      <c r="QQP7" s="867"/>
      <c r="QQQ7" s="867"/>
      <c r="QQR7" s="867"/>
      <c r="QQS7" s="867"/>
      <c r="QQT7" s="867"/>
      <c r="QQU7" s="867"/>
      <c r="QQV7" s="867"/>
      <c r="QQW7" s="867"/>
      <c r="QQX7" s="867"/>
      <c r="QQY7" s="867"/>
      <c r="QQZ7" s="867"/>
      <c r="QRA7" s="867"/>
      <c r="QRB7" s="867"/>
      <c r="QRC7" s="867"/>
      <c r="QRD7" s="867"/>
      <c r="QRE7" s="867"/>
      <c r="QRF7" s="867"/>
      <c r="QRG7" s="867"/>
      <c r="QRH7" s="867"/>
      <c r="QRI7" s="867"/>
      <c r="QRJ7" s="867"/>
      <c r="QRK7" s="867"/>
      <c r="QRL7" s="867"/>
      <c r="QRM7" s="867"/>
      <c r="QRN7" s="867"/>
      <c r="QRO7" s="867"/>
      <c r="QRP7" s="867"/>
      <c r="QRQ7" s="867"/>
      <c r="QRR7" s="867"/>
      <c r="QRS7" s="867"/>
      <c r="QRT7" s="867"/>
      <c r="QRU7" s="867"/>
      <c r="QRV7" s="867"/>
      <c r="QRW7" s="867"/>
      <c r="QRX7" s="867"/>
      <c r="QRY7" s="867"/>
      <c r="QRZ7" s="867"/>
      <c r="QSA7" s="867"/>
      <c r="QSB7" s="867"/>
      <c r="QSC7" s="867"/>
      <c r="QSD7" s="867"/>
      <c r="QSE7" s="867"/>
      <c r="QSF7" s="867"/>
      <c r="QSG7" s="867"/>
      <c r="QSH7" s="867"/>
      <c r="QSI7" s="867"/>
      <c r="QSJ7" s="867"/>
      <c r="QSK7" s="867"/>
      <c r="QSL7" s="867"/>
      <c r="QSM7" s="867"/>
      <c r="QSN7" s="867"/>
      <c r="QSO7" s="867"/>
      <c r="QSP7" s="867"/>
      <c r="QSQ7" s="867"/>
      <c r="QSR7" s="867"/>
      <c r="QSS7" s="867"/>
      <c r="QST7" s="867"/>
      <c r="QSU7" s="867"/>
      <c r="QSV7" s="867"/>
      <c r="QSW7" s="867"/>
      <c r="QSX7" s="867"/>
      <c r="QSY7" s="867"/>
      <c r="QSZ7" s="867"/>
      <c r="QTA7" s="867"/>
      <c r="QTB7" s="867"/>
      <c r="QTC7" s="867"/>
      <c r="QTD7" s="867"/>
      <c r="QTE7" s="867"/>
      <c r="QTF7" s="867"/>
      <c r="QTG7" s="867"/>
      <c r="QTH7" s="867"/>
      <c r="QTI7" s="867"/>
      <c r="QTJ7" s="867"/>
      <c r="QTK7" s="867"/>
      <c r="QTL7" s="867"/>
      <c r="QTM7" s="867"/>
      <c r="QTN7" s="867"/>
      <c r="QTO7" s="867"/>
      <c r="QTP7" s="867"/>
      <c r="QTQ7" s="867"/>
      <c r="QTR7" s="867"/>
      <c r="QTS7" s="867"/>
      <c r="QTT7" s="867"/>
      <c r="QTU7" s="867"/>
      <c r="QTV7" s="867"/>
      <c r="QTW7" s="867"/>
      <c r="QTX7" s="867"/>
      <c r="QTY7" s="867"/>
      <c r="QTZ7" s="867"/>
      <c r="QUA7" s="867"/>
      <c r="QUB7" s="867"/>
      <c r="QUC7" s="867"/>
      <c r="QUD7" s="867"/>
      <c r="QUE7" s="867"/>
      <c r="QUF7" s="867"/>
      <c r="QUG7" s="867"/>
      <c r="QUH7" s="867"/>
      <c r="QUI7" s="867"/>
      <c r="QUJ7" s="867"/>
      <c r="QUK7" s="867"/>
      <c r="QUL7" s="867"/>
      <c r="QUM7" s="867"/>
      <c r="QUN7" s="867"/>
      <c r="QUO7" s="867"/>
      <c r="QUP7" s="867"/>
      <c r="QUQ7" s="867"/>
      <c r="QUR7" s="867"/>
      <c r="QUS7" s="867"/>
      <c r="QUT7" s="867"/>
      <c r="QUU7" s="867"/>
      <c r="QUV7" s="867"/>
      <c r="QUW7" s="867"/>
      <c r="QUX7" s="867"/>
      <c r="QUY7" s="867"/>
      <c r="QUZ7" s="867"/>
      <c r="QVA7" s="867"/>
      <c r="QVB7" s="867"/>
      <c r="QVC7" s="867"/>
      <c r="QVD7" s="867"/>
      <c r="QVE7" s="867"/>
      <c r="QVF7" s="867"/>
      <c r="QVG7" s="867"/>
      <c r="QVH7" s="867"/>
      <c r="QVI7" s="867"/>
      <c r="QVJ7" s="867"/>
      <c r="QVK7" s="867"/>
      <c r="QVL7" s="867"/>
      <c r="QVM7" s="867"/>
      <c r="QVN7" s="867"/>
      <c r="QVO7" s="867"/>
      <c r="QVP7" s="867"/>
      <c r="QVQ7" s="867"/>
      <c r="QVR7" s="867"/>
      <c r="QVS7" s="867"/>
      <c r="QVT7" s="867"/>
      <c r="QVU7" s="867"/>
      <c r="QVV7" s="867"/>
      <c r="QVW7" s="867"/>
      <c r="QVX7" s="867"/>
      <c r="QVY7" s="867"/>
      <c r="QVZ7" s="867"/>
      <c r="QWA7" s="867"/>
      <c r="QWB7" s="867"/>
      <c r="QWC7" s="867"/>
      <c r="QWD7" s="867"/>
      <c r="QWE7" s="867"/>
      <c r="QWF7" s="867"/>
      <c r="QWG7" s="867"/>
      <c r="QWH7" s="867"/>
      <c r="QWI7" s="867"/>
      <c r="QWJ7" s="867"/>
      <c r="QWK7" s="867"/>
      <c r="QWL7" s="867"/>
      <c r="QWM7" s="867"/>
      <c r="QWN7" s="867"/>
      <c r="QWO7" s="867"/>
      <c r="QWP7" s="867"/>
      <c r="QWQ7" s="867"/>
      <c r="QWR7" s="867"/>
      <c r="QWS7" s="867"/>
      <c r="QWT7" s="867"/>
      <c r="QWU7" s="867"/>
      <c r="QWV7" s="867"/>
      <c r="QWW7" s="867"/>
      <c r="QWX7" s="867"/>
      <c r="QWY7" s="867"/>
      <c r="QWZ7" s="867"/>
      <c r="QXA7" s="867"/>
      <c r="QXB7" s="867"/>
      <c r="QXC7" s="867"/>
      <c r="QXD7" s="867"/>
      <c r="QXE7" s="867"/>
      <c r="QXF7" s="867"/>
      <c r="QXG7" s="867"/>
      <c r="QXH7" s="867"/>
      <c r="QXI7" s="867"/>
      <c r="QXJ7" s="867"/>
      <c r="QXK7" s="867"/>
      <c r="QXL7" s="867"/>
      <c r="QXM7" s="867"/>
      <c r="QXN7" s="867"/>
      <c r="QXO7" s="867"/>
      <c r="QXP7" s="867"/>
      <c r="QXQ7" s="867"/>
      <c r="QXR7" s="867"/>
      <c r="QXS7" s="867"/>
      <c r="QXT7" s="867"/>
      <c r="QXU7" s="867"/>
      <c r="QXV7" s="867"/>
      <c r="QXW7" s="867"/>
      <c r="QXX7" s="867"/>
      <c r="QXY7" s="867"/>
      <c r="QXZ7" s="867"/>
      <c r="QYA7" s="867"/>
      <c r="QYB7" s="867"/>
      <c r="QYC7" s="867"/>
      <c r="QYD7" s="867"/>
      <c r="QYE7" s="867"/>
      <c r="QYF7" s="867"/>
      <c r="QYG7" s="867"/>
      <c r="QYH7" s="867"/>
      <c r="QYI7" s="867"/>
      <c r="QYJ7" s="867"/>
      <c r="QYK7" s="867"/>
      <c r="QYL7" s="867"/>
      <c r="QYM7" s="867"/>
      <c r="QYN7" s="867"/>
      <c r="QYO7" s="867"/>
      <c r="QYP7" s="867"/>
      <c r="QYQ7" s="867"/>
      <c r="QYR7" s="867"/>
      <c r="QYS7" s="867"/>
      <c r="QYT7" s="867"/>
      <c r="QYU7" s="867"/>
      <c r="QYV7" s="867"/>
      <c r="QYW7" s="867"/>
      <c r="QYX7" s="867"/>
      <c r="QYY7" s="867"/>
      <c r="QYZ7" s="867"/>
      <c r="QZA7" s="867"/>
      <c r="QZB7" s="867"/>
      <c r="QZC7" s="867"/>
      <c r="QZD7" s="867"/>
      <c r="QZE7" s="867"/>
      <c r="QZF7" s="867"/>
      <c r="QZG7" s="867"/>
      <c r="QZH7" s="867"/>
      <c r="QZI7" s="867"/>
      <c r="QZJ7" s="867"/>
      <c r="QZK7" s="867"/>
      <c r="QZL7" s="867"/>
      <c r="QZM7" s="867"/>
      <c r="QZN7" s="867"/>
      <c r="QZO7" s="867"/>
      <c r="QZP7" s="867"/>
      <c r="QZQ7" s="867"/>
      <c r="QZR7" s="867"/>
      <c r="QZS7" s="867"/>
      <c r="QZT7" s="867"/>
      <c r="QZU7" s="867"/>
      <c r="QZV7" s="867"/>
      <c r="QZW7" s="867"/>
      <c r="QZX7" s="867"/>
      <c r="QZY7" s="867"/>
      <c r="QZZ7" s="867"/>
      <c r="RAA7" s="867"/>
      <c r="RAB7" s="867"/>
      <c r="RAC7" s="867"/>
      <c r="RAD7" s="867"/>
      <c r="RAE7" s="867"/>
      <c r="RAF7" s="867"/>
      <c r="RAG7" s="867"/>
      <c r="RAH7" s="867"/>
      <c r="RAI7" s="867"/>
      <c r="RAJ7" s="867"/>
      <c r="RAK7" s="867"/>
      <c r="RAL7" s="867"/>
      <c r="RAM7" s="867"/>
      <c r="RAN7" s="867"/>
      <c r="RAO7" s="867"/>
      <c r="RAP7" s="867"/>
      <c r="RAQ7" s="867"/>
      <c r="RAR7" s="867"/>
      <c r="RAS7" s="867"/>
      <c r="RAT7" s="867"/>
      <c r="RAU7" s="867"/>
      <c r="RAV7" s="867"/>
      <c r="RAW7" s="867"/>
      <c r="RAX7" s="867"/>
      <c r="RAY7" s="867"/>
      <c r="RAZ7" s="867"/>
      <c r="RBA7" s="867"/>
      <c r="RBB7" s="867"/>
      <c r="RBC7" s="867"/>
      <c r="RBD7" s="867"/>
      <c r="RBE7" s="867"/>
      <c r="RBF7" s="867"/>
      <c r="RBG7" s="867"/>
      <c r="RBH7" s="867"/>
      <c r="RBI7" s="867"/>
      <c r="RBJ7" s="867"/>
      <c r="RBK7" s="867"/>
      <c r="RBL7" s="867"/>
      <c r="RBM7" s="867"/>
      <c r="RBN7" s="867"/>
      <c r="RBO7" s="867"/>
      <c r="RBP7" s="867"/>
      <c r="RBQ7" s="867"/>
      <c r="RBR7" s="867"/>
      <c r="RBS7" s="867"/>
      <c r="RBT7" s="867"/>
      <c r="RBU7" s="867"/>
      <c r="RBV7" s="867"/>
      <c r="RBW7" s="867"/>
      <c r="RBX7" s="867"/>
      <c r="RBY7" s="867"/>
      <c r="RBZ7" s="867"/>
      <c r="RCA7" s="867"/>
      <c r="RCB7" s="867"/>
      <c r="RCC7" s="867"/>
      <c r="RCD7" s="867"/>
      <c r="RCE7" s="867"/>
      <c r="RCF7" s="867"/>
      <c r="RCG7" s="867"/>
      <c r="RCH7" s="867"/>
      <c r="RCI7" s="867"/>
      <c r="RCJ7" s="867"/>
      <c r="RCK7" s="867"/>
      <c r="RCL7" s="867"/>
      <c r="RCM7" s="867"/>
      <c r="RCN7" s="867"/>
      <c r="RCO7" s="867"/>
      <c r="RCP7" s="867"/>
      <c r="RCQ7" s="867"/>
      <c r="RCR7" s="867"/>
      <c r="RCS7" s="867"/>
      <c r="RCT7" s="867"/>
      <c r="RCU7" s="867"/>
      <c r="RCV7" s="867"/>
      <c r="RCW7" s="867"/>
      <c r="RCX7" s="867"/>
      <c r="RCY7" s="867"/>
      <c r="RCZ7" s="867"/>
      <c r="RDA7" s="867"/>
      <c r="RDB7" s="867"/>
      <c r="RDC7" s="867"/>
      <c r="RDD7" s="867"/>
      <c r="RDE7" s="867"/>
      <c r="RDF7" s="867"/>
      <c r="RDG7" s="867"/>
      <c r="RDH7" s="867"/>
      <c r="RDI7" s="867"/>
      <c r="RDJ7" s="867"/>
      <c r="RDK7" s="867"/>
      <c r="RDL7" s="867"/>
      <c r="RDM7" s="867"/>
      <c r="RDN7" s="867"/>
      <c r="RDO7" s="867"/>
      <c r="RDP7" s="867"/>
      <c r="RDQ7" s="867"/>
      <c r="RDR7" s="867"/>
      <c r="RDS7" s="867"/>
      <c r="RDT7" s="867"/>
      <c r="RDU7" s="867"/>
      <c r="RDV7" s="867"/>
      <c r="RDW7" s="867"/>
      <c r="RDX7" s="867"/>
      <c r="RDY7" s="867"/>
      <c r="RDZ7" s="867"/>
      <c r="REA7" s="867"/>
      <c r="REB7" s="867"/>
      <c r="REC7" s="867"/>
      <c r="RED7" s="867"/>
      <c r="REE7" s="867"/>
      <c r="REF7" s="867"/>
      <c r="REG7" s="867"/>
      <c r="REH7" s="867"/>
      <c r="REI7" s="867"/>
      <c r="REJ7" s="867"/>
      <c r="REK7" s="867"/>
      <c r="REL7" s="867"/>
      <c r="REM7" s="867"/>
      <c r="REN7" s="867"/>
      <c r="REO7" s="867"/>
      <c r="REP7" s="867"/>
      <c r="REQ7" s="867"/>
      <c r="RER7" s="867"/>
      <c r="RES7" s="867"/>
      <c r="RET7" s="867"/>
      <c r="REU7" s="867"/>
      <c r="REV7" s="867"/>
      <c r="REW7" s="867"/>
      <c r="REX7" s="867"/>
      <c r="REY7" s="867"/>
      <c r="REZ7" s="867"/>
      <c r="RFA7" s="867"/>
      <c r="RFB7" s="867"/>
      <c r="RFC7" s="867"/>
      <c r="RFD7" s="867"/>
      <c r="RFE7" s="867"/>
      <c r="RFF7" s="867"/>
      <c r="RFG7" s="867"/>
      <c r="RFH7" s="867"/>
      <c r="RFI7" s="867"/>
      <c r="RFJ7" s="867"/>
      <c r="RFK7" s="867"/>
      <c r="RFL7" s="867"/>
      <c r="RFM7" s="867"/>
      <c r="RFN7" s="867"/>
      <c r="RFO7" s="867"/>
      <c r="RFP7" s="867"/>
      <c r="RFQ7" s="867"/>
      <c r="RFR7" s="867"/>
      <c r="RFS7" s="867"/>
      <c r="RFT7" s="867"/>
      <c r="RFU7" s="867"/>
      <c r="RFV7" s="867"/>
      <c r="RFW7" s="867"/>
      <c r="RFX7" s="867"/>
      <c r="RFY7" s="867"/>
      <c r="RFZ7" s="867"/>
      <c r="RGA7" s="867"/>
      <c r="RGB7" s="867"/>
      <c r="RGC7" s="867"/>
      <c r="RGD7" s="867"/>
      <c r="RGE7" s="867"/>
      <c r="RGF7" s="867"/>
      <c r="RGG7" s="867"/>
      <c r="RGH7" s="867"/>
      <c r="RGI7" s="867"/>
      <c r="RGJ7" s="867"/>
      <c r="RGK7" s="867"/>
      <c r="RGL7" s="867"/>
      <c r="RGM7" s="867"/>
      <c r="RGN7" s="867"/>
      <c r="RGO7" s="867"/>
      <c r="RGP7" s="867"/>
      <c r="RGQ7" s="867"/>
      <c r="RGR7" s="867"/>
      <c r="RGS7" s="867"/>
      <c r="RGT7" s="867"/>
      <c r="RGU7" s="867"/>
      <c r="RGV7" s="867"/>
      <c r="RGW7" s="867"/>
      <c r="RGX7" s="867"/>
      <c r="RGY7" s="867"/>
      <c r="RGZ7" s="867"/>
      <c r="RHA7" s="867"/>
      <c r="RHB7" s="867"/>
      <c r="RHC7" s="867"/>
      <c r="RHD7" s="867"/>
      <c r="RHE7" s="867"/>
      <c r="RHF7" s="867"/>
      <c r="RHG7" s="867"/>
      <c r="RHH7" s="867"/>
      <c r="RHI7" s="867"/>
      <c r="RHJ7" s="867"/>
      <c r="RHK7" s="867"/>
      <c r="RHL7" s="867"/>
      <c r="RHM7" s="867"/>
      <c r="RHN7" s="867"/>
      <c r="RHO7" s="867"/>
      <c r="RHP7" s="867"/>
      <c r="RHQ7" s="867"/>
      <c r="RHR7" s="867"/>
      <c r="RHS7" s="867"/>
      <c r="RHT7" s="867"/>
      <c r="RHU7" s="867"/>
      <c r="RHV7" s="867"/>
      <c r="RHW7" s="867"/>
      <c r="RHX7" s="867"/>
      <c r="RHY7" s="867"/>
      <c r="RHZ7" s="867"/>
      <c r="RIA7" s="867"/>
      <c r="RIB7" s="867"/>
      <c r="RIC7" s="867"/>
      <c r="RID7" s="867"/>
      <c r="RIE7" s="867"/>
      <c r="RIF7" s="867"/>
      <c r="RIG7" s="867"/>
      <c r="RIH7" s="867"/>
      <c r="RII7" s="867"/>
      <c r="RIJ7" s="867"/>
      <c r="RIK7" s="867"/>
      <c r="RIL7" s="867"/>
      <c r="RIM7" s="867"/>
      <c r="RIN7" s="867"/>
      <c r="RIO7" s="867"/>
      <c r="RIP7" s="867"/>
      <c r="RIQ7" s="867"/>
      <c r="RIR7" s="867"/>
      <c r="RIS7" s="867"/>
      <c r="RIT7" s="867"/>
      <c r="RIU7" s="867"/>
      <c r="RIV7" s="867"/>
      <c r="RIW7" s="867"/>
      <c r="RIX7" s="867"/>
      <c r="RIY7" s="867"/>
      <c r="RIZ7" s="867"/>
      <c r="RJA7" s="867"/>
      <c r="RJB7" s="867"/>
      <c r="RJC7" s="867"/>
      <c r="RJD7" s="867"/>
      <c r="RJE7" s="867"/>
      <c r="RJF7" s="867"/>
      <c r="RJG7" s="867"/>
      <c r="RJH7" s="867"/>
      <c r="RJI7" s="867"/>
      <c r="RJJ7" s="867"/>
      <c r="RJK7" s="867"/>
      <c r="RJL7" s="867"/>
      <c r="RJM7" s="867"/>
      <c r="RJN7" s="867"/>
      <c r="RJO7" s="867"/>
      <c r="RJP7" s="867"/>
      <c r="RJQ7" s="867"/>
      <c r="RJR7" s="867"/>
      <c r="RJS7" s="867"/>
      <c r="RJT7" s="867"/>
      <c r="RJU7" s="867"/>
      <c r="RJV7" s="867"/>
      <c r="RJW7" s="867"/>
      <c r="RJX7" s="867"/>
      <c r="RJY7" s="867"/>
      <c r="RJZ7" s="867"/>
      <c r="RKA7" s="867"/>
      <c r="RKB7" s="867"/>
      <c r="RKC7" s="867"/>
      <c r="RKD7" s="867"/>
      <c r="RKE7" s="867"/>
      <c r="RKF7" s="867"/>
      <c r="RKG7" s="867"/>
      <c r="RKH7" s="867"/>
      <c r="RKI7" s="867"/>
      <c r="RKJ7" s="867"/>
      <c r="RKK7" s="867"/>
      <c r="RKL7" s="867"/>
      <c r="RKM7" s="867"/>
      <c r="RKN7" s="867"/>
      <c r="RKO7" s="867"/>
      <c r="RKP7" s="867"/>
      <c r="RKQ7" s="867"/>
      <c r="RKR7" s="867"/>
      <c r="RKS7" s="867"/>
      <c r="RKT7" s="867"/>
      <c r="RKU7" s="867"/>
      <c r="RKV7" s="867"/>
      <c r="RKW7" s="867"/>
      <c r="RKX7" s="867"/>
      <c r="RKY7" s="867"/>
      <c r="RKZ7" s="867"/>
      <c r="RLA7" s="867"/>
      <c r="RLB7" s="867"/>
      <c r="RLC7" s="867"/>
      <c r="RLD7" s="867"/>
      <c r="RLE7" s="867"/>
      <c r="RLF7" s="867"/>
      <c r="RLG7" s="867"/>
      <c r="RLH7" s="867"/>
      <c r="RLI7" s="867"/>
      <c r="RLJ7" s="867"/>
      <c r="RLK7" s="867"/>
      <c r="RLL7" s="867"/>
      <c r="RLM7" s="867"/>
      <c r="RLN7" s="867"/>
      <c r="RLO7" s="867"/>
      <c r="RLP7" s="867"/>
      <c r="RLQ7" s="867"/>
      <c r="RLR7" s="867"/>
      <c r="RLS7" s="867"/>
      <c r="RLT7" s="867"/>
      <c r="RLU7" s="867"/>
      <c r="RLV7" s="867"/>
      <c r="RLW7" s="867"/>
      <c r="RLX7" s="867"/>
      <c r="RLY7" s="867"/>
      <c r="RLZ7" s="867"/>
      <c r="RMA7" s="867"/>
      <c r="RMB7" s="867"/>
      <c r="RMC7" s="867"/>
      <c r="RMD7" s="867"/>
      <c r="RME7" s="867"/>
      <c r="RMF7" s="867"/>
      <c r="RMG7" s="867"/>
      <c r="RMH7" s="867"/>
      <c r="RMI7" s="867"/>
      <c r="RMJ7" s="867"/>
      <c r="RMK7" s="867"/>
      <c r="RML7" s="867"/>
      <c r="RMM7" s="867"/>
      <c r="RMN7" s="867"/>
      <c r="RMO7" s="867"/>
      <c r="RMP7" s="867"/>
      <c r="RMQ7" s="867"/>
      <c r="RMR7" s="867"/>
      <c r="RMS7" s="867"/>
      <c r="RMT7" s="867"/>
      <c r="RMU7" s="867"/>
      <c r="RMV7" s="867"/>
      <c r="RMW7" s="867"/>
      <c r="RMX7" s="867"/>
      <c r="RMY7" s="867"/>
      <c r="RMZ7" s="867"/>
      <c r="RNA7" s="867"/>
      <c r="RNB7" s="867"/>
      <c r="RNC7" s="867"/>
      <c r="RND7" s="867"/>
      <c r="RNE7" s="867"/>
      <c r="RNF7" s="867"/>
      <c r="RNG7" s="867"/>
      <c r="RNH7" s="867"/>
      <c r="RNI7" s="867"/>
      <c r="RNJ7" s="867"/>
      <c r="RNK7" s="867"/>
      <c r="RNL7" s="867"/>
      <c r="RNM7" s="867"/>
      <c r="RNN7" s="867"/>
      <c r="RNO7" s="867"/>
      <c r="RNP7" s="867"/>
      <c r="RNQ7" s="867"/>
      <c r="RNR7" s="867"/>
      <c r="RNS7" s="867"/>
      <c r="RNT7" s="867"/>
      <c r="RNU7" s="867"/>
      <c r="RNV7" s="867"/>
      <c r="RNW7" s="867"/>
      <c r="RNX7" s="867"/>
      <c r="RNY7" s="867"/>
      <c r="RNZ7" s="867"/>
      <c r="ROA7" s="867"/>
      <c r="ROB7" s="867"/>
      <c r="ROC7" s="867"/>
      <c r="ROD7" s="867"/>
      <c r="ROE7" s="867"/>
      <c r="ROF7" s="867"/>
      <c r="ROG7" s="867"/>
      <c r="ROH7" s="867"/>
      <c r="ROI7" s="867"/>
      <c r="ROJ7" s="867"/>
      <c r="ROK7" s="867"/>
      <c r="ROL7" s="867"/>
      <c r="ROM7" s="867"/>
      <c r="RON7" s="867"/>
      <c r="ROO7" s="867"/>
      <c r="ROP7" s="867"/>
      <c r="ROQ7" s="867"/>
      <c r="ROR7" s="867"/>
      <c r="ROS7" s="867"/>
      <c r="ROT7" s="867"/>
      <c r="ROU7" s="867"/>
      <c r="ROV7" s="867"/>
      <c r="ROW7" s="867"/>
      <c r="ROX7" s="867"/>
      <c r="ROY7" s="867"/>
      <c r="ROZ7" s="867"/>
      <c r="RPA7" s="867"/>
      <c r="RPB7" s="867"/>
      <c r="RPC7" s="867"/>
      <c r="RPD7" s="867"/>
      <c r="RPE7" s="867"/>
      <c r="RPF7" s="867"/>
      <c r="RPG7" s="867"/>
      <c r="RPH7" s="867"/>
      <c r="RPI7" s="867"/>
      <c r="RPJ7" s="867"/>
      <c r="RPK7" s="867"/>
      <c r="RPL7" s="867"/>
      <c r="RPM7" s="867"/>
      <c r="RPN7" s="867"/>
      <c r="RPO7" s="867"/>
      <c r="RPP7" s="867"/>
      <c r="RPQ7" s="867"/>
      <c r="RPR7" s="867"/>
      <c r="RPS7" s="867"/>
      <c r="RPT7" s="867"/>
      <c r="RPU7" s="867"/>
      <c r="RPV7" s="867"/>
      <c r="RPW7" s="867"/>
      <c r="RPX7" s="867"/>
      <c r="RPY7" s="867"/>
      <c r="RPZ7" s="867"/>
      <c r="RQA7" s="867"/>
      <c r="RQB7" s="867"/>
      <c r="RQC7" s="867"/>
      <c r="RQD7" s="867"/>
      <c r="RQE7" s="867"/>
      <c r="RQF7" s="867"/>
      <c r="RQG7" s="867"/>
      <c r="RQH7" s="867"/>
      <c r="RQI7" s="867"/>
      <c r="RQJ7" s="867"/>
      <c r="RQK7" s="867"/>
      <c r="RQL7" s="867"/>
      <c r="RQM7" s="867"/>
      <c r="RQN7" s="867"/>
      <c r="RQO7" s="867"/>
      <c r="RQP7" s="867"/>
      <c r="RQQ7" s="867"/>
      <c r="RQR7" s="867"/>
      <c r="RQS7" s="867"/>
      <c r="RQT7" s="867"/>
      <c r="RQU7" s="867"/>
      <c r="RQV7" s="867"/>
      <c r="RQW7" s="867"/>
      <c r="RQX7" s="867"/>
      <c r="RQY7" s="867"/>
      <c r="RQZ7" s="867"/>
      <c r="RRA7" s="867"/>
      <c r="RRB7" s="867"/>
      <c r="RRC7" s="867"/>
      <c r="RRD7" s="867"/>
      <c r="RRE7" s="867"/>
      <c r="RRF7" s="867"/>
      <c r="RRG7" s="867"/>
      <c r="RRH7" s="867"/>
      <c r="RRI7" s="867"/>
      <c r="RRJ7" s="867"/>
      <c r="RRK7" s="867"/>
      <c r="RRL7" s="867"/>
      <c r="RRM7" s="867"/>
      <c r="RRN7" s="867"/>
      <c r="RRO7" s="867"/>
      <c r="RRP7" s="867"/>
      <c r="RRQ7" s="867"/>
      <c r="RRR7" s="867"/>
      <c r="RRS7" s="867"/>
      <c r="RRT7" s="867"/>
      <c r="RRU7" s="867"/>
      <c r="RRV7" s="867"/>
      <c r="RRW7" s="867"/>
      <c r="RRX7" s="867"/>
      <c r="RRY7" s="867"/>
      <c r="RRZ7" s="867"/>
      <c r="RSA7" s="867"/>
      <c r="RSB7" s="867"/>
      <c r="RSC7" s="867"/>
      <c r="RSD7" s="867"/>
      <c r="RSE7" s="867"/>
      <c r="RSF7" s="867"/>
      <c r="RSG7" s="867"/>
      <c r="RSH7" s="867"/>
      <c r="RSI7" s="867"/>
      <c r="RSJ7" s="867"/>
      <c r="RSK7" s="867"/>
      <c r="RSL7" s="867"/>
      <c r="RSM7" s="867"/>
      <c r="RSN7" s="867"/>
      <c r="RSO7" s="867"/>
      <c r="RSP7" s="867"/>
      <c r="RSQ7" s="867"/>
      <c r="RSR7" s="867"/>
      <c r="RSS7" s="867"/>
      <c r="RST7" s="867"/>
      <c r="RSU7" s="867"/>
      <c r="RSV7" s="867"/>
      <c r="RSW7" s="867"/>
      <c r="RSX7" s="867"/>
      <c r="RSY7" s="867"/>
      <c r="RSZ7" s="867"/>
      <c r="RTA7" s="867"/>
      <c r="RTB7" s="867"/>
      <c r="RTC7" s="867"/>
      <c r="RTD7" s="867"/>
      <c r="RTE7" s="867"/>
      <c r="RTF7" s="867"/>
      <c r="RTG7" s="867"/>
      <c r="RTH7" s="867"/>
      <c r="RTI7" s="867"/>
      <c r="RTJ7" s="867"/>
      <c r="RTK7" s="867"/>
      <c r="RTL7" s="867"/>
      <c r="RTM7" s="867"/>
      <c r="RTN7" s="867"/>
      <c r="RTO7" s="867"/>
      <c r="RTP7" s="867"/>
      <c r="RTQ7" s="867"/>
      <c r="RTR7" s="867"/>
      <c r="RTS7" s="867"/>
      <c r="RTT7" s="867"/>
      <c r="RTU7" s="867"/>
      <c r="RTV7" s="867"/>
      <c r="RTW7" s="867"/>
      <c r="RTX7" s="867"/>
      <c r="RTY7" s="867"/>
      <c r="RTZ7" s="867"/>
      <c r="RUA7" s="867"/>
      <c r="RUB7" s="867"/>
      <c r="RUC7" s="867"/>
      <c r="RUD7" s="867"/>
      <c r="RUE7" s="867"/>
      <c r="RUF7" s="867"/>
      <c r="RUG7" s="867"/>
      <c r="RUH7" s="867"/>
      <c r="RUI7" s="867"/>
      <c r="RUJ7" s="867"/>
      <c r="RUK7" s="867"/>
      <c r="RUL7" s="867"/>
      <c r="RUM7" s="867"/>
      <c r="RUN7" s="867"/>
      <c r="RUO7" s="867"/>
      <c r="RUP7" s="867"/>
      <c r="RUQ7" s="867"/>
      <c r="RUR7" s="867"/>
      <c r="RUS7" s="867"/>
      <c r="RUT7" s="867"/>
      <c r="RUU7" s="867"/>
      <c r="RUV7" s="867"/>
      <c r="RUW7" s="867"/>
      <c r="RUX7" s="867"/>
      <c r="RUY7" s="867"/>
      <c r="RUZ7" s="867"/>
      <c r="RVA7" s="867"/>
      <c r="RVB7" s="867"/>
      <c r="RVC7" s="867"/>
      <c r="RVD7" s="867"/>
      <c r="RVE7" s="867"/>
      <c r="RVF7" s="867"/>
      <c r="RVG7" s="867"/>
      <c r="RVH7" s="867"/>
      <c r="RVI7" s="867"/>
      <c r="RVJ7" s="867"/>
      <c r="RVK7" s="867"/>
      <c r="RVL7" s="867"/>
      <c r="RVM7" s="867"/>
      <c r="RVN7" s="867"/>
      <c r="RVO7" s="867"/>
      <c r="RVP7" s="867"/>
      <c r="RVQ7" s="867"/>
      <c r="RVR7" s="867"/>
      <c r="RVS7" s="867"/>
      <c r="RVT7" s="867"/>
      <c r="RVU7" s="867"/>
      <c r="RVV7" s="867"/>
      <c r="RVW7" s="867"/>
      <c r="RVX7" s="867"/>
      <c r="RVY7" s="867"/>
      <c r="RVZ7" s="867"/>
      <c r="RWA7" s="867"/>
      <c r="RWB7" s="867"/>
      <c r="RWC7" s="867"/>
      <c r="RWD7" s="867"/>
      <c r="RWE7" s="867"/>
      <c r="RWF7" s="867"/>
      <c r="RWG7" s="867"/>
      <c r="RWH7" s="867"/>
      <c r="RWI7" s="867"/>
      <c r="RWJ7" s="867"/>
      <c r="RWK7" s="867"/>
      <c r="RWL7" s="867"/>
      <c r="RWM7" s="867"/>
      <c r="RWN7" s="867"/>
      <c r="RWO7" s="867"/>
      <c r="RWP7" s="867"/>
      <c r="RWQ7" s="867"/>
      <c r="RWR7" s="867"/>
      <c r="RWS7" s="867"/>
      <c r="RWT7" s="867"/>
      <c r="RWU7" s="867"/>
      <c r="RWV7" s="867"/>
      <c r="RWW7" s="867"/>
      <c r="RWX7" s="867"/>
      <c r="RWY7" s="867"/>
      <c r="RWZ7" s="867"/>
      <c r="RXA7" s="867"/>
      <c r="RXB7" s="867"/>
      <c r="RXC7" s="867"/>
      <c r="RXD7" s="867"/>
      <c r="RXE7" s="867"/>
      <c r="RXF7" s="867"/>
      <c r="RXG7" s="867"/>
      <c r="RXH7" s="867"/>
      <c r="RXI7" s="867"/>
      <c r="RXJ7" s="867"/>
      <c r="RXK7" s="867"/>
      <c r="RXL7" s="867"/>
      <c r="RXM7" s="867"/>
      <c r="RXN7" s="867"/>
      <c r="RXO7" s="867"/>
      <c r="RXP7" s="867"/>
      <c r="RXQ7" s="867"/>
      <c r="RXR7" s="867"/>
      <c r="RXS7" s="867"/>
      <c r="RXT7" s="867"/>
      <c r="RXU7" s="867"/>
      <c r="RXV7" s="867"/>
      <c r="RXW7" s="867"/>
      <c r="RXX7" s="867"/>
      <c r="RXY7" s="867"/>
      <c r="RXZ7" s="867"/>
      <c r="RYA7" s="867"/>
      <c r="RYB7" s="867"/>
      <c r="RYC7" s="867"/>
      <c r="RYD7" s="867"/>
      <c r="RYE7" s="867"/>
      <c r="RYF7" s="867"/>
      <c r="RYG7" s="867"/>
      <c r="RYH7" s="867"/>
      <c r="RYI7" s="867"/>
      <c r="RYJ7" s="867"/>
      <c r="RYK7" s="867"/>
      <c r="RYL7" s="867"/>
      <c r="RYM7" s="867"/>
      <c r="RYN7" s="867"/>
      <c r="RYO7" s="867"/>
      <c r="RYP7" s="867"/>
      <c r="RYQ7" s="867"/>
      <c r="RYR7" s="867"/>
      <c r="RYS7" s="867"/>
      <c r="RYT7" s="867"/>
      <c r="RYU7" s="867"/>
      <c r="RYV7" s="867"/>
      <c r="RYW7" s="867"/>
      <c r="RYX7" s="867"/>
      <c r="RYY7" s="867"/>
      <c r="RYZ7" s="867"/>
      <c r="RZA7" s="867"/>
      <c r="RZB7" s="867"/>
      <c r="RZC7" s="867"/>
      <c r="RZD7" s="867"/>
      <c r="RZE7" s="867"/>
      <c r="RZF7" s="867"/>
      <c r="RZG7" s="867"/>
      <c r="RZH7" s="867"/>
      <c r="RZI7" s="867"/>
      <c r="RZJ7" s="867"/>
      <c r="RZK7" s="867"/>
      <c r="RZL7" s="867"/>
      <c r="RZM7" s="867"/>
      <c r="RZN7" s="867"/>
      <c r="RZO7" s="867"/>
      <c r="RZP7" s="867"/>
      <c r="RZQ7" s="867"/>
      <c r="RZR7" s="867"/>
      <c r="RZS7" s="867"/>
      <c r="RZT7" s="867"/>
      <c r="RZU7" s="867"/>
      <c r="RZV7" s="867"/>
      <c r="RZW7" s="867"/>
      <c r="RZX7" s="867"/>
      <c r="RZY7" s="867"/>
      <c r="RZZ7" s="867"/>
      <c r="SAA7" s="867"/>
      <c r="SAB7" s="867"/>
      <c r="SAC7" s="867"/>
      <c r="SAD7" s="867"/>
      <c r="SAE7" s="867"/>
      <c r="SAF7" s="867"/>
      <c r="SAG7" s="867"/>
      <c r="SAH7" s="867"/>
      <c r="SAI7" s="867"/>
      <c r="SAJ7" s="867"/>
      <c r="SAK7" s="867"/>
      <c r="SAL7" s="867"/>
      <c r="SAM7" s="867"/>
      <c r="SAN7" s="867"/>
      <c r="SAO7" s="867"/>
      <c r="SAP7" s="867"/>
      <c r="SAQ7" s="867"/>
      <c r="SAR7" s="867"/>
      <c r="SAS7" s="867"/>
      <c r="SAT7" s="867"/>
      <c r="SAU7" s="867"/>
      <c r="SAV7" s="867"/>
      <c r="SAW7" s="867"/>
      <c r="SAX7" s="867"/>
      <c r="SAY7" s="867"/>
      <c r="SAZ7" s="867"/>
      <c r="SBA7" s="867"/>
      <c r="SBB7" s="867"/>
      <c r="SBC7" s="867"/>
      <c r="SBD7" s="867"/>
      <c r="SBE7" s="867"/>
      <c r="SBF7" s="867"/>
      <c r="SBG7" s="867"/>
      <c r="SBH7" s="867"/>
      <c r="SBI7" s="867"/>
      <c r="SBJ7" s="867"/>
      <c r="SBK7" s="867"/>
      <c r="SBL7" s="867"/>
      <c r="SBM7" s="867"/>
      <c r="SBN7" s="867"/>
      <c r="SBO7" s="867"/>
      <c r="SBP7" s="867"/>
      <c r="SBQ7" s="867"/>
      <c r="SBR7" s="867"/>
      <c r="SBS7" s="867"/>
      <c r="SBT7" s="867"/>
      <c r="SBU7" s="867"/>
      <c r="SBV7" s="867"/>
      <c r="SBW7" s="867"/>
      <c r="SBX7" s="867"/>
      <c r="SBY7" s="867"/>
      <c r="SBZ7" s="867"/>
      <c r="SCA7" s="867"/>
      <c r="SCB7" s="867"/>
      <c r="SCC7" s="867"/>
      <c r="SCD7" s="867"/>
      <c r="SCE7" s="867"/>
      <c r="SCF7" s="867"/>
      <c r="SCG7" s="867"/>
      <c r="SCH7" s="867"/>
      <c r="SCI7" s="867"/>
      <c r="SCJ7" s="867"/>
      <c r="SCK7" s="867"/>
      <c r="SCL7" s="867"/>
      <c r="SCM7" s="867"/>
      <c r="SCN7" s="867"/>
      <c r="SCO7" s="867"/>
      <c r="SCP7" s="867"/>
      <c r="SCQ7" s="867"/>
      <c r="SCR7" s="867"/>
      <c r="SCS7" s="867"/>
      <c r="SCT7" s="867"/>
      <c r="SCU7" s="867"/>
      <c r="SCV7" s="867"/>
      <c r="SCW7" s="867"/>
      <c r="SCX7" s="867"/>
      <c r="SCY7" s="867"/>
      <c r="SCZ7" s="867"/>
      <c r="SDA7" s="867"/>
      <c r="SDB7" s="867"/>
      <c r="SDC7" s="867"/>
      <c r="SDD7" s="867"/>
      <c r="SDE7" s="867"/>
      <c r="SDF7" s="867"/>
      <c r="SDG7" s="867"/>
      <c r="SDH7" s="867"/>
      <c r="SDI7" s="867"/>
      <c r="SDJ7" s="867"/>
      <c r="SDK7" s="867"/>
      <c r="SDL7" s="867"/>
      <c r="SDM7" s="867"/>
      <c r="SDN7" s="867"/>
      <c r="SDO7" s="867"/>
      <c r="SDP7" s="867"/>
      <c r="SDQ7" s="867"/>
      <c r="SDR7" s="867"/>
      <c r="SDS7" s="867"/>
      <c r="SDT7" s="867"/>
      <c r="SDU7" s="867"/>
      <c r="SDV7" s="867"/>
      <c r="SDW7" s="867"/>
      <c r="SDX7" s="867"/>
      <c r="SDY7" s="867"/>
      <c r="SDZ7" s="867"/>
      <c r="SEA7" s="867"/>
      <c r="SEB7" s="867"/>
      <c r="SEC7" s="867"/>
      <c r="SED7" s="867"/>
      <c r="SEE7" s="867"/>
      <c r="SEF7" s="867"/>
      <c r="SEG7" s="867"/>
      <c r="SEH7" s="867"/>
      <c r="SEI7" s="867"/>
      <c r="SEJ7" s="867"/>
      <c r="SEK7" s="867"/>
      <c r="SEL7" s="867"/>
      <c r="SEM7" s="867"/>
      <c r="SEN7" s="867"/>
      <c r="SEO7" s="867"/>
      <c r="SEP7" s="867"/>
      <c r="SEQ7" s="867"/>
      <c r="SER7" s="867"/>
      <c r="SES7" s="867"/>
      <c r="SET7" s="867"/>
      <c r="SEU7" s="867"/>
      <c r="SEV7" s="867"/>
      <c r="SEW7" s="867"/>
      <c r="SEX7" s="867"/>
      <c r="SEY7" s="867"/>
      <c r="SEZ7" s="867"/>
      <c r="SFA7" s="867"/>
      <c r="SFB7" s="867"/>
      <c r="SFC7" s="867"/>
      <c r="SFD7" s="867"/>
      <c r="SFE7" s="867"/>
      <c r="SFF7" s="867"/>
      <c r="SFG7" s="867"/>
      <c r="SFH7" s="867"/>
      <c r="SFI7" s="867"/>
      <c r="SFJ7" s="867"/>
      <c r="SFK7" s="867"/>
      <c r="SFL7" s="867"/>
      <c r="SFM7" s="867"/>
      <c r="SFN7" s="867"/>
      <c r="SFO7" s="867"/>
      <c r="SFP7" s="867"/>
      <c r="SFQ7" s="867"/>
      <c r="SFR7" s="867"/>
      <c r="SFS7" s="867"/>
      <c r="SFT7" s="867"/>
      <c r="SFU7" s="867"/>
      <c r="SFV7" s="867"/>
      <c r="SFW7" s="867"/>
      <c r="SFX7" s="867"/>
      <c r="SFY7" s="867"/>
      <c r="SFZ7" s="867"/>
      <c r="SGA7" s="867"/>
      <c r="SGB7" s="867"/>
      <c r="SGC7" s="867"/>
      <c r="SGD7" s="867"/>
      <c r="SGE7" s="867"/>
      <c r="SGF7" s="867"/>
      <c r="SGG7" s="867"/>
      <c r="SGH7" s="867"/>
      <c r="SGI7" s="867"/>
      <c r="SGJ7" s="867"/>
      <c r="SGK7" s="867"/>
      <c r="SGL7" s="867"/>
      <c r="SGM7" s="867"/>
      <c r="SGN7" s="867"/>
      <c r="SGO7" s="867"/>
      <c r="SGP7" s="867"/>
      <c r="SGQ7" s="867"/>
      <c r="SGR7" s="867"/>
      <c r="SGS7" s="867"/>
      <c r="SGT7" s="867"/>
      <c r="SGU7" s="867"/>
      <c r="SGV7" s="867"/>
      <c r="SGW7" s="867"/>
      <c r="SGX7" s="867"/>
      <c r="SGY7" s="867"/>
      <c r="SGZ7" s="867"/>
      <c r="SHA7" s="867"/>
      <c r="SHB7" s="867"/>
      <c r="SHC7" s="867"/>
      <c r="SHD7" s="867"/>
      <c r="SHE7" s="867"/>
      <c r="SHF7" s="867"/>
      <c r="SHG7" s="867"/>
      <c r="SHH7" s="867"/>
      <c r="SHI7" s="867"/>
      <c r="SHJ7" s="867"/>
      <c r="SHK7" s="867"/>
      <c r="SHL7" s="867"/>
      <c r="SHM7" s="867"/>
      <c r="SHN7" s="867"/>
      <c r="SHO7" s="867"/>
      <c r="SHP7" s="867"/>
      <c r="SHQ7" s="867"/>
      <c r="SHR7" s="867"/>
      <c r="SHS7" s="867"/>
      <c r="SHT7" s="867"/>
      <c r="SHU7" s="867"/>
      <c r="SHV7" s="867"/>
      <c r="SHW7" s="867"/>
      <c r="SHX7" s="867"/>
      <c r="SHY7" s="867"/>
      <c r="SHZ7" s="867"/>
      <c r="SIA7" s="867"/>
      <c r="SIB7" s="867"/>
      <c r="SIC7" s="867"/>
      <c r="SID7" s="867"/>
      <c r="SIE7" s="867"/>
      <c r="SIF7" s="867"/>
      <c r="SIG7" s="867"/>
      <c r="SIH7" s="867"/>
      <c r="SII7" s="867"/>
      <c r="SIJ7" s="867"/>
      <c r="SIK7" s="867"/>
      <c r="SIL7" s="867"/>
      <c r="SIM7" s="867"/>
      <c r="SIN7" s="867"/>
      <c r="SIO7" s="867"/>
      <c r="SIP7" s="867"/>
      <c r="SIQ7" s="867"/>
      <c r="SIR7" s="867"/>
      <c r="SIS7" s="867"/>
      <c r="SIT7" s="867"/>
      <c r="SIU7" s="867"/>
      <c r="SIV7" s="867"/>
      <c r="SIW7" s="867"/>
      <c r="SIX7" s="867"/>
      <c r="SIY7" s="867"/>
      <c r="SIZ7" s="867"/>
      <c r="SJA7" s="867"/>
      <c r="SJB7" s="867"/>
      <c r="SJC7" s="867"/>
      <c r="SJD7" s="867"/>
      <c r="SJE7" s="867"/>
      <c r="SJF7" s="867"/>
      <c r="SJG7" s="867"/>
      <c r="SJH7" s="867"/>
      <c r="SJI7" s="867"/>
      <c r="SJJ7" s="867"/>
      <c r="SJK7" s="867"/>
      <c r="SJL7" s="867"/>
      <c r="SJM7" s="867"/>
      <c r="SJN7" s="867"/>
      <c r="SJO7" s="867"/>
      <c r="SJP7" s="867"/>
      <c r="SJQ7" s="867"/>
      <c r="SJR7" s="867"/>
      <c r="SJS7" s="867"/>
      <c r="SJT7" s="867"/>
      <c r="SJU7" s="867"/>
      <c r="SJV7" s="867"/>
      <c r="SJW7" s="867"/>
      <c r="SJX7" s="867"/>
      <c r="SJY7" s="867"/>
      <c r="SJZ7" s="867"/>
      <c r="SKA7" s="867"/>
      <c r="SKB7" s="867"/>
      <c r="SKC7" s="867"/>
      <c r="SKD7" s="867"/>
      <c r="SKE7" s="867"/>
      <c r="SKF7" s="867"/>
      <c r="SKG7" s="867"/>
      <c r="SKH7" s="867"/>
      <c r="SKI7" s="867"/>
      <c r="SKJ7" s="867"/>
      <c r="SKK7" s="867"/>
      <c r="SKL7" s="867"/>
      <c r="SKM7" s="867"/>
      <c r="SKN7" s="867"/>
      <c r="SKO7" s="867"/>
      <c r="SKP7" s="867"/>
      <c r="SKQ7" s="867"/>
      <c r="SKR7" s="867"/>
      <c r="SKS7" s="867"/>
      <c r="SKT7" s="867"/>
      <c r="SKU7" s="867"/>
      <c r="SKV7" s="867"/>
      <c r="SKW7" s="867"/>
      <c r="SKX7" s="867"/>
      <c r="SKY7" s="867"/>
      <c r="SKZ7" s="867"/>
      <c r="SLA7" s="867"/>
      <c r="SLB7" s="867"/>
      <c r="SLC7" s="867"/>
      <c r="SLD7" s="867"/>
      <c r="SLE7" s="867"/>
      <c r="SLF7" s="867"/>
      <c r="SLG7" s="867"/>
      <c r="SLH7" s="867"/>
      <c r="SLI7" s="867"/>
      <c r="SLJ7" s="867"/>
      <c r="SLK7" s="867"/>
      <c r="SLL7" s="867"/>
      <c r="SLM7" s="867"/>
      <c r="SLN7" s="867"/>
      <c r="SLO7" s="867"/>
      <c r="SLP7" s="867"/>
      <c r="SLQ7" s="867"/>
      <c r="SLR7" s="867"/>
      <c r="SLS7" s="867"/>
      <c r="SLT7" s="867"/>
      <c r="SLU7" s="867"/>
      <c r="SLV7" s="867"/>
      <c r="SLW7" s="867"/>
      <c r="SLX7" s="867"/>
      <c r="SLY7" s="867"/>
      <c r="SLZ7" s="867"/>
      <c r="SMA7" s="867"/>
      <c r="SMB7" s="867"/>
      <c r="SMC7" s="867"/>
      <c r="SMD7" s="867"/>
      <c r="SME7" s="867"/>
      <c r="SMF7" s="867"/>
      <c r="SMG7" s="867"/>
      <c r="SMH7" s="867"/>
      <c r="SMI7" s="867"/>
      <c r="SMJ7" s="867"/>
      <c r="SMK7" s="867"/>
      <c r="SML7" s="867"/>
      <c r="SMM7" s="867"/>
      <c r="SMN7" s="867"/>
      <c r="SMO7" s="867"/>
      <c r="SMP7" s="867"/>
      <c r="SMQ7" s="867"/>
      <c r="SMR7" s="867"/>
      <c r="SMS7" s="867"/>
      <c r="SMT7" s="867"/>
      <c r="SMU7" s="867"/>
      <c r="SMV7" s="867"/>
      <c r="SMW7" s="867"/>
      <c r="SMX7" s="867"/>
      <c r="SMY7" s="867"/>
      <c r="SMZ7" s="867"/>
      <c r="SNA7" s="867"/>
      <c r="SNB7" s="867"/>
      <c r="SNC7" s="867"/>
      <c r="SND7" s="867"/>
      <c r="SNE7" s="867"/>
      <c r="SNF7" s="867"/>
      <c r="SNG7" s="867"/>
      <c r="SNH7" s="867"/>
      <c r="SNI7" s="867"/>
      <c r="SNJ7" s="867"/>
      <c r="SNK7" s="867"/>
      <c r="SNL7" s="867"/>
      <c r="SNM7" s="867"/>
      <c r="SNN7" s="867"/>
      <c r="SNO7" s="867"/>
      <c r="SNP7" s="867"/>
      <c r="SNQ7" s="867"/>
      <c r="SNR7" s="867"/>
      <c r="SNS7" s="867"/>
      <c r="SNT7" s="867"/>
      <c r="SNU7" s="867"/>
      <c r="SNV7" s="867"/>
      <c r="SNW7" s="867"/>
      <c r="SNX7" s="867"/>
      <c r="SNY7" s="867"/>
      <c r="SNZ7" s="867"/>
      <c r="SOA7" s="867"/>
      <c r="SOB7" s="867"/>
      <c r="SOC7" s="867"/>
      <c r="SOD7" s="867"/>
      <c r="SOE7" s="867"/>
      <c r="SOF7" s="867"/>
      <c r="SOG7" s="867"/>
      <c r="SOH7" s="867"/>
      <c r="SOI7" s="867"/>
      <c r="SOJ7" s="867"/>
      <c r="SOK7" s="867"/>
      <c r="SOL7" s="867"/>
      <c r="SOM7" s="867"/>
      <c r="SON7" s="867"/>
      <c r="SOO7" s="867"/>
      <c r="SOP7" s="867"/>
      <c r="SOQ7" s="867"/>
      <c r="SOR7" s="867"/>
      <c r="SOS7" s="867"/>
      <c r="SOT7" s="867"/>
      <c r="SOU7" s="867"/>
      <c r="SOV7" s="867"/>
      <c r="SOW7" s="867"/>
      <c r="SOX7" s="867"/>
      <c r="SOY7" s="867"/>
      <c r="SOZ7" s="867"/>
      <c r="SPA7" s="867"/>
      <c r="SPB7" s="867"/>
      <c r="SPC7" s="867"/>
      <c r="SPD7" s="867"/>
      <c r="SPE7" s="867"/>
      <c r="SPF7" s="867"/>
      <c r="SPG7" s="867"/>
      <c r="SPH7" s="867"/>
      <c r="SPI7" s="867"/>
      <c r="SPJ7" s="867"/>
      <c r="SPK7" s="867"/>
      <c r="SPL7" s="867"/>
      <c r="SPM7" s="867"/>
      <c r="SPN7" s="867"/>
      <c r="SPO7" s="867"/>
      <c r="SPP7" s="867"/>
      <c r="SPQ7" s="867"/>
      <c r="SPR7" s="867"/>
      <c r="SPS7" s="867"/>
      <c r="SPT7" s="867"/>
      <c r="SPU7" s="867"/>
      <c r="SPV7" s="867"/>
      <c r="SPW7" s="867"/>
      <c r="SPX7" s="867"/>
      <c r="SPY7" s="867"/>
      <c r="SPZ7" s="867"/>
      <c r="SQA7" s="867"/>
      <c r="SQB7" s="867"/>
      <c r="SQC7" s="867"/>
      <c r="SQD7" s="867"/>
      <c r="SQE7" s="867"/>
      <c r="SQF7" s="867"/>
      <c r="SQG7" s="867"/>
      <c r="SQH7" s="867"/>
      <c r="SQI7" s="867"/>
      <c r="SQJ7" s="867"/>
      <c r="SQK7" s="867"/>
      <c r="SQL7" s="867"/>
      <c r="SQM7" s="867"/>
      <c r="SQN7" s="867"/>
      <c r="SQO7" s="867"/>
      <c r="SQP7" s="867"/>
      <c r="SQQ7" s="867"/>
      <c r="SQR7" s="867"/>
      <c r="SQS7" s="867"/>
      <c r="SQT7" s="867"/>
      <c r="SQU7" s="867"/>
      <c r="SQV7" s="867"/>
      <c r="SQW7" s="867"/>
      <c r="SQX7" s="867"/>
      <c r="SQY7" s="867"/>
      <c r="SQZ7" s="867"/>
      <c r="SRA7" s="867"/>
      <c r="SRB7" s="867"/>
      <c r="SRC7" s="867"/>
      <c r="SRD7" s="867"/>
      <c r="SRE7" s="867"/>
      <c r="SRF7" s="867"/>
      <c r="SRG7" s="867"/>
      <c r="SRH7" s="867"/>
      <c r="SRI7" s="867"/>
      <c r="SRJ7" s="867"/>
      <c r="SRK7" s="867"/>
      <c r="SRL7" s="867"/>
      <c r="SRM7" s="867"/>
      <c r="SRN7" s="867"/>
      <c r="SRO7" s="867"/>
      <c r="SRP7" s="867"/>
      <c r="SRQ7" s="867"/>
      <c r="SRR7" s="867"/>
      <c r="SRS7" s="867"/>
      <c r="SRT7" s="867"/>
      <c r="SRU7" s="867"/>
      <c r="SRV7" s="867"/>
      <c r="SRW7" s="867"/>
      <c r="SRX7" s="867"/>
      <c r="SRY7" s="867"/>
      <c r="SRZ7" s="867"/>
      <c r="SSA7" s="867"/>
      <c r="SSB7" s="867"/>
      <c r="SSC7" s="867"/>
      <c r="SSD7" s="867"/>
      <c r="SSE7" s="867"/>
      <c r="SSF7" s="867"/>
      <c r="SSG7" s="867"/>
      <c r="SSH7" s="867"/>
      <c r="SSI7" s="867"/>
      <c r="SSJ7" s="867"/>
      <c r="SSK7" s="867"/>
      <c r="SSL7" s="867"/>
      <c r="SSM7" s="867"/>
      <c r="SSN7" s="867"/>
      <c r="SSO7" s="867"/>
      <c r="SSP7" s="867"/>
      <c r="SSQ7" s="867"/>
      <c r="SSR7" s="867"/>
      <c r="SSS7" s="867"/>
      <c r="SST7" s="867"/>
      <c r="SSU7" s="867"/>
      <c r="SSV7" s="867"/>
      <c r="SSW7" s="867"/>
      <c r="SSX7" s="867"/>
      <c r="SSY7" s="867"/>
      <c r="SSZ7" s="867"/>
      <c r="STA7" s="867"/>
      <c r="STB7" s="867"/>
      <c r="STC7" s="867"/>
      <c r="STD7" s="867"/>
      <c r="STE7" s="867"/>
      <c r="STF7" s="867"/>
      <c r="STG7" s="867"/>
      <c r="STH7" s="867"/>
      <c r="STI7" s="867"/>
      <c r="STJ7" s="867"/>
      <c r="STK7" s="867"/>
      <c r="STL7" s="867"/>
      <c r="STM7" s="867"/>
      <c r="STN7" s="867"/>
      <c r="STO7" s="867"/>
      <c r="STP7" s="867"/>
      <c r="STQ7" s="867"/>
      <c r="STR7" s="867"/>
      <c r="STS7" s="867"/>
      <c r="STT7" s="867"/>
      <c r="STU7" s="867"/>
      <c r="STV7" s="867"/>
      <c r="STW7" s="867"/>
      <c r="STX7" s="867"/>
      <c r="STY7" s="867"/>
      <c r="STZ7" s="867"/>
      <c r="SUA7" s="867"/>
      <c r="SUB7" s="867"/>
      <c r="SUC7" s="867"/>
      <c r="SUD7" s="867"/>
      <c r="SUE7" s="867"/>
      <c r="SUF7" s="867"/>
      <c r="SUG7" s="867"/>
      <c r="SUH7" s="867"/>
      <c r="SUI7" s="867"/>
      <c r="SUJ7" s="867"/>
      <c r="SUK7" s="867"/>
      <c r="SUL7" s="867"/>
      <c r="SUM7" s="867"/>
      <c r="SUN7" s="867"/>
      <c r="SUO7" s="867"/>
      <c r="SUP7" s="867"/>
      <c r="SUQ7" s="867"/>
      <c r="SUR7" s="867"/>
      <c r="SUS7" s="867"/>
      <c r="SUT7" s="867"/>
      <c r="SUU7" s="867"/>
      <c r="SUV7" s="867"/>
      <c r="SUW7" s="867"/>
      <c r="SUX7" s="867"/>
      <c r="SUY7" s="867"/>
      <c r="SUZ7" s="867"/>
      <c r="SVA7" s="867"/>
      <c r="SVB7" s="867"/>
      <c r="SVC7" s="867"/>
      <c r="SVD7" s="867"/>
      <c r="SVE7" s="867"/>
      <c r="SVF7" s="867"/>
      <c r="SVG7" s="867"/>
      <c r="SVH7" s="867"/>
      <c r="SVI7" s="867"/>
      <c r="SVJ7" s="867"/>
      <c r="SVK7" s="867"/>
      <c r="SVL7" s="867"/>
      <c r="SVM7" s="867"/>
      <c r="SVN7" s="867"/>
      <c r="SVO7" s="867"/>
      <c r="SVP7" s="867"/>
      <c r="SVQ7" s="867"/>
      <c r="SVR7" s="867"/>
      <c r="SVS7" s="867"/>
      <c r="SVT7" s="867"/>
      <c r="SVU7" s="867"/>
      <c r="SVV7" s="867"/>
      <c r="SVW7" s="867"/>
      <c r="SVX7" s="867"/>
      <c r="SVY7" s="867"/>
      <c r="SVZ7" s="867"/>
      <c r="SWA7" s="867"/>
      <c r="SWB7" s="867"/>
      <c r="SWC7" s="867"/>
      <c r="SWD7" s="867"/>
      <c r="SWE7" s="867"/>
      <c r="SWF7" s="867"/>
      <c r="SWG7" s="867"/>
      <c r="SWH7" s="867"/>
      <c r="SWI7" s="867"/>
      <c r="SWJ7" s="867"/>
      <c r="SWK7" s="867"/>
      <c r="SWL7" s="867"/>
      <c r="SWM7" s="867"/>
      <c r="SWN7" s="867"/>
      <c r="SWO7" s="867"/>
      <c r="SWP7" s="867"/>
      <c r="SWQ7" s="867"/>
      <c r="SWR7" s="867"/>
      <c r="SWS7" s="867"/>
      <c r="SWT7" s="867"/>
      <c r="SWU7" s="867"/>
      <c r="SWV7" s="867"/>
      <c r="SWW7" s="867"/>
      <c r="SWX7" s="867"/>
      <c r="SWY7" s="867"/>
      <c r="SWZ7" s="867"/>
      <c r="SXA7" s="867"/>
      <c r="SXB7" s="867"/>
      <c r="SXC7" s="867"/>
      <c r="SXD7" s="867"/>
      <c r="SXE7" s="867"/>
      <c r="SXF7" s="867"/>
      <c r="SXG7" s="867"/>
      <c r="SXH7" s="867"/>
      <c r="SXI7" s="867"/>
      <c r="SXJ7" s="867"/>
      <c r="SXK7" s="867"/>
      <c r="SXL7" s="867"/>
      <c r="SXM7" s="867"/>
      <c r="SXN7" s="867"/>
      <c r="SXO7" s="867"/>
      <c r="SXP7" s="867"/>
      <c r="SXQ7" s="867"/>
      <c r="SXR7" s="867"/>
      <c r="SXS7" s="867"/>
      <c r="SXT7" s="867"/>
      <c r="SXU7" s="867"/>
      <c r="SXV7" s="867"/>
      <c r="SXW7" s="867"/>
      <c r="SXX7" s="867"/>
      <c r="SXY7" s="867"/>
      <c r="SXZ7" s="867"/>
      <c r="SYA7" s="867"/>
      <c r="SYB7" s="867"/>
      <c r="SYC7" s="867"/>
      <c r="SYD7" s="867"/>
      <c r="SYE7" s="867"/>
      <c r="SYF7" s="867"/>
      <c r="SYG7" s="867"/>
      <c r="SYH7" s="867"/>
      <c r="SYI7" s="867"/>
      <c r="SYJ7" s="867"/>
      <c r="SYK7" s="867"/>
      <c r="SYL7" s="867"/>
      <c r="SYM7" s="867"/>
      <c r="SYN7" s="867"/>
      <c r="SYO7" s="867"/>
      <c r="SYP7" s="867"/>
      <c r="SYQ7" s="867"/>
      <c r="SYR7" s="867"/>
      <c r="SYS7" s="867"/>
      <c r="SYT7" s="867"/>
      <c r="SYU7" s="867"/>
      <c r="SYV7" s="867"/>
      <c r="SYW7" s="867"/>
      <c r="SYX7" s="867"/>
      <c r="SYY7" s="867"/>
      <c r="SYZ7" s="867"/>
      <c r="SZA7" s="867"/>
      <c r="SZB7" s="867"/>
      <c r="SZC7" s="867"/>
      <c r="SZD7" s="867"/>
      <c r="SZE7" s="867"/>
      <c r="SZF7" s="867"/>
      <c r="SZG7" s="867"/>
      <c r="SZH7" s="867"/>
      <c r="SZI7" s="867"/>
      <c r="SZJ7" s="867"/>
      <c r="SZK7" s="867"/>
      <c r="SZL7" s="867"/>
      <c r="SZM7" s="867"/>
      <c r="SZN7" s="867"/>
      <c r="SZO7" s="867"/>
      <c r="SZP7" s="867"/>
      <c r="SZQ7" s="867"/>
      <c r="SZR7" s="867"/>
      <c r="SZS7" s="867"/>
      <c r="SZT7" s="867"/>
      <c r="SZU7" s="867"/>
      <c r="SZV7" s="867"/>
      <c r="SZW7" s="867"/>
      <c r="SZX7" s="867"/>
      <c r="SZY7" s="867"/>
      <c r="SZZ7" s="867"/>
      <c r="TAA7" s="867"/>
      <c r="TAB7" s="867"/>
      <c r="TAC7" s="867"/>
      <c r="TAD7" s="867"/>
      <c r="TAE7" s="867"/>
      <c r="TAF7" s="867"/>
      <c r="TAG7" s="867"/>
      <c r="TAH7" s="867"/>
      <c r="TAI7" s="867"/>
      <c r="TAJ7" s="867"/>
      <c r="TAK7" s="867"/>
      <c r="TAL7" s="867"/>
      <c r="TAM7" s="867"/>
      <c r="TAN7" s="867"/>
      <c r="TAO7" s="867"/>
      <c r="TAP7" s="867"/>
      <c r="TAQ7" s="867"/>
      <c r="TAR7" s="867"/>
      <c r="TAS7" s="867"/>
      <c r="TAT7" s="867"/>
      <c r="TAU7" s="867"/>
      <c r="TAV7" s="867"/>
      <c r="TAW7" s="867"/>
      <c r="TAX7" s="867"/>
      <c r="TAY7" s="867"/>
      <c r="TAZ7" s="867"/>
      <c r="TBA7" s="867"/>
      <c r="TBB7" s="867"/>
      <c r="TBC7" s="867"/>
      <c r="TBD7" s="867"/>
      <c r="TBE7" s="867"/>
      <c r="TBF7" s="867"/>
      <c r="TBG7" s="867"/>
      <c r="TBH7" s="867"/>
      <c r="TBI7" s="867"/>
      <c r="TBJ7" s="867"/>
      <c r="TBK7" s="867"/>
      <c r="TBL7" s="867"/>
      <c r="TBM7" s="867"/>
      <c r="TBN7" s="867"/>
      <c r="TBO7" s="867"/>
      <c r="TBP7" s="867"/>
      <c r="TBQ7" s="867"/>
      <c r="TBR7" s="867"/>
      <c r="TBS7" s="867"/>
      <c r="TBT7" s="867"/>
      <c r="TBU7" s="867"/>
      <c r="TBV7" s="867"/>
      <c r="TBW7" s="867"/>
      <c r="TBX7" s="867"/>
      <c r="TBY7" s="867"/>
      <c r="TBZ7" s="867"/>
      <c r="TCA7" s="867"/>
      <c r="TCB7" s="867"/>
      <c r="TCC7" s="867"/>
      <c r="TCD7" s="867"/>
      <c r="TCE7" s="867"/>
      <c r="TCF7" s="867"/>
      <c r="TCG7" s="867"/>
      <c r="TCH7" s="867"/>
      <c r="TCI7" s="867"/>
      <c r="TCJ7" s="867"/>
      <c r="TCK7" s="867"/>
      <c r="TCL7" s="867"/>
      <c r="TCM7" s="867"/>
      <c r="TCN7" s="867"/>
      <c r="TCO7" s="867"/>
      <c r="TCP7" s="867"/>
      <c r="TCQ7" s="867"/>
      <c r="TCR7" s="867"/>
      <c r="TCS7" s="867"/>
      <c r="TCT7" s="867"/>
      <c r="TCU7" s="867"/>
      <c r="TCV7" s="867"/>
      <c r="TCW7" s="867"/>
      <c r="TCX7" s="867"/>
      <c r="TCY7" s="867"/>
      <c r="TCZ7" s="867"/>
      <c r="TDA7" s="867"/>
      <c r="TDB7" s="867"/>
      <c r="TDC7" s="867"/>
      <c r="TDD7" s="867"/>
      <c r="TDE7" s="867"/>
      <c r="TDF7" s="867"/>
      <c r="TDG7" s="867"/>
      <c r="TDH7" s="867"/>
      <c r="TDI7" s="867"/>
      <c r="TDJ7" s="867"/>
      <c r="TDK7" s="867"/>
      <c r="TDL7" s="867"/>
      <c r="TDM7" s="867"/>
      <c r="TDN7" s="867"/>
      <c r="TDO7" s="867"/>
      <c r="TDP7" s="867"/>
      <c r="TDQ7" s="867"/>
      <c r="TDR7" s="867"/>
      <c r="TDS7" s="867"/>
      <c r="TDT7" s="867"/>
      <c r="TDU7" s="867"/>
      <c r="TDV7" s="867"/>
      <c r="TDW7" s="867"/>
      <c r="TDX7" s="867"/>
      <c r="TDY7" s="867"/>
      <c r="TDZ7" s="867"/>
      <c r="TEA7" s="867"/>
      <c r="TEB7" s="867"/>
      <c r="TEC7" s="867"/>
      <c r="TED7" s="867"/>
      <c r="TEE7" s="867"/>
      <c r="TEF7" s="867"/>
      <c r="TEG7" s="867"/>
      <c r="TEH7" s="867"/>
      <c r="TEI7" s="867"/>
      <c r="TEJ7" s="867"/>
      <c r="TEK7" s="867"/>
      <c r="TEL7" s="867"/>
      <c r="TEM7" s="867"/>
      <c r="TEN7" s="867"/>
      <c r="TEO7" s="867"/>
      <c r="TEP7" s="867"/>
      <c r="TEQ7" s="867"/>
      <c r="TER7" s="867"/>
      <c r="TES7" s="867"/>
      <c r="TET7" s="867"/>
      <c r="TEU7" s="867"/>
      <c r="TEV7" s="867"/>
      <c r="TEW7" s="867"/>
      <c r="TEX7" s="867"/>
      <c r="TEY7" s="867"/>
      <c r="TEZ7" s="867"/>
      <c r="TFA7" s="867"/>
      <c r="TFB7" s="867"/>
      <c r="TFC7" s="867"/>
      <c r="TFD7" s="867"/>
      <c r="TFE7" s="867"/>
      <c r="TFF7" s="867"/>
      <c r="TFG7" s="867"/>
      <c r="TFH7" s="867"/>
      <c r="TFI7" s="867"/>
      <c r="TFJ7" s="867"/>
      <c r="TFK7" s="867"/>
      <c r="TFL7" s="867"/>
      <c r="TFM7" s="867"/>
      <c r="TFN7" s="867"/>
      <c r="TFO7" s="867"/>
      <c r="TFP7" s="867"/>
      <c r="TFQ7" s="867"/>
      <c r="TFR7" s="867"/>
      <c r="TFS7" s="867"/>
      <c r="TFT7" s="867"/>
      <c r="TFU7" s="867"/>
      <c r="TFV7" s="867"/>
      <c r="TFW7" s="867"/>
      <c r="TFX7" s="867"/>
      <c r="TFY7" s="867"/>
      <c r="TFZ7" s="867"/>
      <c r="TGA7" s="867"/>
      <c r="TGB7" s="867"/>
      <c r="TGC7" s="867"/>
      <c r="TGD7" s="867"/>
      <c r="TGE7" s="867"/>
      <c r="TGF7" s="867"/>
      <c r="TGG7" s="867"/>
      <c r="TGH7" s="867"/>
      <c r="TGI7" s="867"/>
      <c r="TGJ7" s="867"/>
      <c r="TGK7" s="867"/>
      <c r="TGL7" s="867"/>
      <c r="TGM7" s="867"/>
      <c r="TGN7" s="867"/>
      <c r="TGO7" s="867"/>
      <c r="TGP7" s="867"/>
      <c r="TGQ7" s="867"/>
      <c r="TGR7" s="867"/>
      <c r="TGS7" s="867"/>
      <c r="TGT7" s="867"/>
      <c r="TGU7" s="867"/>
      <c r="TGV7" s="867"/>
      <c r="TGW7" s="867"/>
      <c r="TGX7" s="867"/>
      <c r="TGY7" s="867"/>
      <c r="TGZ7" s="867"/>
      <c r="THA7" s="867"/>
      <c r="THB7" s="867"/>
      <c r="THC7" s="867"/>
      <c r="THD7" s="867"/>
      <c r="THE7" s="867"/>
      <c r="THF7" s="867"/>
      <c r="THG7" s="867"/>
      <c r="THH7" s="867"/>
      <c r="THI7" s="867"/>
      <c r="THJ7" s="867"/>
      <c r="THK7" s="867"/>
      <c r="THL7" s="867"/>
      <c r="THM7" s="867"/>
      <c r="THN7" s="867"/>
      <c r="THO7" s="867"/>
      <c r="THP7" s="867"/>
      <c r="THQ7" s="867"/>
      <c r="THR7" s="867"/>
      <c r="THS7" s="867"/>
      <c r="THT7" s="867"/>
      <c r="THU7" s="867"/>
      <c r="THV7" s="867"/>
      <c r="THW7" s="867"/>
      <c r="THX7" s="867"/>
      <c r="THY7" s="867"/>
      <c r="THZ7" s="867"/>
      <c r="TIA7" s="867"/>
      <c r="TIB7" s="867"/>
      <c r="TIC7" s="867"/>
      <c r="TID7" s="867"/>
      <c r="TIE7" s="867"/>
      <c r="TIF7" s="867"/>
      <c r="TIG7" s="867"/>
      <c r="TIH7" s="867"/>
      <c r="TII7" s="867"/>
      <c r="TIJ7" s="867"/>
      <c r="TIK7" s="867"/>
      <c r="TIL7" s="867"/>
      <c r="TIM7" s="867"/>
      <c r="TIN7" s="867"/>
      <c r="TIO7" s="867"/>
      <c r="TIP7" s="867"/>
      <c r="TIQ7" s="867"/>
      <c r="TIR7" s="867"/>
      <c r="TIS7" s="867"/>
      <c r="TIT7" s="867"/>
      <c r="TIU7" s="867"/>
      <c r="TIV7" s="867"/>
      <c r="TIW7" s="867"/>
      <c r="TIX7" s="867"/>
      <c r="TIY7" s="867"/>
      <c r="TIZ7" s="867"/>
      <c r="TJA7" s="867"/>
      <c r="TJB7" s="867"/>
      <c r="TJC7" s="867"/>
      <c r="TJD7" s="867"/>
      <c r="TJE7" s="867"/>
      <c r="TJF7" s="867"/>
      <c r="TJG7" s="867"/>
      <c r="TJH7" s="867"/>
      <c r="TJI7" s="867"/>
      <c r="TJJ7" s="867"/>
      <c r="TJK7" s="867"/>
      <c r="TJL7" s="867"/>
      <c r="TJM7" s="867"/>
      <c r="TJN7" s="867"/>
      <c r="TJO7" s="867"/>
      <c r="TJP7" s="867"/>
      <c r="TJQ7" s="867"/>
      <c r="TJR7" s="867"/>
      <c r="TJS7" s="867"/>
      <c r="TJT7" s="867"/>
      <c r="TJU7" s="867"/>
      <c r="TJV7" s="867"/>
      <c r="TJW7" s="867"/>
      <c r="TJX7" s="867"/>
      <c r="TJY7" s="867"/>
      <c r="TJZ7" s="867"/>
      <c r="TKA7" s="867"/>
      <c r="TKB7" s="867"/>
      <c r="TKC7" s="867"/>
      <c r="TKD7" s="867"/>
      <c r="TKE7" s="867"/>
      <c r="TKF7" s="867"/>
      <c r="TKG7" s="867"/>
      <c r="TKH7" s="867"/>
      <c r="TKI7" s="867"/>
      <c r="TKJ7" s="867"/>
      <c r="TKK7" s="867"/>
      <c r="TKL7" s="867"/>
      <c r="TKM7" s="867"/>
      <c r="TKN7" s="867"/>
      <c r="TKO7" s="867"/>
      <c r="TKP7" s="867"/>
      <c r="TKQ7" s="867"/>
      <c r="TKR7" s="867"/>
      <c r="TKS7" s="867"/>
      <c r="TKT7" s="867"/>
      <c r="TKU7" s="867"/>
      <c r="TKV7" s="867"/>
      <c r="TKW7" s="867"/>
      <c r="TKX7" s="867"/>
      <c r="TKY7" s="867"/>
      <c r="TKZ7" s="867"/>
      <c r="TLA7" s="867"/>
      <c r="TLB7" s="867"/>
      <c r="TLC7" s="867"/>
      <c r="TLD7" s="867"/>
      <c r="TLE7" s="867"/>
      <c r="TLF7" s="867"/>
      <c r="TLG7" s="867"/>
      <c r="TLH7" s="867"/>
      <c r="TLI7" s="867"/>
      <c r="TLJ7" s="867"/>
      <c r="TLK7" s="867"/>
      <c r="TLL7" s="867"/>
      <c r="TLM7" s="867"/>
      <c r="TLN7" s="867"/>
      <c r="TLO7" s="867"/>
      <c r="TLP7" s="867"/>
      <c r="TLQ7" s="867"/>
      <c r="TLR7" s="867"/>
      <c r="TLS7" s="867"/>
      <c r="TLT7" s="867"/>
      <c r="TLU7" s="867"/>
      <c r="TLV7" s="867"/>
      <c r="TLW7" s="867"/>
      <c r="TLX7" s="867"/>
      <c r="TLY7" s="867"/>
      <c r="TLZ7" s="867"/>
      <c r="TMA7" s="867"/>
      <c r="TMB7" s="867"/>
      <c r="TMC7" s="867"/>
      <c r="TMD7" s="867"/>
      <c r="TME7" s="867"/>
      <c r="TMF7" s="867"/>
      <c r="TMG7" s="867"/>
      <c r="TMH7" s="867"/>
      <c r="TMI7" s="867"/>
      <c r="TMJ7" s="867"/>
      <c r="TMK7" s="867"/>
      <c r="TML7" s="867"/>
      <c r="TMM7" s="867"/>
      <c r="TMN7" s="867"/>
      <c r="TMO7" s="867"/>
      <c r="TMP7" s="867"/>
      <c r="TMQ7" s="867"/>
      <c r="TMR7" s="867"/>
      <c r="TMS7" s="867"/>
      <c r="TMT7" s="867"/>
      <c r="TMU7" s="867"/>
      <c r="TMV7" s="867"/>
      <c r="TMW7" s="867"/>
      <c r="TMX7" s="867"/>
      <c r="TMY7" s="867"/>
      <c r="TMZ7" s="867"/>
      <c r="TNA7" s="867"/>
      <c r="TNB7" s="867"/>
      <c r="TNC7" s="867"/>
      <c r="TND7" s="867"/>
      <c r="TNE7" s="867"/>
      <c r="TNF7" s="867"/>
      <c r="TNG7" s="867"/>
      <c r="TNH7" s="867"/>
      <c r="TNI7" s="867"/>
      <c r="TNJ7" s="867"/>
      <c r="TNK7" s="867"/>
      <c r="TNL7" s="867"/>
      <c r="TNM7" s="867"/>
      <c r="TNN7" s="867"/>
      <c r="TNO7" s="867"/>
      <c r="TNP7" s="867"/>
      <c r="TNQ7" s="867"/>
      <c r="TNR7" s="867"/>
      <c r="TNS7" s="867"/>
      <c r="TNT7" s="867"/>
      <c r="TNU7" s="867"/>
      <c r="TNV7" s="867"/>
      <c r="TNW7" s="867"/>
      <c r="TNX7" s="867"/>
      <c r="TNY7" s="867"/>
      <c r="TNZ7" s="867"/>
      <c r="TOA7" s="867"/>
      <c r="TOB7" s="867"/>
      <c r="TOC7" s="867"/>
      <c r="TOD7" s="867"/>
      <c r="TOE7" s="867"/>
      <c r="TOF7" s="867"/>
      <c r="TOG7" s="867"/>
      <c r="TOH7" s="867"/>
      <c r="TOI7" s="867"/>
      <c r="TOJ7" s="867"/>
      <c r="TOK7" s="867"/>
      <c r="TOL7" s="867"/>
      <c r="TOM7" s="867"/>
      <c r="TON7" s="867"/>
      <c r="TOO7" s="867"/>
      <c r="TOP7" s="867"/>
      <c r="TOQ7" s="867"/>
      <c r="TOR7" s="867"/>
      <c r="TOS7" s="867"/>
      <c r="TOT7" s="867"/>
      <c r="TOU7" s="867"/>
      <c r="TOV7" s="867"/>
      <c r="TOW7" s="867"/>
      <c r="TOX7" s="867"/>
      <c r="TOY7" s="867"/>
      <c r="TOZ7" s="867"/>
      <c r="TPA7" s="867"/>
      <c r="TPB7" s="867"/>
      <c r="TPC7" s="867"/>
      <c r="TPD7" s="867"/>
      <c r="TPE7" s="867"/>
      <c r="TPF7" s="867"/>
      <c r="TPG7" s="867"/>
      <c r="TPH7" s="867"/>
      <c r="TPI7" s="867"/>
      <c r="TPJ7" s="867"/>
      <c r="TPK7" s="867"/>
      <c r="TPL7" s="867"/>
      <c r="TPM7" s="867"/>
      <c r="TPN7" s="867"/>
      <c r="TPO7" s="867"/>
      <c r="TPP7" s="867"/>
      <c r="TPQ7" s="867"/>
      <c r="TPR7" s="867"/>
      <c r="TPS7" s="867"/>
      <c r="TPT7" s="867"/>
      <c r="TPU7" s="867"/>
      <c r="TPV7" s="867"/>
      <c r="TPW7" s="867"/>
      <c r="TPX7" s="867"/>
      <c r="TPY7" s="867"/>
      <c r="TPZ7" s="867"/>
      <c r="TQA7" s="867"/>
      <c r="TQB7" s="867"/>
      <c r="TQC7" s="867"/>
      <c r="TQD7" s="867"/>
      <c r="TQE7" s="867"/>
      <c r="TQF7" s="867"/>
      <c r="TQG7" s="867"/>
      <c r="TQH7" s="867"/>
      <c r="TQI7" s="867"/>
      <c r="TQJ7" s="867"/>
      <c r="TQK7" s="867"/>
      <c r="TQL7" s="867"/>
      <c r="TQM7" s="867"/>
      <c r="TQN7" s="867"/>
      <c r="TQO7" s="867"/>
      <c r="TQP7" s="867"/>
      <c r="TQQ7" s="867"/>
      <c r="TQR7" s="867"/>
      <c r="TQS7" s="867"/>
      <c r="TQT7" s="867"/>
      <c r="TQU7" s="867"/>
      <c r="TQV7" s="867"/>
      <c r="TQW7" s="867"/>
      <c r="TQX7" s="867"/>
      <c r="TQY7" s="867"/>
      <c r="TQZ7" s="867"/>
      <c r="TRA7" s="867"/>
      <c r="TRB7" s="867"/>
      <c r="TRC7" s="867"/>
      <c r="TRD7" s="867"/>
      <c r="TRE7" s="867"/>
      <c r="TRF7" s="867"/>
      <c r="TRG7" s="867"/>
      <c r="TRH7" s="867"/>
      <c r="TRI7" s="867"/>
      <c r="TRJ7" s="867"/>
      <c r="TRK7" s="867"/>
      <c r="TRL7" s="867"/>
      <c r="TRM7" s="867"/>
      <c r="TRN7" s="867"/>
      <c r="TRO7" s="867"/>
      <c r="TRP7" s="867"/>
      <c r="TRQ7" s="867"/>
      <c r="TRR7" s="867"/>
      <c r="TRS7" s="867"/>
      <c r="TRT7" s="867"/>
      <c r="TRU7" s="867"/>
      <c r="TRV7" s="867"/>
      <c r="TRW7" s="867"/>
      <c r="TRX7" s="867"/>
      <c r="TRY7" s="867"/>
      <c r="TRZ7" s="867"/>
      <c r="TSA7" s="867"/>
      <c r="TSB7" s="867"/>
      <c r="TSC7" s="867"/>
      <c r="TSD7" s="867"/>
      <c r="TSE7" s="867"/>
      <c r="TSF7" s="867"/>
      <c r="TSG7" s="867"/>
      <c r="TSH7" s="867"/>
      <c r="TSI7" s="867"/>
      <c r="TSJ7" s="867"/>
      <c r="TSK7" s="867"/>
      <c r="TSL7" s="867"/>
      <c r="TSM7" s="867"/>
      <c r="TSN7" s="867"/>
      <c r="TSO7" s="867"/>
      <c r="TSP7" s="867"/>
      <c r="TSQ7" s="867"/>
      <c r="TSR7" s="867"/>
      <c r="TSS7" s="867"/>
      <c r="TST7" s="867"/>
      <c r="TSU7" s="867"/>
      <c r="TSV7" s="867"/>
      <c r="TSW7" s="867"/>
      <c r="TSX7" s="867"/>
      <c r="TSY7" s="867"/>
      <c r="TSZ7" s="867"/>
      <c r="TTA7" s="867"/>
      <c r="TTB7" s="867"/>
      <c r="TTC7" s="867"/>
      <c r="TTD7" s="867"/>
      <c r="TTE7" s="867"/>
      <c r="TTF7" s="867"/>
      <c r="TTG7" s="867"/>
      <c r="TTH7" s="867"/>
      <c r="TTI7" s="867"/>
      <c r="TTJ7" s="867"/>
      <c r="TTK7" s="867"/>
      <c r="TTL7" s="867"/>
      <c r="TTM7" s="867"/>
      <c r="TTN7" s="867"/>
      <c r="TTO7" s="867"/>
      <c r="TTP7" s="867"/>
      <c r="TTQ7" s="867"/>
      <c r="TTR7" s="867"/>
      <c r="TTS7" s="867"/>
      <c r="TTT7" s="867"/>
      <c r="TTU7" s="867"/>
      <c r="TTV7" s="867"/>
      <c r="TTW7" s="867"/>
      <c r="TTX7" s="867"/>
      <c r="TTY7" s="867"/>
      <c r="TTZ7" s="867"/>
      <c r="TUA7" s="867"/>
      <c r="TUB7" s="867"/>
      <c r="TUC7" s="867"/>
      <c r="TUD7" s="867"/>
      <c r="TUE7" s="867"/>
      <c r="TUF7" s="867"/>
      <c r="TUG7" s="867"/>
      <c r="TUH7" s="867"/>
      <c r="TUI7" s="867"/>
      <c r="TUJ7" s="867"/>
      <c r="TUK7" s="867"/>
      <c r="TUL7" s="867"/>
      <c r="TUM7" s="867"/>
      <c r="TUN7" s="867"/>
      <c r="TUO7" s="867"/>
      <c r="TUP7" s="867"/>
      <c r="TUQ7" s="867"/>
      <c r="TUR7" s="867"/>
      <c r="TUS7" s="867"/>
      <c r="TUT7" s="867"/>
      <c r="TUU7" s="867"/>
      <c r="TUV7" s="867"/>
      <c r="TUW7" s="867"/>
      <c r="TUX7" s="867"/>
      <c r="TUY7" s="867"/>
      <c r="TUZ7" s="867"/>
      <c r="TVA7" s="867"/>
      <c r="TVB7" s="867"/>
      <c r="TVC7" s="867"/>
      <c r="TVD7" s="867"/>
      <c r="TVE7" s="867"/>
      <c r="TVF7" s="867"/>
      <c r="TVG7" s="867"/>
      <c r="TVH7" s="867"/>
      <c r="TVI7" s="867"/>
      <c r="TVJ7" s="867"/>
      <c r="TVK7" s="867"/>
      <c r="TVL7" s="867"/>
      <c r="TVM7" s="867"/>
      <c r="TVN7" s="867"/>
      <c r="TVO7" s="867"/>
      <c r="TVP7" s="867"/>
      <c r="TVQ7" s="867"/>
      <c r="TVR7" s="867"/>
      <c r="TVS7" s="867"/>
      <c r="TVT7" s="867"/>
      <c r="TVU7" s="867"/>
      <c r="TVV7" s="867"/>
      <c r="TVW7" s="867"/>
      <c r="TVX7" s="867"/>
      <c r="TVY7" s="867"/>
      <c r="TVZ7" s="867"/>
      <c r="TWA7" s="867"/>
      <c r="TWB7" s="867"/>
      <c r="TWC7" s="867"/>
      <c r="TWD7" s="867"/>
      <c r="TWE7" s="867"/>
      <c r="TWF7" s="867"/>
      <c r="TWG7" s="867"/>
      <c r="TWH7" s="867"/>
      <c r="TWI7" s="867"/>
      <c r="TWJ7" s="867"/>
      <c r="TWK7" s="867"/>
      <c r="TWL7" s="867"/>
      <c r="TWM7" s="867"/>
      <c r="TWN7" s="867"/>
      <c r="TWO7" s="867"/>
      <c r="TWP7" s="867"/>
      <c r="TWQ7" s="867"/>
      <c r="TWR7" s="867"/>
      <c r="TWS7" s="867"/>
      <c r="TWT7" s="867"/>
      <c r="TWU7" s="867"/>
      <c r="TWV7" s="867"/>
      <c r="TWW7" s="867"/>
      <c r="TWX7" s="867"/>
      <c r="TWY7" s="867"/>
      <c r="TWZ7" s="867"/>
      <c r="TXA7" s="867"/>
      <c r="TXB7" s="867"/>
      <c r="TXC7" s="867"/>
      <c r="TXD7" s="867"/>
      <c r="TXE7" s="867"/>
      <c r="TXF7" s="867"/>
      <c r="TXG7" s="867"/>
      <c r="TXH7" s="867"/>
      <c r="TXI7" s="867"/>
      <c r="TXJ7" s="867"/>
      <c r="TXK7" s="867"/>
      <c r="TXL7" s="867"/>
      <c r="TXM7" s="867"/>
      <c r="TXN7" s="867"/>
      <c r="TXO7" s="867"/>
      <c r="TXP7" s="867"/>
      <c r="TXQ7" s="867"/>
      <c r="TXR7" s="867"/>
      <c r="TXS7" s="867"/>
      <c r="TXT7" s="867"/>
      <c r="TXU7" s="867"/>
      <c r="TXV7" s="867"/>
      <c r="TXW7" s="867"/>
      <c r="TXX7" s="867"/>
      <c r="TXY7" s="867"/>
      <c r="TXZ7" s="867"/>
      <c r="TYA7" s="867"/>
      <c r="TYB7" s="867"/>
      <c r="TYC7" s="867"/>
      <c r="TYD7" s="867"/>
      <c r="TYE7" s="867"/>
      <c r="TYF7" s="867"/>
      <c r="TYG7" s="867"/>
      <c r="TYH7" s="867"/>
      <c r="TYI7" s="867"/>
      <c r="TYJ7" s="867"/>
      <c r="TYK7" s="867"/>
      <c r="TYL7" s="867"/>
      <c r="TYM7" s="867"/>
      <c r="TYN7" s="867"/>
      <c r="TYO7" s="867"/>
      <c r="TYP7" s="867"/>
      <c r="TYQ7" s="867"/>
      <c r="TYR7" s="867"/>
      <c r="TYS7" s="867"/>
      <c r="TYT7" s="867"/>
      <c r="TYU7" s="867"/>
      <c r="TYV7" s="867"/>
      <c r="TYW7" s="867"/>
      <c r="TYX7" s="867"/>
      <c r="TYY7" s="867"/>
      <c r="TYZ7" s="867"/>
      <c r="TZA7" s="867"/>
      <c r="TZB7" s="867"/>
      <c r="TZC7" s="867"/>
      <c r="TZD7" s="867"/>
      <c r="TZE7" s="867"/>
      <c r="TZF7" s="867"/>
      <c r="TZG7" s="867"/>
      <c r="TZH7" s="867"/>
      <c r="TZI7" s="867"/>
      <c r="TZJ7" s="867"/>
      <c r="TZK7" s="867"/>
      <c r="TZL7" s="867"/>
      <c r="TZM7" s="867"/>
      <c r="TZN7" s="867"/>
      <c r="TZO7" s="867"/>
      <c r="TZP7" s="867"/>
      <c r="TZQ7" s="867"/>
      <c r="TZR7" s="867"/>
      <c r="TZS7" s="867"/>
      <c r="TZT7" s="867"/>
      <c r="TZU7" s="867"/>
      <c r="TZV7" s="867"/>
      <c r="TZW7" s="867"/>
      <c r="TZX7" s="867"/>
      <c r="TZY7" s="867"/>
      <c r="TZZ7" s="867"/>
      <c r="UAA7" s="867"/>
      <c r="UAB7" s="867"/>
      <c r="UAC7" s="867"/>
      <c r="UAD7" s="867"/>
      <c r="UAE7" s="867"/>
      <c r="UAF7" s="867"/>
      <c r="UAG7" s="867"/>
      <c r="UAH7" s="867"/>
      <c r="UAI7" s="867"/>
      <c r="UAJ7" s="867"/>
      <c r="UAK7" s="867"/>
      <c r="UAL7" s="867"/>
      <c r="UAM7" s="867"/>
      <c r="UAN7" s="867"/>
      <c r="UAO7" s="867"/>
      <c r="UAP7" s="867"/>
      <c r="UAQ7" s="867"/>
      <c r="UAR7" s="867"/>
      <c r="UAS7" s="867"/>
      <c r="UAT7" s="867"/>
      <c r="UAU7" s="867"/>
      <c r="UAV7" s="867"/>
      <c r="UAW7" s="867"/>
      <c r="UAX7" s="867"/>
      <c r="UAY7" s="867"/>
      <c r="UAZ7" s="867"/>
      <c r="UBA7" s="867"/>
      <c r="UBB7" s="867"/>
      <c r="UBC7" s="867"/>
      <c r="UBD7" s="867"/>
      <c r="UBE7" s="867"/>
      <c r="UBF7" s="867"/>
      <c r="UBG7" s="867"/>
      <c r="UBH7" s="867"/>
      <c r="UBI7" s="867"/>
      <c r="UBJ7" s="867"/>
      <c r="UBK7" s="867"/>
      <c r="UBL7" s="867"/>
      <c r="UBM7" s="867"/>
      <c r="UBN7" s="867"/>
      <c r="UBO7" s="867"/>
      <c r="UBP7" s="867"/>
      <c r="UBQ7" s="867"/>
      <c r="UBR7" s="867"/>
      <c r="UBS7" s="867"/>
      <c r="UBT7" s="867"/>
      <c r="UBU7" s="867"/>
      <c r="UBV7" s="867"/>
      <c r="UBW7" s="867"/>
      <c r="UBX7" s="867"/>
      <c r="UBY7" s="867"/>
      <c r="UBZ7" s="867"/>
      <c r="UCA7" s="867"/>
      <c r="UCB7" s="867"/>
      <c r="UCC7" s="867"/>
      <c r="UCD7" s="867"/>
      <c r="UCE7" s="867"/>
      <c r="UCF7" s="867"/>
      <c r="UCG7" s="867"/>
      <c r="UCH7" s="867"/>
      <c r="UCI7" s="867"/>
      <c r="UCJ7" s="867"/>
      <c r="UCK7" s="867"/>
      <c r="UCL7" s="867"/>
      <c r="UCM7" s="867"/>
      <c r="UCN7" s="867"/>
      <c r="UCO7" s="867"/>
      <c r="UCP7" s="867"/>
      <c r="UCQ7" s="867"/>
      <c r="UCR7" s="867"/>
      <c r="UCS7" s="867"/>
      <c r="UCT7" s="867"/>
      <c r="UCU7" s="867"/>
      <c r="UCV7" s="867"/>
      <c r="UCW7" s="867"/>
      <c r="UCX7" s="867"/>
      <c r="UCY7" s="867"/>
      <c r="UCZ7" s="867"/>
      <c r="UDA7" s="867"/>
      <c r="UDB7" s="867"/>
      <c r="UDC7" s="867"/>
      <c r="UDD7" s="867"/>
      <c r="UDE7" s="867"/>
      <c r="UDF7" s="867"/>
      <c r="UDG7" s="867"/>
      <c r="UDH7" s="867"/>
      <c r="UDI7" s="867"/>
      <c r="UDJ7" s="867"/>
      <c r="UDK7" s="867"/>
      <c r="UDL7" s="867"/>
      <c r="UDM7" s="867"/>
      <c r="UDN7" s="867"/>
      <c r="UDO7" s="867"/>
      <c r="UDP7" s="867"/>
      <c r="UDQ7" s="867"/>
      <c r="UDR7" s="867"/>
      <c r="UDS7" s="867"/>
      <c r="UDT7" s="867"/>
      <c r="UDU7" s="867"/>
      <c r="UDV7" s="867"/>
      <c r="UDW7" s="867"/>
      <c r="UDX7" s="867"/>
      <c r="UDY7" s="867"/>
      <c r="UDZ7" s="867"/>
      <c r="UEA7" s="867"/>
      <c r="UEB7" s="867"/>
      <c r="UEC7" s="867"/>
      <c r="UED7" s="867"/>
      <c r="UEE7" s="867"/>
      <c r="UEF7" s="867"/>
      <c r="UEG7" s="867"/>
      <c r="UEH7" s="867"/>
      <c r="UEI7" s="867"/>
      <c r="UEJ7" s="867"/>
      <c r="UEK7" s="867"/>
      <c r="UEL7" s="867"/>
      <c r="UEM7" s="867"/>
      <c r="UEN7" s="867"/>
      <c r="UEO7" s="867"/>
      <c r="UEP7" s="867"/>
      <c r="UEQ7" s="867"/>
      <c r="UER7" s="867"/>
      <c r="UES7" s="867"/>
      <c r="UET7" s="867"/>
      <c r="UEU7" s="867"/>
      <c r="UEV7" s="867"/>
      <c r="UEW7" s="867"/>
      <c r="UEX7" s="867"/>
      <c r="UEY7" s="867"/>
      <c r="UEZ7" s="867"/>
      <c r="UFA7" s="867"/>
      <c r="UFB7" s="867"/>
      <c r="UFC7" s="867"/>
      <c r="UFD7" s="867"/>
      <c r="UFE7" s="867"/>
      <c r="UFF7" s="867"/>
      <c r="UFG7" s="867"/>
      <c r="UFH7" s="867"/>
      <c r="UFI7" s="867"/>
      <c r="UFJ7" s="867"/>
      <c r="UFK7" s="867"/>
      <c r="UFL7" s="867"/>
      <c r="UFM7" s="867"/>
      <c r="UFN7" s="867"/>
      <c r="UFO7" s="867"/>
      <c r="UFP7" s="867"/>
      <c r="UFQ7" s="867"/>
      <c r="UFR7" s="867"/>
      <c r="UFS7" s="867"/>
      <c r="UFT7" s="867"/>
      <c r="UFU7" s="867"/>
      <c r="UFV7" s="867"/>
      <c r="UFW7" s="867"/>
      <c r="UFX7" s="867"/>
      <c r="UFY7" s="867"/>
      <c r="UFZ7" s="867"/>
      <c r="UGA7" s="867"/>
      <c r="UGB7" s="867"/>
      <c r="UGC7" s="867"/>
      <c r="UGD7" s="867"/>
      <c r="UGE7" s="867"/>
      <c r="UGF7" s="867"/>
      <c r="UGG7" s="867"/>
      <c r="UGH7" s="867"/>
      <c r="UGI7" s="867"/>
      <c r="UGJ7" s="867"/>
      <c r="UGK7" s="867"/>
      <c r="UGL7" s="867"/>
      <c r="UGM7" s="867"/>
      <c r="UGN7" s="867"/>
      <c r="UGO7" s="867"/>
      <c r="UGP7" s="867"/>
      <c r="UGQ7" s="867"/>
      <c r="UGR7" s="867"/>
      <c r="UGS7" s="867"/>
      <c r="UGT7" s="867"/>
      <c r="UGU7" s="867"/>
      <c r="UGV7" s="867"/>
      <c r="UGW7" s="867"/>
      <c r="UGX7" s="867"/>
      <c r="UGY7" s="867"/>
      <c r="UGZ7" s="867"/>
      <c r="UHA7" s="867"/>
      <c r="UHB7" s="867"/>
      <c r="UHC7" s="867"/>
      <c r="UHD7" s="867"/>
      <c r="UHE7" s="867"/>
      <c r="UHF7" s="867"/>
      <c r="UHG7" s="867"/>
      <c r="UHH7" s="867"/>
      <c r="UHI7" s="867"/>
      <c r="UHJ7" s="867"/>
      <c r="UHK7" s="867"/>
      <c r="UHL7" s="867"/>
      <c r="UHM7" s="867"/>
      <c r="UHN7" s="867"/>
      <c r="UHO7" s="867"/>
      <c r="UHP7" s="867"/>
      <c r="UHQ7" s="867"/>
      <c r="UHR7" s="867"/>
      <c r="UHS7" s="867"/>
      <c r="UHT7" s="867"/>
      <c r="UHU7" s="867"/>
      <c r="UHV7" s="867"/>
      <c r="UHW7" s="867"/>
      <c r="UHX7" s="867"/>
      <c r="UHY7" s="867"/>
      <c r="UHZ7" s="867"/>
      <c r="UIA7" s="867"/>
      <c r="UIB7" s="867"/>
      <c r="UIC7" s="867"/>
      <c r="UID7" s="867"/>
      <c r="UIE7" s="867"/>
      <c r="UIF7" s="867"/>
      <c r="UIG7" s="867"/>
      <c r="UIH7" s="867"/>
      <c r="UII7" s="867"/>
      <c r="UIJ7" s="867"/>
      <c r="UIK7" s="867"/>
      <c r="UIL7" s="867"/>
      <c r="UIM7" s="867"/>
      <c r="UIN7" s="867"/>
      <c r="UIO7" s="867"/>
      <c r="UIP7" s="867"/>
      <c r="UIQ7" s="867"/>
      <c r="UIR7" s="867"/>
      <c r="UIS7" s="867"/>
      <c r="UIT7" s="867"/>
      <c r="UIU7" s="867"/>
      <c r="UIV7" s="867"/>
      <c r="UIW7" s="867"/>
      <c r="UIX7" s="867"/>
      <c r="UIY7" s="867"/>
      <c r="UIZ7" s="867"/>
      <c r="UJA7" s="867"/>
      <c r="UJB7" s="867"/>
      <c r="UJC7" s="867"/>
      <c r="UJD7" s="867"/>
      <c r="UJE7" s="867"/>
      <c r="UJF7" s="867"/>
      <c r="UJG7" s="867"/>
      <c r="UJH7" s="867"/>
      <c r="UJI7" s="867"/>
      <c r="UJJ7" s="867"/>
      <c r="UJK7" s="867"/>
      <c r="UJL7" s="867"/>
      <c r="UJM7" s="867"/>
      <c r="UJN7" s="867"/>
      <c r="UJO7" s="867"/>
      <c r="UJP7" s="867"/>
      <c r="UJQ7" s="867"/>
      <c r="UJR7" s="867"/>
      <c r="UJS7" s="867"/>
      <c r="UJT7" s="867"/>
      <c r="UJU7" s="867"/>
      <c r="UJV7" s="867"/>
      <c r="UJW7" s="867"/>
      <c r="UJX7" s="867"/>
      <c r="UJY7" s="867"/>
      <c r="UJZ7" s="867"/>
      <c r="UKA7" s="867"/>
      <c r="UKB7" s="867"/>
      <c r="UKC7" s="867"/>
      <c r="UKD7" s="867"/>
      <c r="UKE7" s="867"/>
      <c r="UKF7" s="867"/>
      <c r="UKG7" s="867"/>
      <c r="UKH7" s="867"/>
      <c r="UKI7" s="867"/>
      <c r="UKJ7" s="867"/>
      <c r="UKK7" s="867"/>
      <c r="UKL7" s="867"/>
      <c r="UKM7" s="867"/>
      <c r="UKN7" s="867"/>
      <c r="UKO7" s="867"/>
      <c r="UKP7" s="867"/>
      <c r="UKQ7" s="867"/>
      <c r="UKR7" s="867"/>
      <c r="UKS7" s="867"/>
      <c r="UKT7" s="867"/>
      <c r="UKU7" s="867"/>
      <c r="UKV7" s="867"/>
      <c r="UKW7" s="867"/>
      <c r="UKX7" s="867"/>
      <c r="UKY7" s="867"/>
      <c r="UKZ7" s="867"/>
      <c r="ULA7" s="867"/>
      <c r="ULB7" s="867"/>
      <c r="ULC7" s="867"/>
      <c r="ULD7" s="867"/>
      <c r="ULE7" s="867"/>
      <c r="ULF7" s="867"/>
      <c r="ULG7" s="867"/>
      <c r="ULH7" s="867"/>
      <c r="ULI7" s="867"/>
      <c r="ULJ7" s="867"/>
      <c r="ULK7" s="867"/>
      <c r="ULL7" s="867"/>
      <c r="ULM7" s="867"/>
      <c r="ULN7" s="867"/>
      <c r="ULO7" s="867"/>
      <c r="ULP7" s="867"/>
      <c r="ULQ7" s="867"/>
      <c r="ULR7" s="867"/>
      <c r="ULS7" s="867"/>
      <c r="ULT7" s="867"/>
      <c r="ULU7" s="867"/>
      <c r="ULV7" s="867"/>
      <c r="ULW7" s="867"/>
      <c r="ULX7" s="867"/>
      <c r="ULY7" s="867"/>
      <c r="ULZ7" s="867"/>
      <c r="UMA7" s="867"/>
      <c r="UMB7" s="867"/>
      <c r="UMC7" s="867"/>
      <c r="UMD7" s="867"/>
      <c r="UME7" s="867"/>
      <c r="UMF7" s="867"/>
      <c r="UMG7" s="867"/>
      <c r="UMH7" s="867"/>
      <c r="UMI7" s="867"/>
      <c r="UMJ7" s="867"/>
      <c r="UMK7" s="867"/>
      <c r="UML7" s="867"/>
      <c r="UMM7" s="867"/>
      <c r="UMN7" s="867"/>
      <c r="UMO7" s="867"/>
      <c r="UMP7" s="867"/>
      <c r="UMQ7" s="867"/>
      <c r="UMR7" s="867"/>
      <c r="UMS7" s="867"/>
      <c r="UMT7" s="867"/>
      <c r="UMU7" s="867"/>
      <c r="UMV7" s="867"/>
      <c r="UMW7" s="867"/>
      <c r="UMX7" s="867"/>
      <c r="UMY7" s="867"/>
      <c r="UMZ7" s="867"/>
      <c r="UNA7" s="867"/>
      <c r="UNB7" s="867"/>
      <c r="UNC7" s="867"/>
      <c r="UND7" s="867"/>
      <c r="UNE7" s="867"/>
      <c r="UNF7" s="867"/>
      <c r="UNG7" s="867"/>
      <c r="UNH7" s="867"/>
      <c r="UNI7" s="867"/>
      <c r="UNJ7" s="867"/>
      <c r="UNK7" s="867"/>
      <c r="UNL7" s="867"/>
      <c r="UNM7" s="867"/>
      <c r="UNN7" s="867"/>
      <c r="UNO7" s="867"/>
      <c r="UNP7" s="867"/>
      <c r="UNQ7" s="867"/>
      <c r="UNR7" s="867"/>
      <c r="UNS7" s="867"/>
      <c r="UNT7" s="867"/>
      <c r="UNU7" s="867"/>
      <c r="UNV7" s="867"/>
      <c r="UNW7" s="867"/>
      <c r="UNX7" s="867"/>
      <c r="UNY7" s="867"/>
      <c r="UNZ7" s="867"/>
      <c r="UOA7" s="867"/>
      <c r="UOB7" s="867"/>
      <c r="UOC7" s="867"/>
      <c r="UOD7" s="867"/>
      <c r="UOE7" s="867"/>
      <c r="UOF7" s="867"/>
      <c r="UOG7" s="867"/>
      <c r="UOH7" s="867"/>
      <c r="UOI7" s="867"/>
      <c r="UOJ7" s="867"/>
      <c r="UOK7" s="867"/>
      <c r="UOL7" s="867"/>
      <c r="UOM7" s="867"/>
      <c r="UON7" s="867"/>
      <c r="UOO7" s="867"/>
      <c r="UOP7" s="867"/>
      <c r="UOQ7" s="867"/>
      <c r="UOR7" s="867"/>
      <c r="UOS7" s="867"/>
      <c r="UOT7" s="867"/>
      <c r="UOU7" s="867"/>
      <c r="UOV7" s="867"/>
      <c r="UOW7" s="867"/>
      <c r="UOX7" s="867"/>
      <c r="UOY7" s="867"/>
      <c r="UOZ7" s="867"/>
      <c r="UPA7" s="867"/>
      <c r="UPB7" s="867"/>
      <c r="UPC7" s="867"/>
      <c r="UPD7" s="867"/>
      <c r="UPE7" s="867"/>
      <c r="UPF7" s="867"/>
      <c r="UPG7" s="867"/>
      <c r="UPH7" s="867"/>
      <c r="UPI7" s="867"/>
      <c r="UPJ7" s="867"/>
      <c r="UPK7" s="867"/>
      <c r="UPL7" s="867"/>
      <c r="UPM7" s="867"/>
      <c r="UPN7" s="867"/>
      <c r="UPO7" s="867"/>
      <c r="UPP7" s="867"/>
      <c r="UPQ7" s="867"/>
      <c r="UPR7" s="867"/>
      <c r="UPS7" s="867"/>
      <c r="UPT7" s="867"/>
      <c r="UPU7" s="867"/>
      <c r="UPV7" s="867"/>
      <c r="UPW7" s="867"/>
      <c r="UPX7" s="867"/>
      <c r="UPY7" s="867"/>
      <c r="UPZ7" s="867"/>
      <c r="UQA7" s="867"/>
      <c r="UQB7" s="867"/>
      <c r="UQC7" s="867"/>
      <c r="UQD7" s="867"/>
      <c r="UQE7" s="867"/>
      <c r="UQF7" s="867"/>
      <c r="UQG7" s="867"/>
      <c r="UQH7" s="867"/>
      <c r="UQI7" s="867"/>
      <c r="UQJ7" s="867"/>
      <c r="UQK7" s="867"/>
      <c r="UQL7" s="867"/>
      <c r="UQM7" s="867"/>
      <c r="UQN7" s="867"/>
      <c r="UQO7" s="867"/>
      <c r="UQP7" s="867"/>
      <c r="UQQ7" s="867"/>
      <c r="UQR7" s="867"/>
      <c r="UQS7" s="867"/>
      <c r="UQT7" s="867"/>
      <c r="UQU7" s="867"/>
      <c r="UQV7" s="867"/>
      <c r="UQW7" s="867"/>
      <c r="UQX7" s="867"/>
      <c r="UQY7" s="867"/>
      <c r="UQZ7" s="867"/>
      <c r="URA7" s="867"/>
      <c r="URB7" s="867"/>
      <c r="URC7" s="867"/>
      <c r="URD7" s="867"/>
      <c r="URE7" s="867"/>
      <c r="URF7" s="867"/>
      <c r="URG7" s="867"/>
      <c r="URH7" s="867"/>
      <c r="URI7" s="867"/>
      <c r="URJ7" s="867"/>
      <c r="URK7" s="867"/>
      <c r="URL7" s="867"/>
      <c r="URM7" s="867"/>
      <c r="URN7" s="867"/>
      <c r="URO7" s="867"/>
      <c r="URP7" s="867"/>
      <c r="URQ7" s="867"/>
      <c r="URR7" s="867"/>
      <c r="URS7" s="867"/>
      <c r="URT7" s="867"/>
      <c r="URU7" s="867"/>
      <c r="URV7" s="867"/>
      <c r="URW7" s="867"/>
      <c r="URX7" s="867"/>
      <c r="URY7" s="867"/>
      <c r="URZ7" s="867"/>
      <c r="USA7" s="867"/>
      <c r="USB7" s="867"/>
      <c r="USC7" s="867"/>
      <c r="USD7" s="867"/>
      <c r="USE7" s="867"/>
      <c r="USF7" s="867"/>
      <c r="USG7" s="867"/>
      <c r="USH7" s="867"/>
      <c r="USI7" s="867"/>
      <c r="USJ7" s="867"/>
      <c r="USK7" s="867"/>
      <c r="USL7" s="867"/>
      <c r="USM7" s="867"/>
      <c r="USN7" s="867"/>
      <c r="USO7" s="867"/>
      <c r="USP7" s="867"/>
      <c r="USQ7" s="867"/>
      <c r="USR7" s="867"/>
      <c r="USS7" s="867"/>
      <c r="UST7" s="867"/>
      <c r="USU7" s="867"/>
      <c r="USV7" s="867"/>
      <c r="USW7" s="867"/>
      <c r="USX7" s="867"/>
      <c r="USY7" s="867"/>
      <c r="USZ7" s="867"/>
      <c r="UTA7" s="867"/>
      <c r="UTB7" s="867"/>
      <c r="UTC7" s="867"/>
      <c r="UTD7" s="867"/>
      <c r="UTE7" s="867"/>
      <c r="UTF7" s="867"/>
      <c r="UTG7" s="867"/>
      <c r="UTH7" s="867"/>
      <c r="UTI7" s="867"/>
      <c r="UTJ7" s="867"/>
      <c r="UTK7" s="867"/>
      <c r="UTL7" s="867"/>
      <c r="UTM7" s="867"/>
      <c r="UTN7" s="867"/>
      <c r="UTO7" s="867"/>
      <c r="UTP7" s="867"/>
      <c r="UTQ7" s="867"/>
      <c r="UTR7" s="867"/>
      <c r="UTS7" s="867"/>
      <c r="UTT7" s="867"/>
      <c r="UTU7" s="867"/>
      <c r="UTV7" s="867"/>
      <c r="UTW7" s="867"/>
      <c r="UTX7" s="867"/>
      <c r="UTY7" s="867"/>
      <c r="UTZ7" s="867"/>
      <c r="UUA7" s="867"/>
      <c r="UUB7" s="867"/>
      <c r="UUC7" s="867"/>
      <c r="UUD7" s="867"/>
      <c r="UUE7" s="867"/>
      <c r="UUF7" s="867"/>
      <c r="UUG7" s="867"/>
      <c r="UUH7" s="867"/>
      <c r="UUI7" s="867"/>
      <c r="UUJ7" s="867"/>
      <c r="UUK7" s="867"/>
      <c r="UUL7" s="867"/>
      <c r="UUM7" s="867"/>
      <c r="UUN7" s="867"/>
      <c r="UUO7" s="867"/>
      <c r="UUP7" s="867"/>
      <c r="UUQ7" s="867"/>
      <c r="UUR7" s="867"/>
      <c r="UUS7" s="867"/>
      <c r="UUT7" s="867"/>
      <c r="UUU7" s="867"/>
      <c r="UUV7" s="867"/>
      <c r="UUW7" s="867"/>
      <c r="UUX7" s="867"/>
      <c r="UUY7" s="867"/>
      <c r="UUZ7" s="867"/>
      <c r="UVA7" s="867"/>
      <c r="UVB7" s="867"/>
      <c r="UVC7" s="867"/>
      <c r="UVD7" s="867"/>
      <c r="UVE7" s="867"/>
      <c r="UVF7" s="867"/>
      <c r="UVG7" s="867"/>
      <c r="UVH7" s="867"/>
      <c r="UVI7" s="867"/>
      <c r="UVJ7" s="867"/>
      <c r="UVK7" s="867"/>
      <c r="UVL7" s="867"/>
      <c r="UVM7" s="867"/>
      <c r="UVN7" s="867"/>
      <c r="UVO7" s="867"/>
      <c r="UVP7" s="867"/>
      <c r="UVQ7" s="867"/>
      <c r="UVR7" s="867"/>
      <c r="UVS7" s="867"/>
      <c r="UVT7" s="867"/>
      <c r="UVU7" s="867"/>
      <c r="UVV7" s="867"/>
      <c r="UVW7" s="867"/>
      <c r="UVX7" s="867"/>
      <c r="UVY7" s="867"/>
      <c r="UVZ7" s="867"/>
      <c r="UWA7" s="867"/>
      <c r="UWB7" s="867"/>
      <c r="UWC7" s="867"/>
      <c r="UWD7" s="867"/>
      <c r="UWE7" s="867"/>
      <c r="UWF7" s="867"/>
      <c r="UWG7" s="867"/>
      <c r="UWH7" s="867"/>
      <c r="UWI7" s="867"/>
      <c r="UWJ7" s="867"/>
      <c r="UWK7" s="867"/>
      <c r="UWL7" s="867"/>
      <c r="UWM7" s="867"/>
      <c r="UWN7" s="867"/>
      <c r="UWO7" s="867"/>
      <c r="UWP7" s="867"/>
      <c r="UWQ7" s="867"/>
      <c r="UWR7" s="867"/>
      <c r="UWS7" s="867"/>
      <c r="UWT7" s="867"/>
      <c r="UWU7" s="867"/>
      <c r="UWV7" s="867"/>
      <c r="UWW7" s="867"/>
      <c r="UWX7" s="867"/>
      <c r="UWY7" s="867"/>
      <c r="UWZ7" s="867"/>
      <c r="UXA7" s="867"/>
      <c r="UXB7" s="867"/>
      <c r="UXC7" s="867"/>
      <c r="UXD7" s="867"/>
      <c r="UXE7" s="867"/>
      <c r="UXF7" s="867"/>
      <c r="UXG7" s="867"/>
      <c r="UXH7" s="867"/>
      <c r="UXI7" s="867"/>
      <c r="UXJ7" s="867"/>
      <c r="UXK7" s="867"/>
      <c r="UXL7" s="867"/>
      <c r="UXM7" s="867"/>
      <c r="UXN7" s="867"/>
      <c r="UXO7" s="867"/>
      <c r="UXP7" s="867"/>
      <c r="UXQ7" s="867"/>
      <c r="UXR7" s="867"/>
      <c r="UXS7" s="867"/>
      <c r="UXT7" s="867"/>
      <c r="UXU7" s="867"/>
      <c r="UXV7" s="867"/>
      <c r="UXW7" s="867"/>
      <c r="UXX7" s="867"/>
      <c r="UXY7" s="867"/>
      <c r="UXZ7" s="867"/>
      <c r="UYA7" s="867"/>
      <c r="UYB7" s="867"/>
      <c r="UYC7" s="867"/>
      <c r="UYD7" s="867"/>
      <c r="UYE7" s="867"/>
      <c r="UYF7" s="867"/>
      <c r="UYG7" s="867"/>
      <c r="UYH7" s="867"/>
      <c r="UYI7" s="867"/>
      <c r="UYJ7" s="867"/>
      <c r="UYK7" s="867"/>
      <c r="UYL7" s="867"/>
      <c r="UYM7" s="867"/>
      <c r="UYN7" s="867"/>
      <c r="UYO7" s="867"/>
      <c r="UYP7" s="867"/>
      <c r="UYQ7" s="867"/>
      <c r="UYR7" s="867"/>
      <c r="UYS7" s="867"/>
      <c r="UYT7" s="867"/>
      <c r="UYU7" s="867"/>
      <c r="UYV7" s="867"/>
      <c r="UYW7" s="867"/>
      <c r="UYX7" s="867"/>
      <c r="UYY7" s="867"/>
      <c r="UYZ7" s="867"/>
      <c r="UZA7" s="867"/>
      <c r="UZB7" s="867"/>
      <c r="UZC7" s="867"/>
      <c r="UZD7" s="867"/>
      <c r="UZE7" s="867"/>
      <c r="UZF7" s="867"/>
      <c r="UZG7" s="867"/>
      <c r="UZH7" s="867"/>
      <c r="UZI7" s="867"/>
      <c r="UZJ7" s="867"/>
      <c r="UZK7" s="867"/>
      <c r="UZL7" s="867"/>
      <c r="UZM7" s="867"/>
      <c r="UZN7" s="867"/>
      <c r="UZO7" s="867"/>
      <c r="UZP7" s="867"/>
      <c r="UZQ7" s="867"/>
      <c r="UZR7" s="867"/>
      <c r="UZS7" s="867"/>
      <c r="UZT7" s="867"/>
      <c r="UZU7" s="867"/>
      <c r="UZV7" s="867"/>
      <c r="UZW7" s="867"/>
      <c r="UZX7" s="867"/>
      <c r="UZY7" s="867"/>
      <c r="UZZ7" s="867"/>
      <c r="VAA7" s="867"/>
      <c r="VAB7" s="867"/>
      <c r="VAC7" s="867"/>
      <c r="VAD7" s="867"/>
      <c r="VAE7" s="867"/>
      <c r="VAF7" s="867"/>
      <c r="VAG7" s="867"/>
      <c r="VAH7" s="867"/>
      <c r="VAI7" s="867"/>
      <c r="VAJ7" s="867"/>
      <c r="VAK7" s="867"/>
      <c r="VAL7" s="867"/>
      <c r="VAM7" s="867"/>
      <c r="VAN7" s="867"/>
      <c r="VAO7" s="867"/>
      <c r="VAP7" s="867"/>
      <c r="VAQ7" s="867"/>
      <c r="VAR7" s="867"/>
      <c r="VAS7" s="867"/>
      <c r="VAT7" s="867"/>
      <c r="VAU7" s="867"/>
      <c r="VAV7" s="867"/>
      <c r="VAW7" s="867"/>
      <c r="VAX7" s="867"/>
      <c r="VAY7" s="867"/>
      <c r="VAZ7" s="867"/>
      <c r="VBA7" s="867"/>
      <c r="VBB7" s="867"/>
      <c r="VBC7" s="867"/>
      <c r="VBD7" s="867"/>
      <c r="VBE7" s="867"/>
      <c r="VBF7" s="867"/>
      <c r="VBG7" s="867"/>
      <c r="VBH7" s="867"/>
      <c r="VBI7" s="867"/>
      <c r="VBJ7" s="867"/>
      <c r="VBK7" s="867"/>
      <c r="VBL7" s="867"/>
      <c r="VBM7" s="867"/>
      <c r="VBN7" s="867"/>
      <c r="VBO7" s="867"/>
      <c r="VBP7" s="867"/>
      <c r="VBQ7" s="867"/>
      <c r="VBR7" s="867"/>
      <c r="VBS7" s="867"/>
      <c r="VBT7" s="867"/>
      <c r="VBU7" s="867"/>
      <c r="VBV7" s="867"/>
      <c r="VBW7" s="867"/>
      <c r="VBX7" s="867"/>
      <c r="VBY7" s="867"/>
      <c r="VBZ7" s="867"/>
      <c r="VCA7" s="867"/>
      <c r="VCB7" s="867"/>
      <c r="VCC7" s="867"/>
      <c r="VCD7" s="867"/>
      <c r="VCE7" s="867"/>
      <c r="VCF7" s="867"/>
      <c r="VCG7" s="867"/>
      <c r="VCH7" s="867"/>
      <c r="VCI7" s="867"/>
      <c r="VCJ7" s="867"/>
      <c r="VCK7" s="867"/>
      <c r="VCL7" s="867"/>
      <c r="VCM7" s="867"/>
      <c r="VCN7" s="867"/>
      <c r="VCO7" s="867"/>
      <c r="VCP7" s="867"/>
      <c r="VCQ7" s="867"/>
      <c r="VCR7" s="867"/>
      <c r="VCS7" s="867"/>
      <c r="VCT7" s="867"/>
      <c r="VCU7" s="867"/>
      <c r="VCV7" s="867"/>
      <c r="VCW7" s="867"/>
      <c r="VCX7" s="867"/>
      <c r="VCY7" s="867"/>
      <c r="VCZ7" s="867"/>
      <c r="VDA7" s="867"/>
      <c r="VDB7" s="867"/>
      <c r="VDC7" s="867"/>
      <c r="VDD7" s="867"/>
      <c r="VDE7" s="867"/>
      <c r="VDF7" s="867"/>
      <c r="VDG7" s="867"/>
      <c r="VDH7" s="867"/>
      <c r="VDI7" s="867"/>
      <c r="VDJ7" s="867"/>
      <c r="VDK7" s="867"/>
      <c r="VDL7" s="867"/>
      <c r="VDM7" s="867"/>
      <c r="VDN7" s="867"/>
      <c r="VDO7" s="867"/>
      <c r="VDP7" s="867"/>
      <c r="VDQ7" s="867"/>
      <c r="VDR7" s="867"/>
      <c r="VDS7" s="867"/>
      <c r="VDT7" s="867"/>
      <c r="VDU7" s="867"/>
      <c r="VDV7" s="867"/>
      <c r="VDW7" s="867"/>
      <c r="VDX7" s="867"/>
      <c r="VDY7" s="867"/>
      <c r="VDZ7" s="867"/>
      <c r="VEA7" s="867"/>
      <c r="VEB7" s="867"/>
      <c r="VEC7" s="867"/>
      <c r="VED7" s="867"/>
      <c r="VEE7" s="867"/>
      <c r="VEF7" s="867"/>
      <c r="VEG7" s="867"/>
      <c r="VEH7" s="867"/>
      <c r="VEI7" s="867"/>
      <c r="VEJ7" s="867"/>
      <c r="VEK7" s="867"/>
      <c r="VEL7" s="867"/>
      <c r="VEM7" s="867"/>
      <c r="VEN7" s="867"/>
      <c r="VEO7" s="867"/>
      <c r="VEP7" s="867"/>
      <c r="VEQ7" s="867"/>
      <c r="VER7" s="867"/>
      <c r="VES7" s="867"/>
      <c r="VET7" s="867"/>
      <c r="VEU7" s="867"/>
      <c r="VEV7" s="867"/>
      <c r="VEW7" s="867"/>
      <c r="VEX7" s="867"/>
      <c r="VEY7" s="867"/>
      <c r="VEZ7" s="867"/>
      <c r="VFA7" s="867"/>
      <c r="VFB7" s="867"/>
      <c r="VFC7" s="867"/>
      <c r="VFD7" s="867"/>
      <c r="VFE7" s="867"/>
      <c r="VFF7" s="867"/>
      <c r="VFG7" s="867"/>
      <c r="VFH7" s="867"/>
      <c r="VFI7" s="867"/>
      <c r="VFJ7" s="867"/>
      <c r="VFK7" s="867"/>
      <c r="VFL7" s="867"/>
      <c r="VFM7" s="867"/>
      <c r="VFN7" s="867"/>
      <c r="VFO7" s="867"/>
      <c r="VFP7" s="867"/>
      <c r="VFQ7" s="867"/>
      <c r="VFR7" s="867"/>
      <c r="VFS7" s="867"/>
      <c r="VFT7" s="867"/>
      <c r="VFU7" s="867"/>
      <c r="VFV7" s="867"/>
      <c r="VFW7" s="867"/>
      <c r="VFX7" s="867"/>
      <c r="VFY7" s="867"/>
      <c r="VFZ7" s="867"/>
      <c r="VGA7" s="867"/>
      <c r="VGB7" s="867"/>
      <c r="VGC7" s="867"/>
      <c r="VGD7" s="867"/>
      <c r="VGE7" s="867"/>
      <c r="VGF7" s="867"/>
      <c r="VGG7" s="867"/>
      <c r="VGH7" s="867"/>
      <c r="VGI7" s="867"/>
      <c r="VGJ7" s="867"/>
      <c r="VGK7" s="867"/>
      <c r="VGL7" s="867"/>
      <c r="VGM7" s="867"/>
      <c r="VGN7" s="867"/>
      <c r="VGO7" s="867"/>
      <c r="VGP7" s="867"/>
      <c r="VGQ7" s="867"/>
      <c r="VGR7" s="867"/>
      <c r="VGS7" s="867"/>
      <c r="VGT7" s="867"/>
      <c r="VGU7" s="867"/>
      <c r="VGV7" s="867"/>
      <c r="VGW7" s="867"/>
      <c r="VGX7" s="867"/>
      <c r="VGY7" s="867"/>
      <c r="VGZ7" s="867"/>
      <c r="VHA7" s="867"/>
      <c r="VHB7" s="867"/>
      <c r="VHC7" s="867"/>
      <c r="VHD7" s="867"/>
      <c r="VHE7" s="867"/>
      <c r="VHF7" s="867"/>
      <c r="VHG7" s="867"/>
      <c r="VHH7" s="867"/>
      <c r="VHI7" s="867"/>
      <c r="VHJ7" s="867"/>
      <c r="VHK7" s="867"/>
      <c r="VHL7" s="867"/>
      <c r="VHM7" s="867"/>
      <c r="VHN7" s="867"/>
      <c r="VHO7" s="867"/>
      <c r="VHP7" s="867"/>
      <c r="VHQ7" s="867"/>
      <c r="VHR7" s="867"/>
      <c r="VHS7" s="867"/>
      <c r="VHT7" s="867"/>
      <c r="VHU7" s="867"/>
      <c r="VHV7" s="867"/>
      <c r="VHW7" s="867"/>
      <c r="VHX7" s="867"/>
      <c r="VHY7" s="867"/>
      <c r="VHZ7" s="867"/>
      <c r="VIA7" s="867"/>
      <c r="VIB7" s="867"/>
      <c r="VIC7" s="867"/>
      <c r="VID7" s="867"/>
      <c r="VIE7" s="867"/>
      <c r="VIF7" s="867"/>
      <c r="VIG7" s="867"/>
      <c r="VIH7" s="867"/>
      <c r="VII7" s="867"/>
      <c r="VIJ7" s="867"/>
      <c r="VIK7" s="867"/>
      <c r="VIL7" s="867"/>
      <c r="VIM7" s="867"/>
      <c r="VIN7" s="867"/>
      <c r="VIO7" s="867"/>
      <c r="VIP7" s="867"/>
      <c r="VIQ7" s="867"/>
      <c r="VIR7" s="867"/>
      <c r="VIS7" s="867"/>
      <c r="VIT7" s="867"/>
      <c r="VIU7" s="867"/>
      <c r="VIV7" s="867"/>
      <c r="VIW7" s="867"/>
      <c r="VIX7" s="867"/>
      <c r="VIY7" s="867"/>
      <c r="VIZ7" s="867"/>
      <c r="VJA7" s="867"/>
      <c r="VJB7" s="867"/>
      <c r="VJC7" s="867"/>
      <c r="VJD7" s="867"/>
      <c r="VJE7" s="867"/>
      <c r="VJF7" s="867"/>
      <c r="VJG7" s="867"/>
      <c r="VJH7" s="867"/>
      <c r="VJI7" s="867"/>
      <c r="VJJ7" s="867"/>
      <c r="VJK7" s="867"/>
      <c r="VJL7" s="867"/>
      <c r="VJM7" s="867"/>
      <c r="VJN7" s="867"/>
      <c r="VJO7" s="867"/>
      <c r="VJP7" s="867"/>
      <c r="VJQ7" s="867"/>
      <c r="VJR7" s="867"/>
      <c r="VJS7" s="867"/>
      <c r="VJT7" s="867"/>
      <c r="VJU7" s="867"/>
      <c r="VJV7" s="867"/>
      <c r="VJW7" s="867"/>
      <c r="VJX7" s="867"/>
      <c r="VJY7" s="867"/>
      <c r="VJZ7" s="867"/>
      <c r="VKA7" s="867"/>
      <c r="VKB7" s="867"/>
      <c r="VKC7" s="867"/>
      <c r="VKD7" s="867"/>
      <c r="VKE7" s="867"/>
      <c r="VKF7" s="867"/>
      <c r="VKG7" s="867"/>
      <c r="VKH7" s="867"/>
      <c r="VKI7" s="867"/>
      <c r="VKJ7" s="867"/>
      <c r="VKK7" s="867"/>
      <c r="VKL7" s="867"/>
      <c r="VKM7" s="867"/>
      <c r="VKN7" s="867"/>
      <c r="VKO7" s="867"/>
      <c r="VKP7" s="867"/>
      <c r="VKQ7" s="867"/>
      <c r="VKR7" s="867"/>
      <c r="VKS7" s="867"/>
      <c r="VKT7" s="867"/>
      <c r="VKU7" s="867"/>
      <c r="VKV7" s="867"/>
      <c r="VKW7" s="867"/>
      <c r="VKX7" s="867"/>
      <c r="VKY7" s="867"/>
      <c r="VKZ7" s="867"/>
      <c r="VLA7" s="867"/>
      <c r="VLB7" s="867"/>
      <c r="VLC7" s="867"/>
      <c r="VLD7" s="867"/>
      <c r="VLE7" s="867"/>
      <c r="VLF7" s="867"/>
      <c r="VLG7" s="867"/>
      <c r="VLH7" s="867"/>
      <c r="VLI7" s="867"/>
      <c r="VLJ7" s="867"/>
      <c r="VLK7" s="867"/>
      <c r="VLL7" s="867"/>
      <c r="VLM7" s="867"/>
      <c r="VLN7" s="867"/>
      <c r="VLO7" s="867"/>
      <c r="VLP7" s="867"/>
      <c r="VLQ7" s="867"/>
      <c r="VLR7" s="867"/>
      <c r="VLS7" s="867"/>
      <c r="VLT7" s="867"/>
      <c r="VLU7" s="867"/>
      <c r="VLV7" s="867"/>
      <c r="VLW7" s="867"/>
      <c r="VLX7" s="867"/>
      <c r="VLY7" s="867"/>
      <c r="VLZ7" s="867"/>
      <c r="VMA7" s="867"/>
      <c r="VMB7" s="867"/>
      <c r="VMC7" s="867"/>
      <c r="VMD7" s="867"/>
      <c r="VME7" s="867"/>
      <c r="VMF7" s="867"/>
      <c r="VMG7" s="867"/>
      <c r="VMH7" s="867"/>
      <c r="VMI7" s="867"/>
      <c r="VMJ7" s="867"/>
      <c r="VMK7" s="867"/>
      <c r="VML7" s="867"/>
      <c r="VMM7" s="867"/>
      <c r="VMN7" s="867"/>
      <c r="VMO7" s="867"/>
      <c r="VMP7" s="867"/>
      <c r="VMQ7" s="867"/>
      <c r="VMR7" s="867"/>
      <c r="VMS7" s="867"/>
      <c r="VMT7" s="867"/>
      <c r="VMU7" s="867"/>
      <c r="VMV7" s="867"/>
      <c r="VMW7" s="867"/>
      <c r="VMX7" s="867"/>
      <c r="VMY7" s="867"/>
      <c r="VMZ7" s="867"/>
      <c r="VNA7" s="867"/>
      <c r="VNB7" s="867"/>
      <c r="VNC7" s="867"/>
      <c r="VND7" s="867"/>
      <c r="VNE7" s="867"/>
      <c r="VNF7" s="867"/>
      <c r="VNG7" s="867"/>
      <c r="VNH7" s="867"/>
      <c r="VNI7" s="867"/>
      <c r="VNJ7" s="867"/>
      <c r="VNK7" s="867"/>
      <c r="VNL7" s="867"/>
      <c r="VNM7" s="867"/>
      <c r="VNN7" s="867"/>
      <c r="VNO7" s="867"/>
      <c r="VNP7" s="867"/>
      <c r="VNQ7" s="867"/>
      <c r="VNR7" s="867"/>
      <c r="VNS7" s="867"/>
      <c r="VNT7" s="867"/>
      <c r="VNU7" s="867"/>
      <c r="VNV7" s="867"/>
      <c r="VNW7" s="867"/>
      <c r="VNX7" s="867"/>
      <c r="VNY7" s="867"/>
      <c r="VNZ7" s="867"/>
      <c r="VOA7" s="867"/>
      <c r="VOB7" s="867"/>
      <c r="VOC7" s="867"/>
      <c r="VOD7" s="867"/>
      <c r="VOE7" s="867"/>
      <c r="VOF7" s="867"/>
      <c r="VOG7" s="867"/>
      <c r="VOH7" s="867"/>
      <c r="VOI7" s="867"/>
      <c r="VOJ7" s="867"/>
      <c r="VOK7" s="867"/>
      <c r="VOL7" s="867"/>
      <c r="VOM7" s="867"/>
      <c r="VON7" s="867"/>
      <c r="VOO7" s="867"/>
      <c r="VOP7" s="867"/>
      <c r="VOQ7" s="867"/>
      <c r="VOR7" s="867"/>
      <c r="VOS7" s="867"/>
      <c r="VOT7" s="867"/>
      <c r="VOU7" s="867"/>
      <c r="VOV7" s="867"/>
      <c r="VOW7" s="867"/>
      <c r="VOX7" s="867"/>
      <c r="VOY7" s="867"/>
      <c r="VOZ7" s="867"/>
      <c r="VPA7" s="867"/>
      <c r="VPB7" s="867"/>
      <c r="VPC7" s="867"/>
      <c r="VPD7" s="867"/>
      <c r="VPE7" s="867"/>
      <c r="VPF7" s="867"/>
      <c r="VPG7" s="867"/>
      <c r="VPH7" s="867"/>
      <c r="VPI7" s="867"/>
      <c r="VPJ7" s="867"/>
      <c r="VPK7" s="867"/>
      <c r="VPL7" s="867"/>
      <c r="VPM7" s="867"/>
      <c r="VPN7" s="867"/>
      <c r="VPO7" s="867"/>
      <c r="VPP7" s="867"/>
      <c r="VPQ7" s="867"/>
      <c r="VPR7" s="867"/>
      <c r="VPS7" s="867"/>
      <c r="VPT7" s="867"/>
      <c r="VPU7" s="867"/>
      <c r="VPV7" s="867"/>
      <c r="VPW7" s="867"/>
      <c r="VPX7" s="867"/>
      <c r="VPY7" s="867"/>
      <c r="VPZ7" s="867"/>
      <c r="VQA7" s="867"/>
      <c r="VQB7" s="867"/>
      <c r="VQC7" s="867"/>
      <c r="VQD7" s="867"/>
      <c r="VQE7" s="867"/>
      <c r="VQF7" s="867"/>
      <c r="VQG7" s="867"/>
      <c r="VQH7" s="867"/>
      <c r="VQI7" s="867"/>
      <c r="VQJ7" s="867"/>
      <c r="VQK7" s="867"/>
      <c r="VQL7" s="867"/>
      <c r="VQM7" s="867"/>
      <c r="VQN7" s="867"/>
      <c r="VQO7" s="867"/>
      <c r="VQP7" s="867"/>
      <c r="VQQ7" s="867"/>
      <c r="VQR7" s="867"/>
      <c r="VQS7" s="867"/>
      <c r="VQT7" s="867"/>
      <c r="VQU7" s="867"/>
      <c r="VQV7" s="867"/>
      <c r="VQW7" s="867"/>
      <c r="VQX7" s="867"/>
      <c r="VQY7" s="867"/>
      <c r="VQZ7" s="867"/>
      <c r="VRA7" s="867"/>
      <c r="VRB7" s="867"/>
      <c r="VRC7" s="867"/>
      <c r="VRD7" s="867"/>
      <c r="VRE7" s="867"/>
      <c r="VRF7" s="867"/>
      <c r="VRG7" s="867"/>
      <c r="VRH7" s="867"/>
      <c r="VRI7" s="867"/>
      <c r="VRJ7" s="867"/>
      <c r="VRK7" s="867"/>
      <c r="VRL7" s="867"/>
      <c r="VRM7" s="867"/>
      <c r="VRN7" s="867"/>
      <c r="VRO7" s="867"/>
      <c r="VRP7" s="867"/>
      <c r="VRQ7" s="867"/>
      <c r="VRR7" s="867"/>
      <c r="VRS7" s="867"/>
      <c r="VRT7" s="867"/>
      <c r="VRU7" s="867"/>
      <c r="VRV7" s="867"/>
      <c r="VRW7" s="867"/>
      <c r="VRX7" s="867"/>
      <c r="VRY7" s="867"/>
      <c r="VRZ7" s="867"/>
      <c r="VSA7" s="867"/>
      <c r="VSB7" s="867"/>
      <c r="VSC7" s="867"/>
      <c r="VSD7" s="867"/>
      <c r="VSE7" s="867"/>
      <c r="VSF7" s="867"/>
      <c r="VSG7" s="867"/>
      <c r="VSH7" s="867"/>
      <c r="VSI7" s="867"/>
      <c r="VSJ7" s="867"/>
      <c r="VSK7" s="867"/>
      <c r="VSL7" s="867"/>
      <c r="VSM7" s="867"/>
      <c r="VSN7" s="867"/>
      <c r="VSO7" s="867"/>
      <c r="VSP7" s="867"/>
      <c r="VSQ7" s="867"/>
      <c r="VSR7" s="867"/>
      <c r="VSS7" s="867"/>
      <c r="VST7" s="867"/>
      <c r="VSU7" s="867"/>
      <c r="VSV7" s="867"/>
      <c r="VSW7" s="867"/>
      <c r="VSX7" s="867"/>
      <c r="VSY7" s="867"/>
      <c r="VSZ7" s="867"/>
      <c r="VTA7" s="867"/>
      <c r="VTB7" s="867"/>
      <c r="VTC7" s="867"/>
      <c r="VTD7" s="867"/>
      <c r="VTE7" s="867"/>
      <c r="VTF7" s="867"/>
      <c r="VTG7" s="867"/>
      <c r="VTH7" s="867"/>
      <c r="VTI7" s="867"/>
      <c r="VTJ7" s="867"/>
      <c r="VTK7" s="867"/>
      <c r="VTL7" s="867"/>
      <c r="VTM7" s="867"/>
      <c r="VTN7" s="867"/>
      <c r="VTO7" s="867"/>
      <c r="VTP7" s="867"/>
      <c r="VTQ7" s="867"/>
      <c r="VTR7" s="867"/>
      <c r="VTS7" s="867"/>
      <c r="VTT7" s="867"/>
      <c r="VTU7" s="867"/>
      <c r="VTV7" s="867"/>
      <c r="VTW7" s="867"/>
      <c r="VTX7" s="867"/>
      <c r="VTY7" s="867"/>
      <c r="VTZ7" s="867"/>
      <c r="VUA7" s="867"/>
      <c r="VUB7" s="867"/>
      <c r="VUC7" s="867"/>
      <c r="VUD7" s="867"/>
      <c r="VUE7" s="867"/>
      <c r="VUF7" s="867"/>
      <c r="VUG7" s="867"/>
      <c r="VUH7" s="867"/>
      <c r="VUI7" s="867"/>
      <c r="VUJ7" s="867"/>
      <c r="VUK7" s="867"/>
      <c r="VUL7" s="867"/>
      <c r="VUM7" s="867"/>
      <c r="VUN7" s="867"/>
      <c r="VUO7" s="867"/>
      <c r="VUP7" s="867"/>
      <c r="VUQ7" s="867"/>
      <c r="VUR7" s="867"/>
      <c r="VUS7" s="867"/>
      <c r="VUT7" s="867"/>
      <c r="VUU7" s="867"/>
      <c r="VUV7" s="867"/>
      <c r="VUW7" s="867"/>
      <c r="VUX7" s="867"/>
      <c r="VUY7" s="867"/>
      <c r="VUZ7" s="867"/>
      <c r="VVA7" s="867"/>
      <c r="VVB7" s="867"/>
      <c r="VVC7" s="867"/>
      <c r="VVD7" s="867"/>
      <c r="VVE7" s="867"/>
      <c r="VVF7" s="867"/>
      <c r="VVG7" s="867"/>
      <c r="VVH7" s="867"/>
      <c r="VVI7" s="867"/>
      <c r="VVJ7" s="867"/>
      <c r="VVK7" s="867"/>
      <c r="VVL7" s="867"/>
      <c r="VVM7" s="867"/>
      <c r="VVN7" s="867"/>
      <c r="VVO7" s="867"/>
      <c r="VVP7" s="867"/>
      <c r="VVQ7" s="867"/>
      <c r="VVR7" s="867"/>
      <c r="VVS7" s="867"/>
      <c r="VVT7" s="867"/>
      <c r="VVU7" s="867"/>
      <c r="VVV7" s="867"/>
      <c r="VVW7" s="867"/>
      <c r="VVX7" s="867"/>
      <c r="VVY7" s="867"/>
      <c r="VVZ7" s="867"/>
      <c r="VWA7" s="867"/>
      <c r="VWB7" s="867"/>
      <c r="VWC7" s="867"/>
      <c r="VWD7" s="867"/>
      <c r="VWE7" s="867"/>
      <c r="VWF7" s="867"/>
      <c r="VWG7" s="867"/>
      <c r="VWH7" s="867"/>
      <c r="VWI7" s="867"/>
      <c r="VWJ7" s="867"/>
      <c r="VWK7" s="867"/>
      <c r="VWL7" s="867"/>
      <c r="VWM7" s="867"/>
      <c r="VWN7" s="867"/>
      <c r="VWO7" s="867"/>
      <c r="VWP7" s="867"/>
      <c r="VWQ7" s="867"/>
      <c r="VWR7" s="867"/>
      <c r="VWS7" s="867"/>
      <c r="VWT7" s="867"/>
      <c r="VWU7" s="867"/>
      <c r="VWV7" s="867"/>
      <c r="VWW7" s="867"/>
      <c r="VWX7" s="867"/>
      <c r="VWY7" s="867"/>
      <c r="VWZ7" s="867"/>
      <c r="VXA7" s="867"/>
      <c r="VXB7" s="867"/>
      <c r="VXC7" s="867"/>
      <c r="VXD7" s="867"/>
      <c r="VXE7" s="867"/>
      <c r="VXF7" s="867"/>
      <c r="VXG7" s="867"/>
      <c r="VXH7" s="867"/>
      <c r="VXI7" s="867"/>
      <c r="VXJ7" s="867"/>
      <c r="VXK7" s="867"/>
      <c r="VXL7" s="867"/>
      <c r="VXM7" s="867"/>
      <c r="VXN7" s="867"/>
      <c r="VXO7" s="867"/>
      <c r="VXP7" s="867"/>
      <c r="VXQ7" s="867"/>
      <c r="VXR7" s="867"/>
      <c r="VXS7" s="867"/>
      <c r="VXT7" s="867"/>
      <c r="VXU7" s="867"/>
      <c r="VXV7" s="867"/>
      <c r="VXW7" s="867"/>
      <c r="VXX7" s="867"/>
      <c r="VXY7" s="867"/>
      <c r="VXZ7" s="867"/>
      <c r="VYA7" s="867"/>
      <c r="VYB7" s="867"/>
      <c r="VYC7" s="867"/>
      <c r="VYD7" s="867"/>
      <c r="VYE7" s="867"/>
      <c r="VYF7" s="867"/>
      <c r="VYG7" s="867"/>
      <c r="VYH7" s="867"/>
      <c r="VYI7" s="867"/>
      <c r="VYJ7" s="867"/>
      <c r="VYK7" s="867"/>
      <c r="VYL7" s="867"/>
      <c r="VYM7" s="867"/>
      <c r="VYN7" s="867"/>
      <c r="VYO7" s="867"/>
      <c r="VYP7" s="867"/>
      <c r="VYQ7" s="867"/>
      <c r="VYR7" s="867"/>
      <c r="VYS7" s="867"/>
      <c r="VYT7" s="867"/>
      <c r="VYU7" s="867"/>
      <c r="VYV7" s="867"/>
      <c r="VYW7" s="867"/>
      <c r="VYX7" s="867"/>
      <c r="VYY7" s="867"/>
      <c r="VYZ7" s="867"/>
      <c r="VZA7" s="867"/>
      <c r="VZB7" s="867"/>
      <c r="VZC7" s="867"/>
      <c r="VZD7" s="867"/>
      <c r="VZE7" s="867"/>
      <c r="VZF7" s="867"/>
      <c r="VZG7" s="867"/>
      <c r="VZH7" s="867"/>
      <c r="VZI7" s="867"/>
      <c r="VZJ7" s="867"/>
      <c r="VZK7" s="867"/>
      <c r="VZL7" s="867"/>
      <c r="VZM7" s="867"/>
      <c r="VZN7" s="867"/>
      <c r="VZO7" s="867"/>
      <c r="VZP7" s="867"/>
      <c r="VZQ7" s="867"/>
      <c r="VZR7" s="867"/>
      <c r="VZS7" s="867"/>
      <c r="VZT7" s="867"/>
      <c r="VZU7" s="867"/>
      <c r="VZV7" s="867"/>
      <c r="VZW7" s="867"/>
      <c r="VZX7" s="867"/>
      <c r="VZY7" s="867"/>
      <c r="VZZ7" s="867"/>
      <c r="WAA7" s="867"/>
      <c r="WAB7" s="867"/>
      <c r="WAC7" s="867"/>
      <c r="WAD7" s="867"/>
      <c r="WAE7" s="867"/>
      <c r="WAF7" s="867"/>
      <c r="WAG7" s="867"/>
      <c r="WAH7" s="867"/>
      <c r="WAI7" s="867"/>
      <c r="WAJ7" s="867"/>
      <c r="WAK7" s="867"/>
      <c r="WAL7" s="867"/>
      <c r="WAM7" s="867"/>
      <c r="WAN7" s="867"/>
      <c r="WAO7" s="867"/>
      <c r="WAP7" s="867"/>
      <c r="WAQ7" s="867"/>
      <c r="WAR7" s="867"/>
      <c r="WAS7" s="867"/>
      <c r="WAT7" s="867"/>
      <c r="WAU7" s="867"/>
      <c r="WAV7" s="867"/>
      <c r="WAW7" s="867"/>
      <c r="WAX7" s="867"/>
      <c r="WAY7" s="867"/>
      <c r="WAZ7" s="867"/>
      <c r="WBA7" s="867"/>
      <c r="WBB7" s="867"/>
      <c r="WBC7" s="867"/>
      <c r="WBD7" s="867"/>
      <c r="WBE7" s="867"/>
      <c r="WBF7" s="867"/>
      <c r="WBG7" s="867"/>
      <c r="WBH7" s="867"/>
      <c r="WBI7" s="867"/>
      <c r="WBJ7" s="867"/>
      <c r="WBK7" s="867"/>
      <c r="WBL7" s="867"/>
      <c r="WBM7" s="867"/>
      <c r="WBN7" s="867"/>
      <c r="WBO7" s="867"/>
      <c r="WBP7" s="867"/>
      <c r="WBQ7" s="867"/>
      <c r="WBR7" s="867"/>
      <c r="WBS7" s="867"/>
      <c r="WBT7" s="867"/>
      <c r="WBU7" s="867"/>
      <c r="WBV7" s="867"/>
      <c r="WBW7" s="867"/>
      <c r="WBX7" s="867"/>
      <c r="WBY7" s="867"/>
      <c r="WBZ7" s="867"/>
      <c r="WCA7" s="867"/>
      <c r="WCB7" s="867"/>
      <c r="WCC7" s="867"/>
      <c r="WCD7" s="867"/>
      <c r="WCE7" s="867"/>
      <c r="WCF7" s="867"/>
      <c r="WCG7" s="867"/>
      <c r="WCH7" s="867"/>
      <c r="WCI7" s="867"/>
      <c r="WCJ7" s="867"/>
      <c r="WCK7" s="867"/>
      <c r="WCL7" s="867"/>
      <c r="WCM7" s="867"/>
      <c r="WCN7" s="867"/>
      <c r="WCO7" s="867"/>
      <c r="WCP7" s="867"/>
      <c r="WCQ7" s="867"/>
      <c r="WCR7" s="867"/>
      <c r="WCS7" s="867"/>
      <c r="WCT7" s="867"/>
      <c r="WCU7" s="867"/>
      <c r="WCV7" s="867"/>
      <c r="WCW7" s="867"/>
      <c r="WCX7" s="867"/>
      <c r="WCY7" s="867"/>
      <c r="WCZ7" s="867"/>
      <c r="WDA7" s="867"/>
      <c r="WDB7" s="867"/>
      <c r="WDC7" s="867"/>
      <c r="WDD7" s="867"/>
      <c r="WDE7" s="867"/>
      <c r="WDF7" s="867"/>
      <c r="WDG7" s="867"/>
      <c r="WDH7" s="867"/>
      <c r="WDI7" s="867"/>
      <c r="WDJ7" s="867"/>
      <c r="WDK7" s="867"/>
      <c r="WDL7" s="867"/>
      <c r="WDM7" s="867"/>
      <c r="WDN7" s="867"/>
      <c r="WDO7" s="867"/>
      <c r="WDP7" s="867"/>
      <c r="WDQ7" s="867"/>
      <c r="WDR7" s="867"/>
      <c r="WDS7" s="867"/>
      <c r="WDT7" s="867"/>
      <c r="WDU7" s="867"/>
      <c r="WDV7" s="867"/>
      <c r="WDW7" s="867"/>
      <c r="WDX7" s="867"/>
      <c r="WDY7" s="867"/>
      <c r="WDZ7" s="867"/>
      <c r="WEA7" s="867"/>
      <c r="WEB7" s="867"/>
      <c r="WEC7" s="867"/>
      <c r="WED7" s="867"/>
      <c r="WEE7" s="867"/>
      <c r="WEF7" s="867"/>
      <c r="WEG7" s="867"/>
      <c r="WEH7" s="867"/>
      <c r="WEI7" s="867"/>
      <c r="WEJ7" s="867"/>
      <c r="WEK7" s="867"/>
      <c r="WEL7" s="867"/>
      <c r="WEM7" s="867"/>
      <c r="WEN7" s="867"/>
      <c r="WEO7" s="867"/>
      <c r="WEP7" s="867"/>
      <c r="WEQ7" s="867"/>
      <c r="WER7" s="867"/>
      <c r="WES7" s="867"/>
      <c r="WET7" s="867"/>
      <c r="WEU7" s="867"/>
      <c r="WEV7" s="867"/>
      <c r="WEW7" s="867"/>
      <c r="WEX7" s="867"/>
      <c r="WEY7" s="867"/>
      <c r="WEZ7" s="867"/>
      <c r="WFA7" s="867"/>
      <c r="WFB7" s="867"/>
      <c r="WFC7" s="867"/>
      <c r="WFD7" s="867"/>
      <c r="WFE7" s="867"/>
      <c r="WFF7" s="867"/>
      <c r="WFG7" s="867"/>
      <c r="WFH7" s="867"/>
      <c r="WFI7" s="867"/>
      <c r="WFJ7" s="867"/>
      <c r="WFK7" s="867"/>
      <c r="WFL7" s="867"/>
      <c r="WFM7" s="867"/>
      <c r="WFN7" s="867"/>
      <c r="WFO7" s="867"/>
      <c r="WFP7" s="867"/>
      <c r="WFQ7" s="867"/>
      <c r="WFR7" s="867"/>
      <c r="WFS7" s="867"/>
      <c r="WFT7" s="867"/>
      <c r="WFU7" s="867"/>
      <c r="WFV7" s="867"/>
      <c r="WFW7" s="867"/>
      <c r="WFX7" s="867"/>
      <c r="WFY7" s="867"/>
      <c r="WFZ7" s="867"/>
      <c r="WGA7" s="867"/>
      <c r="WGB7" s="867"/>
      <c r="WGC7" s="867"/>
      <c r="WGD7" s="867"/>
      <c r="WGE7" s="867"/>
      <c r="WGF7" s="867"/>
      <c r="WGG7" s="867"/>
      <c r="WGH7" s="867"/>
      <c r="WGI7" s="867"/>
      <c r="WGJ7" s="867"/>
      <c r="WGK7" s="867"/>
      <c r="WGL7" s="867"/>
      <c r="WGM7" s="867"/>
      <c r="WGN7" s="867"/>
      <c r="WGO7" s="867"/>
      <c r="WGP7" s="867"/>
      <c r="WGQ7" s="867"/>
      <c r="WGR7" s="867"/>
      <c r="WGS7" s="867"/>
      <c r="WGT7" s="867"/>
      <c r="WGU7" s="867"/>
      <c r="WGV7" s="867"/>
      <c r="WGW7" s="867"/>
      <c r="WGX7" s="867"/>
      <c r="WGY7" s="867"/>
      <c r="WGZ7" s="867"/>
      <c r="WHA7" s="867"/>
      <c r="WHB7" s="867"/>
      <c r="WHC7" s="867"/>
      <c r="WHD7" s="867"/>
      <c r="WHE7" s="867"/>
      <c r="WHF7" s="867"/>
      <c r="WHG7" s="867"/>
      <c r="WHH7" s="867"/>
      <c r="WHI7" s="867"/>
      <c r="WHJ7" s="867"/>
      <c r="WHK7" s="867"/>
      <c r="WHL7" s="867"/>
      <c r="WHM7" s="867"/>
      <c r="WHN7" s="867"/>
      <c r="WHO7" s="867"/>
      <c r="WHP7" s="867"/>
      <c r="WHQ7" s="867"/>
      <c r="WHR7" s="867"/>
      <c r="WHS7" s="867"/>
      <c r="WHT7" s="867"/>
      <c r="WHU7" s="867"/>
      <c r="WHV7" s="867"/>
      <c r="WHW7" s="867"/>
      <c r="WHX7" s="867"/>
      <c r="WHY7" s="867"/>
      <c r="WHZ7" s="867"/>
      <c r="WIA7" s="867"/>
      <c r="WIB7" s="867"/>
      <c r="WIC7" s="867"/>
      <c r="WID7" s="867"/>
      <c r="WIE7" s="867"/>
      <c r="WIF7" s="867"/>
      <c r="WIG7" s="867"/>
      <c r="WIH7" s="867"/>
      <c r="WII7" s="867"/>
      <c r="WIJ7" s="867"/>
      <c r="WIK7" s="867"/>
      <c r="WIL7" s="867"/>
      <c r="WIM7" s="867"/>
      <c r="WIN7" s="867"/>
      <c r="WIO7" s="867"/>
      <c r="WIP7" s="867"/>
      <c r="WIQ7" s="867"/>
      <c r="WIR7" s="867"/>
      <c r="WIS7" s="867"/>
      <c r="WIT7" s="867"/>
      <c r="WIU7" s="867"/>
      <c r="WIV7" s="867"/>
      <c r="WIW7" s="867"/>
      <c r="WIX7" s="867"/>
      <c r="WIY7" s="867"/>
      <c r="WIZ7" s="867"/>
      <c r="WJA7" s="867"/>
      <c r="WJB7" s="867"/>
      <c r="WJC7" s="867"/>
      <c r="WJD7" s="867"/>
      <c r="WJE7" s="867"/>
      <c r="WJF7" s="867"/>
      <c r="WJG7" s="867"/>
      <c r="WJH7" s="867"/>
      <c r="WJI7" s="867"/>
      <c r="WJJ7" s="867"/>
      <c r="WJK7" s="867"/>
      <c r="WJL7" s="867"/>
      <c r="WJM7" s="867"/>
      <c r="WJN7" s="867"/>
      <c r="WJO7" s="867"/>
      <c r="WJP7" s="867"/>
      <c r="WJQ7" s="867"/>
      <c r="WJR7" s="867"/>
      <c r="WJS7" s="867"/>
      <c r="WJT7" s="867"/>
      <c r="WJU7" s="867"/>
      <c r="WJV7" s="867"/>
      <c r="WJW7" s="867"/>
      <c r="WJX7" s="867"/>
      <c r="WJY7" s="867"/>
      <c r="WJZ7" s="867"/>
      <c r="WKA7" s="867"/>
      <c r="WKB7" s="867"/>
      <c r="WKC7" s="867"/>
      <c r="WKD7" s="867"/>
      <c r="WKE7" s="867"/>
      <c r="WKF7" s="867"/>
      <c r="WKG7" s="867"/>
      <c r="WKH7" s="867"/>
      <c r="WKI7" s="867"/>
      <c r="WKJ7" s="867"/>
      <c r="WKK7" s="867"/>
      <c r="WKL7" s="867"/>
      <c r="WKM7" s="867"/>
      <c r="WKN7" s="867"/>
      <c r="WKO7" s="867"/>
      <c r="WKP7" s="867"/>
      <c r="WKQ7" s="867"/>
      <c r="WKR7" s="867"/>
      <c r="WKS7" s="867"/>
      <c r="WKT7" s="867"/>
      <c r="WKU7" s="867"/>
      <c r="WKV7" s="867"/>
      <c r="WKW7" s="867"/>
      <c r="WKX7" s="867"/>
      <c r="WKY7" s="867"/>
      <c r="WKZ7" s="867"/>
      <c r="WLA7" s="867"/>
      <c r="WLB7" s="867"/>
      <c r="WLC7" s="867"/>
      <c r="WLD7" s="867"/>
      <c r="WLE7" s="867"/>
      <c r="WLF7" s="867"/>
      <c r="WLG7" s="867"/>
      <c r="WLH7" s="867"/>
      <c r="WLI7" s="867"/>
      <c r="WLJ7" s="867"/>
      <c r="WLK7" s="867"/>
      <c r="WLL7" s="867"/>
      <c r="WLM7" s="867"/>
      <c r="WLN7" s="867"/>
      <c r="WLO7" s="867"/>
      <c r="WLP7" s="867"/>
      <c r="WLQ7" s="867"/>
      <c r="WLR7" s="867"/>
      <c r="WLS7" s="867"/>
      <c r="WLT7" s="867"/>
      <c r="WLU7" s="867"/>
      <c r="WLV7" s="867"/>
      <c r="WLW7" s="867"/>
      <c r="WLX7" s="867"/>
      <c r="WLY7" s="867"/>
      <c r="WLZ7" s="867"/>
      <c r="WMA7" s="867"/>
      <c r="WMB7" s="867"/>
      <c r="WMC7" s="867"/>
      <c r="WMD7" s="867"/>
      <c r="WME7" s="867"/>
      <c r="WMF7" s="867"/>
      <c r="WMG7" s="867"/>
      <c r="WMH7" s="867"/>
      <c r="WMI7" s="867"/>
      <c r="WMJ7" s="867"/>
      <c r="WMK7" s="867"/>
      <c r="WML7" s="867"/>
      <c r="WMM7" s="867"/>
      <c r="WMN7" s="867"/>
      <c r="WMO7" s="867"/>
      <c r="WMP7" s="867"/>
      <c r="WMQ7" s="867"/>
      <c r="WMR7" s="867"/>
      <c r="WMS7" s="867"/>
      <c r="WMT7" s="867"/>
      <c r="WMU7" s="867"/>
      <c r="WMV7" s="867"/>
      <c r="WMW7" s="867"/>
      <c r="WMX7" s="867"/>
      <c r="WMY7" s="867"/>
      <c r="WMZ7" s="867"/>
      <c r="WNA7" s="867"/>
      <c r="WNB7" s="867"/>
      <c r="WNC7" s="867"/>
      <c r="WND7" s="867"/>
      <c r="WNE7" s="867"/>
      <c r="WNF7" s="867"/>
      <c r="WNG7" s="867"/>
      <c r="WNH7" s="867"/>
      <c r="WNI7" s="867"/>
      <c r="WNJ7" s="867"/>
      <c r="WNK7" s="867"/>
      <c r="WNL7" s="867"/>
      <c r="WNM7" s="867"/>
      <c r="WNN7" s="867"/>
      <c r="WNO7" s="867"/>
      <c r="WNP7" s="867"/>
      <c r="WNQ7" s="867"/>
      <c r="WNR7" s="867"/>
      <c r="WNS7" s="867"/>
      <c r="WNT7" s="867"/>
      <c r="WNU7" s="867"/>
      <c r="WNV7" s="867"/>
      <c r="WNW7" s="867"/>
      <c r="WNX7" s="867"/>
      <c r="WNY7" s="867"/>
      <c r="WNZ7" s="867"/>
      <c r="WOA7" s="867"/>
      <c r="WOB7" s="867"/>
      <c r="WOC7" s="867"/>
      <c r="WOD7" s="867"/>
      <c r="WOE7" s="867"/>
      <c r="WOF7" s="867"/>
      <c r="WOG7" s="867"/>
      <c r="WOH7" s="867"/>
      <c r="WOI7" s="867"/>
      <c r="WOJ7" s="867"/>
      <c r="WOK7" s="867"/>
      <c r="WOL7" s="867"/>
      <c r="WOM7" s="867"/>
      <c r="WON7" s="867"/>
      <c r="WOO7" s="867"/>
      <c r="WOP7" s="867"/>
      <c r="WOQ7" s="867"/>
      <c r="WOR7" s="867"/>
      <c r="WOS7" s="867"/>
      <c r="WOT7" s="867"/>
      <c r="WOU7" s="867"/>
      <c r="WOV7" s="867"/>
      <c r="WOW7" s="867"/>
      <c r="WOX7" s="867"/>
      <c r="WOY7" s="867"/>
      <c r="WOZ7" s="867"/>
      <c r="WPA7" s="867"/>
      <c r="WPB7" s="867"/>
      <c r="WPC7" s="867"/>
      <c r="WPD7" s="867"/>
      <c r="WPE7" s="867"/>
      <c r="WPF7" s="867"/>
      <c r="WPG7" s="867"/>
      <c r="WPH7" s="867"/>
      <c r="WPI7" s="867"/>
      <c r="WPJ7" s="867"/>
      <c r="WPK7" s="867"/>
      <c r="WPL7" s="867"/>
      <c r="WPM7" s="867"/>
      <c r="WPN7" s="867"/>
      <c r="WPO7" s="867"/>
      <c r="WPP7" s="867"/>
      <c r="WPQ7" s="867"/>
      <c r="WPR7" s="867"/>
      <c r="WPS7" s="867"/>
      <c r="WPT7" s="867"/>
      <c r="WPU7" s="867"/>
      <c r="WPV7" s="867"/>
      <c r="WPW7" s="867"/>
      <c r="WPX7" s="867"/>
      <c r="WPY7" s="867"/>
      <c r="WPZ7" s="867"/>
      <c r="WQA7" s="867"/>
      <c r="WQB7" s="867"/>
      <c r="WQC7" s="867"/>
      <c r="WQD7" s="867"/>
      <c r="WQE7" s="867"/>
      <c r="WQF7" s="867"/>
      <c r="WQG7" s="867"/>
      <c r="WQH7" s="867"/>
      <c r="WQI7" s="867"/>
      <c r="WQJ7" s="867"/>
      <c r="WQK7" s="867"/>
      <c r="WQL7" s="867"/>
      <c r="WQM7" s="867"/>
      <c r="WQN7" s="867"/>
      <c r="WQO7" s="867"/>
      <c r="WQP7" s="867"/>
      <c r="WQQ7" s="867"/>
      <c r="WQR7" s="867"/>
      <c r="WQS7" s="867"/>
      <c r="WQT7" s="867"/>
      <c r="WQU7" s="867"/>
      <c r="WQV7" s="867"/>
      <c r="WQW7" s="867"/>
      <c r="WQX7" s="867"/>
      <c r="WQY7" s="867"/>
      <c r="WQZ7" s="867"/>
      <c r="WRA7" s="867"/>
      <c r="WRB7" s="867"/>
      <c r="WRC7" s="867"/>
      <c r="WRD7" s="867"/>
      <c r="WRE7" s="867"/>
      <c r="WRF7" s="867"/>
      <c r="WRG7" s="867"/>
      <c r="WRH7" s="867"/>
      <c r="WRI7" s="867"/>
      <c r="WRJ7" s="867"/>
      <c r="WRK7" s="867"/>
      <c r="WRL7" s="867"/>
      <c r="WRM7" s="867"/>
      <c r="WRN7" s="867"/>
      <c r="WRO7" s="867"/>
      <c r="WRP7" s="867"/>
      <c r="WRQ7" s="867"/>
      <c r="WRR7" s="867"/>
      <c r="WRS7" s="867"/>
      <c r="WRT7" s="867"/>
      <c r="WRU7" s="867"/>
      <c r="WRV7" s="867"/>
      <c r="WRW7" s="867"/>
      <c r="WRX7" s="867"/>
      <c r="WRY7" s="867"/>
      <c r="WRZ7" s="867"/>
      <c r="WSA7" s="867"/>
      <c r="WSB7" s="867"/>
      <c r="WSC7" s="867"/>
      <c r="WSD7" s="867"/>
      <c r="WSE7" s="867"/>
      <c r="WSF7" s="867"/>
      <c r="WSG7" s="867"/>
      <c r="WSH7" s="867"/>
      <c r="WSI7" s="867"/>
      <c r="WSJ7" s="867"/>
      <c r="WSK7" s="867"/>
      <c r="WSL7" s="867"/>
      <c r="WSM7" s="867"/>
      <c r="WSN7" s="867"/>
      <c r="WSO7" s="867"/>
      <c r="WSP7" s="867"/>
      <c r="WSQ7" s="867"/>
      <c r="WSR7" s="867"/>
      <c r="WSS7" s="867"/>
      <c r="WST7" s="867"/>
      <c r="WSU7" s="867"/>
      <c r="WSV7" s="867"/>
      <c r="WSW7" s="867"/>
      <c r="WSX7" s="867"/>
      <c r="WSY7" s="867"/>
      <c r="WSZ7" s="867"/>
      <c r="WTA7" s="867"/>
      <c r="WTB7" s="867"/>
      <c r="WTC7" s="867"/>
      <c r="WTD7" s="867"/>
      <c r="WTE7" s="867"/>
      <c r="WTF7" s="867"/>
      <c r="WTG7" s="867"/>
      <c r="WTH7" s="867"/>
      <c r="WTI7" s="867"/>
      <c r="WTJ7" s="867"/>
      <c r="WTK7" s="867"/>
      <c r="WTL7" s="867"/>
      <c r="WTM7" s="867"/>
      <c r="WTN7" s="867"/>
      <c r="WTO7" s="867"/>
      <c r="WTP7" s="867"/>
      <c r="WTQ7" s="867"/>
      <c r="WTR7" s="867"/>
      <c r="WTS7" s="867"/>
      <c r="WTT7" s="867"/>
      <c r="WTU7" s="867"/>
      <c r="WTV7" s="867"/>
      <c r="WTW7" s="867"/>
      <c r="WTX7" s="867"/>
      <c r="WTY7" s="867"/>
      <c r="WTZ7" s="867"/>
      <c r="WUA7" s="867"/>
      <c r="WUB7" s="867"/>
      <c r="WUC7" s="867"/>
      <c r="WUD7" s="867"/>
      <c r="WUE7" s="867"/>
      <c r="WUF7" s="867"/>
      <c r="WUG7" s="867"/>
      <c r="WUH7" s="867"/>
      <c r="WUI7" s="867"/>
      <c r="WUJ7" s="867"/>
      <c r="WUK7" s="867"/>
      <c r="WUL7" s="867"/>
      <c r="WUM7" s="867"/>
      <c r="WUN7" s="867"/>
      <c r="WUO7" s="867"/>
      <c r="WUP7" s="867"/>
      <c r="WUQ7" s="867"/>
      <c r="WUR7" s="867"/>
      <c r="WUS7" s="867"/>
      <c r="WUT7" s="867"/>
      <c r="WUU7" s="867"/>
      <c r="WUV7" s="867"/>
      <c r="WUW7" s="867"/>
      <c r="WUX7" s="867"/>
      <c r="WUY7" s="867"/>
      <c r="WUZ7" s="867"/>
      <c r="WVA7" s="867"/>
      <c r="WVB7" s="867"/>
      <c r="WVC7" s="867"/>
      <c r="WVD7" s="867"/>
      <c r="WVE7" s="867"/>
      <c r="WVF7" s="867"/>
      <c r="WVG7" s="867"/>
      <c r="WVH7" s="867"/>
      <c r="WVI7" s="867"/>
      <c r="WVJ7" s="867"/>
      <c r="WVK7" s="867"/>
      <c r="WVL7" s="867"/>
      <c r="WVM7" s="867"/>
      <c r="WVN7" s="867"/>
      <c r="WVO7" s="867"/>
      <c r="WVP7" s="867"/>
      <c r="WVQ7" s="867"/>
      <c r="WVR7" s="867"/>
      <c r="WVS7" s="867"/>
      <c r="WVT7" s="867"/>
      <c r="WVU7" s="867"/>
      <c r="WVV7" s="867"/>
      <c r="WVW7" s="867"/>
      <c r="WVX7" s="867"/>
      <c r="WVY7" s="867"/>
      <c r="WVZ7" s="867"/>
      <c r="WWA7" s="867"/>
      <c r="WWB7" s="867"/>
      <c r="WWC7" s="867"/>
      <c r="WWD7" s="867"/>
      <c r="WWE7" s="867"/>
      <c r="WWF7" s="867"/>
      <c r="WWG7" s="867"/>
      <c r="WWH7" s="867"/>
      <c r="WWI7" s="867"/>
      <c r="WWJ7" s="867"/>
      <c r="WWK7" s="867"/>
      <c r="WWL7" s="867"/>
      <c r="WWM7" s="867"/>
      <c r="WWN7" s="867"/>
      <c r="WWO7" s="867"/>
      <c r="WWP7" s="867"/>
      <c r="WWQ7" s="867"/>
      <c r="WWR7" s="867"/>
      <c r="WWS7" s="867"/>
      <c r="WWT7" s="867"/>
      <c r="WWU7" s="867"/>
      <c r="WWV7" s="867"/>
      <c r="WWW7" s="867"/>
      <c r="WWX7" s="867"/>
      <c r="WWY7" s="867"/>
      <c r="WWZ7" s="867"/>
      <c r="WXA7" s="867"/>
      <c r="WXB7" s="867"/>
      <c r="WXC7" s="867"/>
      <c r="WXD7" s="867"/>
      <c r="WXE7" s="867"/>
      <c r="WXF7" s="867"/>
      <c r="WXG7" s="867"/>
      <c r="WXH7" s="867"/>
      <c r="WXI7" s="867"/>
      <c r="WXJ7" s="867"/>
      <c r="WXK7" s="867"/>
      <c r="WXL7" s="867"/>
      <c r="WXM7" s="867"/>
      <c r="WXN7" s="867"/>
      <c r="WXO7" s="867"/>
      <c r="WXP7" s="867"/>
      <c r="WXQ7" s="867"/>
      <c r="WXR7" s="867"/>
      <c r="WXS7" s="867"/>
      <c r="WXT7" s="867"/>
      <c r="WXU7" s="867"/>
      <c r="WXV7" s="867"/>
      <c r="WXW7" s="867"/>
      <c r="WXX7" s="867"/>
      <c r="WXY7" s="867"/>
      <c r="WXZ7" s="867"/>
      <c r="WYA7" s="867"/>
      <c r="WYB7" s="867"/>
      <c r="WYC7" s="867"/>
      <c r="WYD7" s="867"/>
      <c r="WYE7" s="867"/>
      <c r="WYF7" s="867"/>
      <c r="WYG7" s="867"/>
      <c r="WYH7" s="867"/>
      <c r="WYI7" s="867"/>
      <c r="WYJ7" s="867"/>
      <c r="WYK7" s="867"/>
      <c r="WYL7" s="867"/>
      <c r="WYM7" s="867"/>
      <c r="WYN7" s="867"/>
      <c r="WYO7" s="867"/>
      <c r="WYP7" s="867"/>
      <c r="WYQ7" s="867"/>
      <c r="WYR7" s="867"/>
      <c r="WYS7" s="867"/>
      <c r="WYT7" s="867"/>
      <c r="WYU7" s="867"/>
      <c r="WYV7" s="867"/>
      <c r="WYW7" s="867"/>
      <c r="WYX7" s="867"/>
      <c r="WYY7" s="867"/>
      <c r="WYZ7" s="867"/>
      <c r="WZA7" s="867"/>
      <c r="WZB7" s="867"/>
      <c r="WZC7" s="867"/>
      <c r="WZD7" s="867"/>
      <c r="WZE7" s="867"/>
      <c r="WZF7" s="867"/>
      <c r="WZG7" s="867"/>
      <c r="WZH7" s="867"/>
      <c r="WZI7" s="867"/>
      <c r="WZJ7" s="867"/>
      <c r="WZK7" s="867"/>
      <c r="WZL7" s="867"/>
      <c r="WZM7" s="867"/>
      <c r="WZN7" s="867"/>
      <c r="WZO7" s="867"/>
      <c r="WZP7" s="867"/>
      <c r="WZQ7" s="867"/>
      <c r="WZR7" s="867"/>
      <c r="WZS7" s="867"/>
      <c r="WZT7" s="867"/>
      <c r="WZU7" s="867"/>
      <c r="WZV7" s="867"/>
      <c r="WZW7" s="867"/>
      <c r="WZX7" s="867"/>
      <c r="WZY7" s="867"/>
      <c r="WZZ7" s="867"/>
      <c r="XAA7" s="867"/>
      <c r="XAB7" s="867"/>
      <c r="XAC7" s="867"/>
      <c r="XAD7" s="867"/>
      <c r="XAE7" s="867"/>
      <c r="XAF7" s="867"/>
      <c r="XAG7" s="867"/>
      <c r="XAH7" s="867"/>
      <c r="XAI7" s="867"/>
      <c r="XAJ7" s="867"/>
      <c r="XAK7" s="867"/>
      <c r="XAL7" s="867"/>
      <c r="XAM7" s="867"/>
      <c r="XAN7" s="867"/>
      <c r="XAO7" s="867"/>
      <c r="XAP7" s="867"/>
      <c r="XAQ7" s="867"/>
      <c r="XAR7" s="867"/>
      <c r="XAS7" s="867"/>
      <c r="XAT7" s="867"/>
      <c r="XAU7" s="867"/>
      <c r="XAV7" s="867"/>
      <c r="XAW7" s="867"/>
      <c r="XAX7" s="867"/>
      <c r="XAY7" s="867"/>
      <c r="XAZ7" s="867"/>
      <c r="XBA7" s="867"/>
      <c r="XBB7" s="867"/>
      <c r="XBC7" s="867"/>
      <c r="XBD7" s="867"/>
      <c r="XBE7" s="867"/>
      <c r="XBF7" s="867"/>
      <c r="XBG7" s="867"/>
      <c r="XBH7" s="867"/>
      <c r="XBI7" s="867"/>
      <c r="XBJ7" s="867"/>
      <c r="XBK7" s="867"/>
      <c r="XBL7" s="867"/>
      <c r="XBM7" s="867"/>
      <c r="XBN7" s="867"/>
      <c r="XBO7" s="867"/>
      <c r="XBP7" s="867"/>
      <c r="XBQ7" s="867"/>
      <c r="XBR7" s="867"/>
      <c r="XBS7" s="867"/>
      <c r="XBT7" s="867"/>
      <c r="XBU7" s="867"/>
      <c r="XBV7" s="867"/>
      <c r="XBW7" s="867"/>
      <c r="XBX7" s="867"/>
      <c r="XBY7" s="867"/>
      <c r="XBZ7" s="867"/>
      <c r="XCA7" s="867"/>
      <c r="XCB7" s="867"/>
      <c r="XCC7" s="867"/>
      <c r="XCD7" s="867"/>
      <c r="XCE7" s="867"/>
      <c r="XCF7" s="867"/>
      <c r="XCG7" s="867"/>
      <c r="XCH7" s="867"/>
      <c r="XCI7" s="867"/>
      <c r="XCJ7" s="867"/>
      <c r="XCK7" s="867"/>
      <c r="XCL7" s="867"/>
      <c r="XCM7" s="867"/>
      <c r="XCN7" s="867"/>
      <c r="XCO7" s="867"/>
      <c r="XCP7" s="867"/>
      <c r="XCQ7" s="867"/>
      <c r="XCR7" s="867"/>
      <c r="XCS7" s="867"/>
      <c r="XCT7" s="867"/>
      <c r="XCU7" s="867"/>
      <c r="XCV7" s="867"/>
      <c r="XCW7" s="867"/>
      <c r="XCX7" s="867"/>
      <c r="XCY7" s="867"/>
      <c r="XCZ7" s="867"/>
      <c r="XDA7" s="867"/>
      <c r="XDB7" s="867"/>
      <c r="XDC7" s="867"/>
      <c r="XDD7" s="867"/>
      <c r="XDE7" s="867"/>
      <c r="XDF7" s="867"/>
      <c r="XDG7" s="867"/>
      <c r="XDH7" s="867"/>
      <c r="XDI7" s="867"/>
      <c r="XDJ7" s="867"/>
      <c r="XDK7" s="867"/>
      <c r="XDL7" s="867"/>
      <c r="XDM7" s="867"/>
      <c r="XDN7" s="867"/>
      <c r="XDO7" s="867"/>
      <c r="XDP7" s="867"/>
      <c r="XDQ7" s="867"/>
      <c r="XDR7" s="867"/>
      <c r="XDS7" s="867"/>
      <c r="XDT7" s="867"/>
      <c r="XDU7" s="867"/>
      <c r="XDV7" s="867"/>
      <c r="XDW7" s="867"/>
      <c r="XDX7" s="867"/>
      <c r="XDY7" s="867"/>
      <c r="XDZ7" s="867"/>
      <c r="XEA7" s="867"/>
      <c r="XEB7" s="867"/>
      <c r="XEC7" s="867"/>
      <c r="XED7" s="867"/>
      <c r="XEE7" s="867"/>
      <c r="XEF7" s="867"/>
      <c r="XEG7" s="867"/>
      <c r="XEH7" s="867"/>
      <c r="XEI7" s="867"/>
      <c r="XEJ7" s="867"/>
      <c r="XEK7" s="867"/>
      <c r="XEL7" s="867"/>
      <c r="XEM7" s="867"/>
      <c r="XEN7" s="867"/>
      <c r="XEO7" s="867"/>
      <c r="XEP7" s="867"/>
      <c r="XEQ7" s="867"/>
      <c r="XER7" s="867"/>
      <c r="XES7" s="867"/>
      <c r="XET7" s="867"/>
      <c r="XEU7" s="867"/>
      <c r="XEV7" s="867"/>
      <c r="XEW7" s="867"/>
      <c r="XEX7" s="867"/>
      <c r="XEY7" s="867"/>
      <c r="XEZ7" s="867"/>
      <c r="XFA7" s="867"/>
      <c r="XFB7" s="867"/>
      <c r="XFC7" s="867"/>
      <c r="XFD7" s="867"/>
    </row>
    <row r="8" spans="1:16384" ht="8.25" customHeight="1">
      <c r="A8" s="115"/>
      <c r="B8" s="115"/>
      <c r="C8" s="115"/>
      <c r="D8" s="115"/>
      <c r="E8" s="115"/>
      <c r="F8" s="115"/>
      <c r="G8" s="115"/>
      <c r="H8" s="115"/>
      <c r="I8" s="115"/>
      <c r="J8" s="115"/>
      <c r="K8" s="115"/>
      <c r="L8" s="115"/>
      <c r="M8" s="115"/>
      <c r="N8" s="115"/>
      <c r="O8" s="115"/>
      <c r="P8" s="115"/>
    </row>
    <row r="9" spans="1:16384" s="24" customFormat="1" ht="11.1" customHeight="1">
      <c r="A9" s="441"/>
      <c r="B9" s="875" t="s">
        <v>698</v>
      </c>
      <c r="C9" s="876"/>
      <c r="D9" s="876"/>
      <c r="E9" s="877"/>
      <c r="F9" s="442" t="s">
        <v>112</v>
      </c>
      <c r="G9" s="344"/>
      <c r="H9" s="269" t="s">
        <v>349</v>
      </c>
      <c r="I9" s="442" t="s">
        <v>350</v>
      </c>
      <c r="J9" s="443"/>
      <c r="K9" s="443"/>
      <c r="L9" s="443"/>
      <c r="M9" s="443"/>
      <c r="N9" s="443"/>
      <c r="O9" s="344"/>
      <c r="P9" s="444"/>
    </row>
    <row r="10" spans="1:16384" s="24" customFormat="1" ht="11.1" customHeight="1">
      <c r="A10" s="445" t="s">
        <v>345</v>
      </c>
      <c r="B10" s="272" t="s">
        <v>353</v>
      </c>
      <c r="C10" s="272" t="s">
        <v>351</v>
      </c>
      <c r="D10" s="272" t="s">
        <v>352</v>
      </c>
      <c r="E10" s="272" t="s">
        <v>356</v>
      </c>
      <c r="F10" s="870" t="s">
        <v>361</v>
      </c>
      <c r="G10" s="870" t="s">
        <v>362</v>
      </c>
      <c r="H10" s="272" t="s">
        <v>211</v>
      </c>
      <c r="I10" s="273" t="s">
        <v>353</v>
      </c>
      <c r="J10" s="273" t="s">
        <v>354</v>
      </c>
      <c r="K10" s="273" t="s">
        <v>355</v>
      </c>
      <c r="L10" s="273" t="s">
        <v>356</v>
      </c>
      <c r="M10" s="274" t="s">
        <v>113</v>
      </c>
      <c r="N10" s="275"/>
      <c r="O10" s="870" t="s">
        <v>114</v>
      </c>
      <c r="P10" s="872" t="s">
        <v>115</v>
      </c>
    </row>
    <row r="11" spans="1:16384" s="24" customFormat="1" ht="22.5" customHeight="1">
      <c r="A11" s="445"/>
      <c r="B11" s="277" t="s">
        <v>363</v>
      </c>
      <c r="C11" s="272" t="s">
        <v>358</v>
      </c>
      <c r="D11" s="272" t="s">
        <v>359</v>
      </c>
      <c r="E11" s="277" t="s">
        <v>150</v>
      </c>
      <c r="F11" s="878"/>
      <c r="G11" s="878"/>
      <c r="H11" s="272"/>
      <c r="I11" s="272" t="s">
        <v>363</v>
      </c>
      <c r="J11" s="272" t="s">
        <v>359</v>
      </c>
      <c r="K11" s="272" t="s">
        <v>359</v>
      </c>
      <c r="L11" s="272" t="s">
        <v>150</v>
      </c>
      <c r="M11" s="870" t="s">
        <v>361</v>
      </c>
      <c r="N11" s="870" t="s">
        <v>362</v>
      </c>
      <c r="O11" s="871"/>
      <c r="P11" s="873"/>
    </row>
    <row r="12" spans="1:16384" s="24" customFormat="1" ht="10.5" customHeight="1">
      <c r="A12" s="445"/>
      <c r="B12" s="278" t="s">
        <v>150</v>
      </c>
      <c r="C12" s="279" t="s">
        <v>150</v>
      </c>
      <c r="D12" s="279" t="s">
        <v>150</v>
      </c>
      <c r="E12" s="280" t="s">
        <v>364</v>
      </c>
      <c r="F12" s="874"/>
      <c r="G12" s="874"/>
      <c r="H12" s="281" t="s">
        <v>365</v>
      </c>
      <c r="I12" s="26" t="s">
        <v>150</v>
      </c>
      <c r="J12" s="279" t="s">
        <v>150</v>
      </c>
      <c r="K12" s="279" t="s">
        <v>150</v>
      </c>
      <c r="L12" s="281" t="s">
        <v>366</v>
      </c>
      <c r="M12" s="874"/>
      <c r="N12" s="874"/>
      <c r="O12" s="281" t="s">
        <v>367</v>
      </c>
      <c r="P12" s="446" t="s">
        <v>368</v>
      </c>
    </row>
    <row r="13" spans="1:16384" s="24" customFormat="1" ht="7.5" customHeight="1">
      <c r="A13" s="447" t="s">
        <v>212</v>
      </c>
      <c r="B13" s="313">
        <v>1</v>
      </c>
      <c r="C13" s="313">
        <v>2</v>
      </c>
      <c r="D13" s="313">
        <v>3</v>
      </c>
      <c r="E13" s="313">
        <v>4</v>
      </c>
      <c r="F13" s="313">
        <v>5</v>
      </c>
      <c r="G13" s="313">
        <v>6</v>
      </c>
      <c r="H13" s="313">
        <v>7</v>
      </c>
      <c r="I13" s="313">
        <v>8</v>
      </c>
      <c r="J13" s="313">
        <v>9</v>
      </c>
      <c r="K13" s="313">
        <v>10</v>
      </c>
      <c r="L13" s="313">
        <v>11</v>
      </c>
      <c r="M13" s="313">
        <v>12</v>
      </c>
      <c r="N13" s="313">
        <v>13</v>
      </c>
      <c r="O13" s="313">
        <v>14</v>
      </c>
      <c r="P13" s="448">
        <v>15</v>
      </c>
      <c r="Q13" s="434"/>
    </row>
    <row r="14" spans="1:16384" s="43" customFormat="1" ht="12" customHeight="1">
      <c r="A14" s="449" t="s">
        <v>88</v>
      </c>
      <c r="B14" s="450"/>
      <c r="C14" s="450"/>
      <c r="D14" s="450"/>
      <c r="E14" s="451"/>
      <c r="F14" s="467"/>
      <c r="G14" s="467"/>
      <c r="H14" s="467"/>
      <c r="I14" s="467"/>
      <c r="J14" s="467"/>
      <c r="K14" s="467"/>
      <c r="L14" s="467"/>
      <c r="M14" s="467"/>
      <c r="N14" s="467"/>
      <c r="O14" s="467"/>
      <c r="P14" s="468"/>
    </row>
    <row r="15" spans="1:16384" s="43" customFormat="1" ht="10.5" customHeight="1">
      <c r="A15" s="452" t="s">
        <v>961</v>
      </c>
      <c r="B15" s="453"/>
      <c r="C15" s="453"/>
      <c r="D15" s="453"/>
      <c r="E15" s="454">
        <f>B15+C15-D15</f>
        <v>0</v>
      </c>
      <c r="F15" s="418"/>
      <c r="G15" s="418"/>
      <c r="H15" s="419">
        <f>E15+F15-G15</f>
        <v>0</v>
      </c>
      <c r="I15" s="469"/>
      <c r="J15" s="469"/>
      <c r="K15" s="469"/>
      <c r="L15" s="470">
        <f>I15+J15-K15</f>
        <v>0</v>
      </c>
      <c r="M15" s="469"/>
      <c r="N15" s="469"/>
      <c r="O15" s="419">
        <f>L15+M15-N15</f>
        <v>0</v>
      </c>
      <c r="P15" s="506">
        <f>H15-O15</f>
        <v>0</v>
      </c>
    </row>
    <row r="16" spans="1:16384" s="43" customFormat="1" ht="34.5" customHeight="1">
      <c r="A16" s="655" t="s">
        <v>89</v>
      </c>
      <c r="B16" s="453"/>
      <c r="C16" s="453"/>
      <c r="D16" s="453"/>
      <c r="E16" s="454">
        <f>B16+C16-D16</f>
        <v>0</v>
      </c>
      <c r="F16" s="418"/>
      <c r="G16" s="418"/>
      <c r="H16" s="419">
        <f>E16+F16-G16</f>
        <v>0</v>
      </c>
      <c r="I16" s="469"/>
      <c r="J16" s="469"/>
      <c r="K16" s="469"/>
      <c r="L16" s="470">
        <f>I16+J16-K16</f>
        <v>0</v>
      </c>
      <c r="M16" s="469"/>
      <c r="N16" s="469"/>
      <c r="O16" s="419">
        <f>L16+M16-N16</f>
        <v>0</v>
      </c>
      <c r="P16" s="506">
        <f>H16-O16</f>
        <v>0</v>
      </c>
    </row>
    <row r="17" spans="1:16" s="43" customFormat="1" ht="12" customHeight="1">
      <c r="A17" s="452" t="s">
        <v>963</v>
      </c>
      <c r="B17" s="453"/>
      <c r="C17" s="453"/>
      <c r="D17" s="453"/>
      <c r="E17" s="454">
        <f>B17+C17-D17</f>
        <v>0</v>
      </c>
      <c r="F17" s="418"/>
      <c r="G17" s="418"/>
      <c r="H17" s="419">
        <f>E17+F17-G17</f>
        <v>0</v>
      </c>
      <c r="I17" s="469"/>
      <c r="J17" s="469"/>
      <c r="K17" s="469"/>
      <c r="L17" s="470">
        <f>I17+J17-K17</f>
        <v>0</v>
      </c>
      <c r="M17" s="469"/>
      <c r="N17" s="469"/>
      <c r="O17" s="419">
        <f>L17+M17-N17</f>
        <v>0</v>
      </c>
      <c r="P17" s="506">
        <f>H17-O17</f>
        <v>0</v>
      </c>
    </row>
    <row r="18" spans="1:16" s="43" customFormat="1" ht="24" customHeight="1">
      <c r="A18" s="655" t="s">
        <v>90</v>
      </c>
      <c r="B18" s="453"/>
      <c r="C18" s="453"/>
      <c r="D18" s="453"/>
      <c r="E18" s="454">
        <f>B18+C18-D18</f>
        <v>0</v>
      </c>
      <c r="F18" s="418"/>
      <c r="G18" s="418"/>
      <c r="H18" s="419">
        <f>E18+F18-G18</f>
        <v>0</v>
      </c>
      <c r="I18" s="469"/>
      <c r="J18" s="469"/>
      <c r="K18" s="469"/>
      <c r="L18" s="470">
        <f>I18+J18-K18</f>
        <v>0</v>
      </c>
      <c r="M18" s="469"/>
      <c r="N18" s="469"/>
      <c r="O18" s="419">
        <f>L18+M18-N18</f>
        <v>0</v>
      </c>
      <c r="P18" s="737"/>
    </row>
    <row r="19" spans="1:16" s="43" customFormat="1" ht="12" customHeight="1">
      <c r="A19" s="456" t="s">
        <v>91</v>
      </c>
      <c r="B19" s="476">
        <f t="shared" ref="B19:O19" si="0">B15+B16+B17+B18</f>
        <v>0</v>
      </c>
      <c r="C19" s="476">
        <f t="shared" si="0"/>
        <v>0</v>
      </c>
      <c r="D19" s="476">
        <f t="shared" si="0"/>
        <v>0</v>
      </c>
      <c r="E19" s="476">
        <f t="shared" si="0"/>
        <v>0</v>
      </c>
      <c r="F19" s="476">
        <f t="shared" si="0"/>
        <v>0</v>
      </c>
      <c r="G19" s="476">
        <f t="shared" si="0"/>
        <v>0</v>
      </c>
      <c r="H19" s="476">
        <f t="shared" si="0"/>
        <v>0</v>
      </c>
      <c r="I19" s="476">
        <f t="shared" si="0"/>
        <v>0</v>
      </c>
      <c r="J19" s="476">
        <f t="shared" si="0"/>
        <v>0</v>
      </c>
      <c r="K19" s="476">
        <f t="shared" si="0"/>
        <v>0</v>
      </c>
      <c r="L19" s="476">
        <f t="shared" si="0"/>
        <v>0</v>
      </c>
      <c r="M19" s="476">
        <f t="shared" si="0"/>
        <v>0</v>
      </c>
      <c r="N19" s="476">
        <f t="shared" si="0"/>
        <v>0</v>
      </c>
      <c r="O19" s="476">
        <f t="shared" si="0"/>
        <v>0</v>
      </c>
      <c r="P19" s="738"/>
    </row>
    <row r="20" spans="1:16" s="43" customFormat="1" ht="12" customHeight="1">
      <c r="A20" s="457" t="s">
        <v>92</v>
      </c>
      <c r="B20" s="458"/>
      <c r="C20" s="458"/>
      <c r="D20" s="458"/>
      <c r="E20" s="459"/>
      <c r="F20" s="472"/>
      <c r="G20" s="472"/>
      <c r="H20" s="473"/>
      <c r="I20" s="472"/>
      <c r="J20" s="472"/>
      <c r="K20" s="472"/>
      <c r="L20" s="473"/>
      <c r="M20" s="472"/>
      <c r="N20" s="472"/>
      <c r="O20" s="473"/>
      <c r="P20" s="474"/>
    </row>
    <row r="21" spans="1:16" s="43" customFormat="1" ht="12" customHeight="1">
      <c r="A21" s="452" t="s">
        <v>93</v>
      </c>
      <c r="B21" s="453">
        <v>5846</v>
      </c>
      <c r="C21" s="453">
        <f>C23+C22</f>
        <v>0</v>
      </c>
      <c r="D21" s="453">
        <f>D22+D23</f>
        <v>0</v>
      </c>
      <c r="E21" s="454">
        <f>B21+C21-D21</f>
        <v>5846</v>
      </c>
      <c r="F21" s="418"/>
      <c r="G21" s="418"/>
      <c r="H21" s="419">
        <f t="shared" ref="H21:H26" si="1">E21+F21-G21</f>
        <v>5846</v>
      </c>
      <c r="I21" s="469">
        <v>831</v>
      </c>
      <c r="J21" s="469">
        <v>233</v>
      </c>
      <c r="K21" s="469">
        <f>K22+K23</f>
        <v>0</v>
      </c>
      <c r="L21" s="470">
        <f t="shared" ref="L21:L26" si="2">I21+J21-K21</f>
        <v>1064</v>
      </c>
      <c r="M21" s="418"/>
      <c r="N21" s="418"/>
      <c r="O21" s="419">
        <f t="shared" ref="O21:O26" si="3">L21+M21-N21</f>
        <v>1064</v>
      </c>
      <c r="P21" s="506">
        <f t="shared" ref="P21:P26" si="4">H21-O21</f>
        <v>4782</v>
      </c>
    </row>
    <row r="22" spans="1:16" s="43" customFormat="1" ht="13.5" customHeight="1">
      <c r="A22" s="452" t="s">
        <v>94</v>
      </c>
      <c r="B22" s="453">
        <v>9</v>
      </c>
      <c r="C22" s="453"/>
      <c r="D22" s="453"/>
      <c r="E22" s="454">
        <v>9</v>
      </c>
      <c r="F22" s="418"/>
      <c r="G22" s="418"/>
      <c r="H22" s="419">
        <f t="shared" si="1"/>
        <v>9</v>
      </c>
      <c r="I22" s="469">
        <v>0</v>
      </c>
      <c r="J22" s="469"/>
      <c r="K22" s="469"/>
      <c r="L22" s="470">
        <f t="shared" si="2"/>
        <v>0</v>
      </c>
      <c r="M22" s="418"/>
      <c r="N22" s="418"/>
      <c r="O22" s="419">
        <f t="shared" si="3"/>
        <v>0</v>
      </c>
      <c r="P22" s="506">
        <f t="shared" si="4"/>
        <v>9</v>
      </c>
    </row>
    <row r="23" spans="1:16" s="43" customFormat="1" ht="12" customHeight="1">
      <c r="A23" s="656" t="s">
        <v>95</v>
      </c>
      <c r="B23" s="657">
        <v>5837</v>
      </c>
      <c r="C23" s="657"/>
      <c r="D23" s="657"/>
      <c r="E23" s="454">
        <f>B23+C23-D23</f>
        <v>5837</v>
      </c>
      <c r="F23" s="658"/>
      <c r="G23" s="658"/>
      <c r="H23" s="419">
        <f t="shared" si="1"/>
        <v>5837</v>
      </c>
      <c r="I23" s="659">
        <v>831</v>
      </c>
      <c r="J23" s="659">
        <v>233</v>
      </c>
      <c r="K23" s="659"/>
      <c r="L23" s="470">
        <f t="shared" si="2"/>
        <v>1064</v>
      </c>
      <c r="M23" s="658"/>
      <c r="N23" s="658"/>
      <c r="O23" s="419">
        <f t="shared" si="3"/>
        <v>1064</v>
      </c>
      <c r="P23" s="506">
        <f t="shared" si="4"/>
        <v>4773</v>
      </c>
    </row>
    <row r="24" spans="1:16" s="43" customFormat="1" ht="12" customHeight="1">
      <c r="A24" s="452" t="s">
        <v>96</v>
      </c>
      <c r="B24" s="453"/>
      <c r="C24" s="453"/>
      <c r="D24" s="469"/>
      <c r="E24" s="454"/>
      <c r="F24" s="418"/>
      <c r="G24" s="418"/>
      <c r="H24" s="419"/>
      <c r="I24" s="469"/>
      <c r="J24" s="469"/>
      <c r="K24" s="469"/>
      <c r="L24" s="470"/>
      <c r="M24" s="418"/>
      <c r="N24" s="418"/>
      <c r="O24" s="419"/>
      <c r="P24" s="506"/>
    </row>
    <row r="25" spans="1:16" s="43" customFormat="1" ht="12" customHeight="1">
      <c r="A25" s="452" t="s">
        <v>969</v>
      </c>
      <c r="B25" s="453">
        <v>7537</v>
      </c>
      <c r="C25" s="453"/>
      <c r="D25" s="469"/>
      <c r="E25" s="454">
        <f>B25+C25-D25</f>
        <v>7537</v>
      </c>
      <c r="F25" s="418"/>
      <c r="G25" s="418"/>
      <c r="H25" s="419">
        <f>E25+F25-G25</f>
        <v>7537</v>
      </c>
      <c r="I25" s="469">
        <v>7537</v>
      </c>
      <c r="J25" s="469">
        <f>H25-I25</f>
        <v>0</v>
      </c>
      <c r="K25" s="469"/>
      <c r="L25" s="470">
        <f>I25+J25-K25</f>
        <v>7537</v>
      </c>
      <c r="M25" s="418"/>
      <c r="N25" s="418"/>
      <c r="O25" s="419">
        <f>L25+M25-N25</f>
        <v>7537</v>
      </c>
      <c r="P25" s="506">
        <f>H25-O25</f>
        <v>0</v>
      </c>
    </row>
    <row r="26" spans="1:16" s="43" customFormat="1" ht="24" customHeight="1">
      <c r="A26" s="655" t="s">
        <v>97</v>
      </c>
      <c r="B26" s="453"/>
      <c r="C26" s="453"/>
      <c r="D26" s="453"/>
      <c r="E26" s="454"/>
      <c r="F26" s="418"/>
      <c r="G26" s="418"/>
      <c r="H26" s="419">
        <f t="shared" si="1"/>
        <v>0</v>
      </c>
      <c r="I26" s="469">
        <v>0</v>
      </c>
      <c r="J26" s="469"/>
      <c r="K26" s="469"/>
      <c r="L26" s="470">
        <f t="shared" si="2"/>
        <v>0</v>
      </c>
      <c r="M26" s="418"/>
      <c r="N26" s="418"/>
      <c r="O26" s="419">
        <f t="shared" si="3"/>
        <v>0</v>
      </c>
      <c r="P26" s="506">
        <f t="shared" si="4"/>
        <v>0</v>
      </c>
    </row>
    <row r="27" spans="1:16" s="43" customFormat="1" ht="13.5" customHeight="1">
      <c r="A27" s="660" t="s">
        <v>98</v>
      </c>
      <c r="B27" s="661">
        <v>13383</v>
      </c>
      <c r="C27" s="661">
        <f>C21+C25</f>
        <v>0</v>
      </c>
      <c r="D27" s="661">
        <f t="shared" ref="D27:N27" si="5">D21+D24+D25+D26</f>
        <v>0</v>
      </c>
      <c r="E27" s="661">
        <f>E21+E25</f>
        <v>13383</v>
      </c>
      <c r="F27" s="661">
        <f t="shared" si="5"/>
        <v>0</v>
      </c>
      <c r="G27" s="661">
        <f t="shared" si="5"/>
        <v>0</v>
      </c>
      <c r="H27" s="661">
        <f>H21+H25</f>
        <v>13383</v>
      </c>
      <c r="I27" s="661">
        <v>8368</v>
      </c>
      <c r="J27" s="661">
        <f>J21+J25</f>
        <v>233</v>
      </c>
      <c r="K27" s="661">
        <f t="shared" si="5"/>
        <v>0</v>
      </c>
      <c r="L27" s="661">
        <f>L21+L25</f>
        <v>8601</v>
      </c>
      <c r="M27" s="661">
        <f t="shared" si="5"/>
        <v>0</v>
      </c>
      <c r="N27" s="661">
        <f t="shared" si="5"/>
        <v>0</v>
      </c>
      <c r="O27" s="661">
        <f>O21+O25</f>
        <v>8601</v>
      </c>
      <c r="P27" s="808">
        <f>P21+P25</f>
        <v>4782</v>
      </c>
    </row>
    <row r="28" spans="1:16" s="43" customFormat="1" ht="10.5" customHeight="1">
      <c r="A28" s="663" t="s">
        <v>99</v>
      </c>
      <c r="B28" s="458"/>
      <c r="C28" s="458"/>
      <c r="D28" s="458"/>
      <c r="E28" s="459"/>
      <c r="F28" s="472"/>
      <c r="G28" s="472"/>
      <c r="H28" s="473"/>
      <c r="I28" s="472"/>
      <c r="J28" s="472"/>
      <c r="K28" s="472"/>
      <c r="L28" s="473"/>
      <c r="M28" s="472"/>
      <c r="N28" s="472"/>
      <c r="O28" s="473"/>
      <c r="P28" s="665"/>
    </row>
    <row r="29" spans="1:16" s="43" customFormat="1" ht="15" customHeight="1">
      <c r="A29" s="664" t="s">
        <v>972</v>
      </c>
      <c r="B29" s="455"/>
      <c r="C29" s="455"/>
      <c r="D29" s="455"/>
      <c r="E29" s="454">
        <f t="shared" ref="E29:E35" si="6">B29+C29-D29</f>
        <v>0</v>
      </c>
      <c r="F29" s="418"/>
      <c r="G29" s="418"/>
      <c r="H29" s="419">
        <f t="shared" ref="H29:H35" si="7">E29+F29-G29</f>
        <v>0</v>
      </c>
      <c r="I29" s="418"/>
      <c r="J29" s="418"/>
      <c r="K29" s="418"/>
      <c r="L29" s="470">
        <f t="shared" ref="L29:L35" si="8">I29+J29-K29</f>
        <v>0</v>
      </c>
      <c r="M29" s="418"/>
      <c r="N29" s="418"/>
      <c r="O29" s="419">
        <f t="shared" ref="O29:O35" si="9">L29+M29-N29</f>
        <v>0</v>
      </c>
      <c r="P29" s="506">
        <f t="shared" ref="P29:P35" si="10">H29-O29</f>
        <v>0</v>
      </c>
    </row>
    <row r="30" spans="1:16" s="43" customFormat="1" ht="11.25" customHeight="1">
      <c r="A30" s="662" t="s">
        <v>100</v>
      </c>
      <c r="B30" s="455"/>
      <c r="C30" s="455"/>
      <c r="D30" s="455"/>
      <c r="E30" s="454">
        <f t="shared" si="6"/>
        <v>0</v>
      </c>
      <c r="F30" s="418"/>
      <c r="G30" s="418"/>
      <c r="H30" s="419">
        <f t="shared" si="7"/>
        <v>0</v>
      </c>
      <c r="I30" s="418"/>
      <c r="J30" s="418"/>
      <c r="K30" s="418"/>
      <c r="L30" s="470">
        <f t="shared" si="8"/>
        <v>0</v>
      </c>
      <c r="M30" s="418"/>
      <c r="N30" s="418"/>
      <c r="O30" s="419">
        <f t="shared" si="9"/>
        <v>0</v>
      </c>
      <c r="P30" s="506">
        <f t="shared" si="10"/>
        <v>0</v>
      </c>
    </row>
    <row r="31" spans="1:16" s="43" customFormat="1" ht="10.5" customHeight="1">
      <c r="A31" s="452" t="s">
        <v>101</v>
      </c>
      <c r="B31" s="455"/>
      <c r="C31" s="455"/>
      <c r="D31" s="455"/>
      <c r="E31" s="454">
        <f t="shared" si="6"/>
        <v>0</v>
      </c>
      <c r="F31" s="418"/>
      <c r="G31" s="418"/>
      <c r="H31" s="419">
        <f t="shared" si="7"/>
        <v>0</v>
      </c>
      <c r="I31" s="418"/>
      <c r="J31" s="418"/>
      <c r="K31" s="418"/>
      <c r="L31" s="470">
        <f t="shared" si="8"/>
        <v>0</v>
      </c>
      <c r="M31" s="418"/>
      <c r="N31" s="418"/>
      <c r="O31" s="419">
        <f t="shared" si="9"/>
        <v>0</v>
      </c>
      <c r="P31" s="506">
        <f t="shared" si="10"/>
        <v>0</v>
      </c>
    </row>
    <row r="32" spans="1:16" s="43" customFormat="1" ht="23.25" customHeight="1">
      <c r="A32" s="655" t="s">
        <v>106</v>
      </c>
      <c r="B32" s="455"/>
      <c r="C32" s="455"/>
      <c r="D32" s="455"/>
      <c r="E32" s="454">
        <f t="shared" si="6"/>
        <v>0</v>
      </c>
      <c r="F32" s="418"/>
      <c r="G32" s="418"/>
      <c r="H32" s="419">
        <f t="shared" si="7"/>
        <v>0</v>
      </c>
      <c r="I32" s="418"/>
      <c r="J32" s="418"/>
      <c r="K32" s="418"/>
      <c r="L32" s="470">
        <f t="shared" si="8"/>
        <v>0</v>
      </c>
      <c r="M32" s="418"/>
      <c r="N32" s="418"/>
      <c r="O32" s="419">
        <f t="shared" si="9"/>
        <v>0</v>
      </c>
      <c r="P32" s="506">
        <f t="shared" si="10"/>
        <v>0</v>
      </c>
    </row>
    <row r="33" spans="1:16" s="43" customFormat="1" ht="12" customHeight="1">
      <c r="A33" s="452" t="s">
        <v>102</v>
      </c>
      <c r="B33" s="455"/>
      <c r="C33" s="455"/>
      <c r="D33" s="455"/>
      <c r="E33" s="454">
        <f t="shared" si="6"/>
        <v>0</v>
      </c>
      <c r="F33" s="418"/>
      <c r="G33" s="418"/>
      <c r="H33" s="419">
        <f t="shared" si="7"/>
        <v>0</v>
      </c>
      <c r="I33" s="418"/>
      <c r="J33" s="418"/>
      <c r="K33" s="418"/>
      <c r="L33" s="470">
        <f t="shared" si="8"/>
        <v>0</v>
      </c>
      <c r="M33" s="418"/>
      <c r="N33" s="418"/>
      <c r="O33" s="419">
        <f t="shared" si="9"/>
        <v>0</v>
      </c>
      <c r="P33" s="506">
        <f t="shared" si="10"/>
        <v>0</v>
      </c>
    </row>
    <row r="34" spans="1:16" s="43" customFormat="1" ht="12" customHeight="1">
      <c r="A34" s="452" t="s">
        <v>110</v>
      </c>
      <c r="B34" s="455"/>
      <c r="C34" s="455"/>
      <c r="D34" s="455"/>
      <c r="E34" s="454">
        <f t="shared" si="6"/>
        <v>0</v>
      </c>
      <c r="F34" s="418"/>
      <c r="G34" s="418"/>
      <c r="H34" s="419">
        <f t="shared" si="7"/>
        <v>0</v>
      </c>
      <c r="I34" s="418"/>
      <c r="J34" s="418"/>
      <c r="K34" s="418"/>
      <c r="L34" s="470">
        <f t="shared" si="8"/>
        <v>0</v>
      </c>
      <c r="M34" s="418"/>
      <c r="N34" s="418"/>
      <c r="O34" s="419">
        <f t="shared" si="9"/>
        <v>0</v>
      </c>
      <c r="P34" s="506">
        <f t="shared" si="10"/>
        <v>0</v>
      </c>
    </row>
    <row r="35" spans="1:16" s="43" customFormat="1" ht="12" customHeight="1">
      <c r="A35" s="452" t="s">
        <v>111</v>
      </c>
      <c r="B35" s="455"/>
      <c r="C35" s="455"/>
      <c r="D35" s="455"/>
      <c r="E35" s="454">
        <f t="shared" si="6"/>
        <v>0</v>
      </c>
      <c r="F35" s="418"/>
      <c r="G35" s="418"/>
      <c r="H35" s="419">
        <f t="shared" si="7"/>
        <v>0</v>
      </c>
      <c r="I35" s="418"/>
      <c r="J35" s="418"/>
      <c r="K35" s="418"/>
      <c r="L35" s="470">
        <f t="shared" si="8"/>
        <v>0</v>
      </c>
      <c r="M35" s="418"/>
      <c r="N35" s="418"/>
      <c r="O35" s="419">
        <f t="shared" si="9"/>
        <v>0</v>
      </c>
      <c r="P35" s="506">
        <f t="shared" si="10"/>
        <v>0</v>
      </c>
    </row>
    <row r="36" spans="1:16" s="43" customFormat="1" ht="12" customHeight="1">
      <c r="A36" s="460" t="s">
        <v>103</v>
      </c>
      <c r="B36" s="461">
        <f t="shared" ref="B36:P36" si="11">B29+B30+B31+B32+B33+B35</f>
        <v>0</v>
      </c>
      <c r="C36" s="461">
        <f t="shared" si="11"/>
        <v>0</v>
      </c>
      <c r="D36" s="461">
        <f t="shared" si="11"/>
        <v>0</v>
      </c>
      <c r="E36" s="461">
        <f t="shared" si="11"/>
        <v>0</v>
      </c>
      <c r="F36" s="461">
        <f t="shared" si="11"/>
        <v>0</v>
      </c>
      <c r="G36" s="461">
        <f t="shared" si="11"/>
        <v>0</v>
      </c>
      <c r="H36" s="461">
        <f t="shared" si="11"/>
        <v>0</v>
      </c>
      <c r="I36" s="461">
        <f t="shared" si="11"/>
        <v>0</v>
      </c>
      <c r="J36" s="461">
        <f t="shared" si="11"/>
        <v>0</v>
      </c>
      <c r="K36" s="461">
        <f t="shared" si="11"/>
        <v>0</v>
      </c>
      <c r="L36" s="461">
        <f t="shared" si="11"/>
        <v>0</v>
      </c>
      <c r="M36" s="461">
        <f t="shared" si="11"/>
        <v>0</v>
      </c>
      <c r="N36" s="461">
        <f t="shared" si="11"/>
        <v>0</v>
      </c>
      <c r="O36" s="461">
        <f t="shared" si="11"/>
        <v>0</v>
      </c>
      <c r="P36" s="667">
        <f t="shared" si="11"/>
        <v>0</v>
      </c>
    </row>
    <row r="37" spans="1:16" s="43" customFormat="1" ht="12" customHeight="1">
      <c r="A37" s="462" t="s">
        <v>104</v>
      </c>
      <c r="B37" s="463"/>
      <c r="C37" s="463"/>
      <c r="D37" s="463"/>
      <c r="E37" s="463">
        <f>B37+C37-D37</f>
        <v>0</v>
      </c>
      <c r="F37" s="475"/>
      <c r="G37" s="475"/>
      <c r="H37" s="420">
        <f>E37</f>
        <v>0</v>
      </c>
      <c r="I37" s="475"/>
      <c r="J37" s="475"/>
      <c r="K37" s="475"/>
      <c r="L37" s="420"/>
      <c r="M37" s="475"/>
      <c r="N37" s="475"/>
      <c r="O37" s="420"/>
      <c r="P37" s="471">
        <f>E37</f>
        <v>0</v>
      </c>
    </row>
    <row r="38" spans="1:16" s="510" customFormat="1" ht="12" customHeight="1">
      <c r="A38" s="508" t="s">
        <v>105</v>
      </c>
      <c r="B38" s="509">
        <f t="shared" ref="B38:O38" si="12">B19+B27+B36+B37</f>
        <v>13383</v>
      </c>
      <c r="C38" s="509">
        <f>C19+C27+C36+C37+C23</f>
        <v>0</v>
      </c>
      <c r="D38" s="509">
        <f t="shared" si="12"/>
        <v>0</v>
      </c>
      <c r="E38" s="509">
        <f t="shared" si="12"/>
        <v>13383</v>
      </c>
      <c r="F38" s="509">
        <f t="shared" si="12"/>
        <v>0</v>
      </c>
      <c r="G38" s="509">
        <f t="shared" si="12"/>
        <v>0</v>
      </c>
      <c r="H38" s="509">
        <f t="shared" si="12"/>
        <v>13383</v>
      </c>
      <c r="I38" s="509">
        <f t="shared" si="12"/>
        <v>8368</v>
      </c>
      <c r="J38" s="509">
        <f t="shared" si="12"/>
        <v>233</v>
      </c>
      <c r="K38" s="509">
        <f t="shared" si="12"/>
        <v>0</v>
      </c>
      <c r="L38" s="509">
        <f t="shared" si="12"/>
        <v>8601</v>
      </c>
      <c r="M38" s="509">
        <f t="shared" si="12"/>
        <v>0</v>
      </c>
      <c r="N38" s="509">
        <f t="shared" si="12"/>
        <v>0</v>
      </c>
      <c r="O38" s="509">
        <f t="shared" si="12"/>
        <v>8601</v>
      </c>
      <c r="P38" s="739">
        <f>P27</f>
        <v>4782</v>
      </c>
    </row>
    <row r="39" spans="1:16" s="43" customFormat="1" ht="42" customHeight="1">
      <c r="A39" s="819">
        <f>General!C12</f>
        <v>42758</v>
      </c>
      <c r="B39" s="406"/>
      <c r="E39" s="43" t="s">
        <v>537</v>
      </c>
      <c r="F39" s="51"/>
      <c r="K39" s="67"/>
      <c r="L39" s="51" t="s">
        <v>217</v>
      </c>
    </row>
    <row r="40" spans="1:16" s="43" customFormat="1" ht="25.5" customHeight="1">
      <c r="A40" s="11"/>
      <c r="B40" s="562"/>
      <c r="C40" s="67"/>
      <c r="E40" s="780" t="str">
        <f>General!C14</f>
        <v>Владимир Гълъбов</v>
      </c>
      <c r="F40" s="405"/>
      <c r="G40" s="67"/>
      <c r="H40" s="90"/>
      <c r="I40" s="67"/>
      <c r="J40" s="67"/>
      <c r="K40" s="67"/>
      <c r="L40" s="782" t="str">
        <f>General!C16</f>
        <v>Сиска Йозеф Ирене Дидейн</v>
      </c>
      <c r="M40" s="67"/>
      <c r="N40" s="67"/>
      <c r="O40" s="67"/>
      <c r="P40" s="67"/>
    </row>
    <row r="41" spans="1:16" s="43" customFormat="1" ht="12">
      <c r="B41" s="464"/>
      <c r="C41" s="67"/>
      <c r="D41" s="67"/>
      <c r="E41" s="405"/>
      <c r="F41" s="67"/>
      <c r="G41" s="67"/>
      <c r="H41" s="67"/>
      <c r="I41" s="67"/>
      <c r="J41" s="67"/>
      <c r="K41" s="67"/>
      <c r="L41" s="67"/>
      <c r="M41" s="67"/>
      <c r="N41" s="67"/>
      <c r="O41" s="67"/>
      <c r="P41" s="67"/>
    </row>
    <row r="42" spans="1:16" s="43" customFormat="1" ht="12">
      <c r="B42" s="464"/>
      <c r="C42" s="67"/>
      <c r="D42" s="67"/>
      <c r="E42" s="67"/>
      <c r="F42" s="67"/>
      <c r="G42" s="67"/>
      <c r="H42" s="67"/>
      <c r="I42" s="67"/>
      <c r="J42" s="67"/>
      <c r="K42" s="67"/>
      <c r="L42" s="67"/>
      <c r="M42" s="67"/>
      <c r="N42" s="67"/>
      <c r="O42" s="67"/>
      <c r="P42" s="67"/>
    </row>
    <row r="43" spans="1:16" s="43" customFormat="1" ht="12">
      <c r="B43" s="464"/>
      <c r="C43" s="67"/>
      <c r="D43" s="67"/>
      <c r="E43" s="67"/>
      <c r="F43" s="67"/>
      <c r="G43" s="67"/>
      <c r="H43" s="67"/>
      <c r="I43" s="67"/>
      <c r="J43" s="67"/>
      <c r="K43" s="67"/>
      <c r="L43" s="67"/>
      <c r="M43" s="67"/>
      <c r="N43" s="67"/>
      <c r="O43" s="67"/>
      <c r="P43" s="67"/>
    </row>
    <row r="44" spans="1:16" s="43" customFormat="1" ht="12">
      <c r="B44" s="464"/>
      <c r="C44" s="67"/>
      <c r="D44" s="67"/>
      <c r="E44" s="67"/>
      <c r="F44" s="67"/>
      <c r="G44" s="67"/>
      <c r="H44" s="67"/>
      <c r="I44" s="67"/>
      <c r="J44" s="67"/>
      <c r="K44" s="67"/>
      <c r="L44" s="67"/>
      <c r="M44" s="67"/>
      <c r="N44" s="67"/>
      <c r="O44" s="67"/>
      <c r="P44" s="67"/>
    </row>
    <row r="45" spans="1:16">
      <c r="B45" s="465"/>
      <c r="C45" s="69"/>
      <c r="D45" s="69"/>
      <c r="E45" s="69"/>
      <c r="F45" s="69"/>
      <c r="G45" s="69"/>
      <c r="H45" s="69"/>
      <c r="I45" s="69"/>
      <c r="J45" s="69"/>
      <c r="K45" s="69"/>
      <c r="L45" s="69"/>
      <c r="M45" s="69"/>
      <c r="N45" s="69"/>
      <c r="O45" s="69"/>
      <c r="P45" s="69"/>
    </row>
    <row r="46" spans="1:16">
      <c r="B46" s="465"/>
      <c r="C46" s="69"/>
      <c r="D46" s="69"/>
      <c r="E46" s="69"/>
      <c r="F46" s="69"/>
      <c r="G46" s="69"/>
      <c r="H46" s="69"/>
      <c r="I46" s="69"/>
      <c r="J46" s="69"/>
      <c r="K46" s="69"/>
      <c r="L46" s="69"/>
      <c r="M46" s="69"/>
      <c r="N46" s="69"/>
      <c r="O46" s="69"/>
      <c r="P46" s="69"/>
    </row>
    <row r="47" spans="1:16">
      <c r="B47" s="465"/>
      <c r="C47" s="69"/>
      <c r="D47" s="69"/>
      <c r="E47" s="69"/>
      <c r="F47" s="69"/>
      <c r="G47" s="69"/>
      <c r="H47" s="69"/>
      <c r="I47" s="69"/>
      <c r="J47" s="69"/>
      <c r="K47" s="69"/>
      <c r="L47" s="69"/>
      <c r="M47" s="69"/>
      <c r="N47" s="69"/>
      <c r="O47" s="69"/>
      <c r="P47" s="69"/>
    </row>
    <row r="48" spans="1:16">
      <c r="B48" s="465"/>
      <c r="C48" s="69"/>
      <c r="D48" s="69"/>
      <c r="E48" s="69"/>
      <c r="F48" s="69"/>
      <c r="G48" s="69"/>
      <c r="H48" s="69"/>
      <c r="I48" s="69"/>
      <c r="J48" s="69"/>
      <c r="K48" s="69"/>
      <c r="L48" s="69"/>
      <c r="M48" s="69"/>
      <c r="N48" s="69"/>
      <c r="O48" s="69"/>
      <c r="P48" s="69"/>
    </row>
    <row r="49" spans="2:16">
      <c r="B49" s="465"/>
      <c r="C49" s="69"/>
      <c r="D49" s="69"/>
      <c r="E49" s="69"/>
      <c r="F49" s="69"/>
      <c r="G49" s="69"/>
      <c r="H49" s="69"/>
      <c r="I49" s="69"/>
      <c r="J49" s="69"/>
      <c r="K49" s="69"/>
      <c r="L49" s="69"/>
      <c r="M49" s="69"/>
      <c r="N49" s="69"/>
      <c r="O49" s="69"/>
      <c r="P49" s="69"/>
    </row>
    <row r="50" spans="2:16">
      <c r="B50" s="465"/>
      <c r="C50" s="69"/>
      <c r="D50" s="69"/>
      <c r="E50" s="69"/>
      <c r="F50" s="69"/>
      <c r="G50" s="69"/>
      <c r="H50" s="69"/>
      <c r="I50" s="69"/>
      <c r="J50" s="69"/>
      <c r="K50" s="69"/>
      <c r="L50" s="69"/>
      <c r="M50" s="69"/>
      <c r="N50" s="69"/>
      <c r="O50" s="69"/>
      <c r="P50" s="69"/>
    </row>
    <row r="51" spans="2:16">
      <c r="B51" s="465"/>
      <c r="C51" s="69"/>
      <c r="D51" s="69"/>
      <c r="E51" s="69"/>
      <c r="F51" s="69"/>
      <c r="G51" s="69"/>
      <c r="H51" s="69"/>
      <c r="I51" s="69"/>
      <c r="J51" s="69"/>
      <c r="K51" s="69"/>
      <c r="L51" s="69"/>
      <c r="M51" s="69"/>
      <c r="N51" s="69"/>
      <c r="O51" s="69"/>
      <c r="P51" s="69"/>
    </row>
    <row r="52" spans="2:16">
      <c r="B52" s="465"/>
      <c r="C52" s="69"/>
      <c r="D52" s="69"/>
      <c r="E52" s="69"/>
      <c r="F52" s="69"/>
      <c r="G52" s="69"/>
      <c r="H52" s="69"/>
      <c r="I52" s="69"/>
      <c r="J52" s="69"/>
      <c r="K52" s="69"/>
      <c r="L52" s="69"/>
      <c r="M52" s="69"/>
      <c r="N52" s="69"/>
      <c r="O52" s="69"/>
      <c r="P52" s="69"/>
    </row>
    <row r="53" spans="2:16">
      <c r="B53" s="465"/>
      <c r="C53" s="69"/>
      <c r="D53" s="69"/>
      <c r="E53" s="69"/>
      <c r="F53" s="69"/>
      <c r="G53" s="69"/>
      <c r="H53" s="69"/>
      <c r="I53" s="69"/>
      <c r="J53" s="69"/>
      <c r="K53" s="69"/>
      <c r="L53" s="69"/>
      <c r="M53" s="69"/>
      <c r="N53" s="69"/>
      <c r="O53" s="69"/>
      <c r="P53" s="69"/>
    </row>
    <row r="54" spans="2:16">
      <c r="B54" s="465"/>
      <c r="C54" s="69"/>
      <c r="D54" s="69"/>
      <c r="E54" s="69"/>
      <c r="F54" s="69"/>
      <c r="G54" s="69"/>
      <c r="H54" s="69"/>
      <c r="I54" s="69"/>
      <c r="J54" s="69"/>
      <c r="K54" s="69"/>
      <c r="L54" s="69"/>
      <c r="M54" s="69"/>
      <c r="N54" s="69"/>
      <c r="O54" s="69"/>
      <c r="P54" s="69"/>
    </row>
    <row r="55" spans="2:16">
      <c r="B55" s="465"/>
      <c r="C55" s="69"/>
      <c r="D55" s="69"/>
      <c r="E55" s="69"/>
      <c r="F55" s="69"/>
      <c r="G55" s="69"/>
      <c r="H55" s="69"/>
      <c r="I55" s="69"/>
      <c r="J55" s="69"/>
      <c r="K55" s="69"/>
      <c r="L55" s="69"/>
      <c r="M55" s="69"/>
      <c r="N55" s="69"/>
      <c r="O55" s="69"/>
      <c r="P55" s="69"/>
    </row>
    <row r="56" spans="2:16">
      <c r="B56" s="465"/>
      <c r="C56" s="69"/>
      <c r="D56" s="69"/>
      <c r="E56" s="69"/>
      <c r="F56" s="69"/>
      <c r="G56" s="69"/>
      <c r="H56" s="69"/>
      <c r="I56" s="69"/>
      <c r="J56" s="69"/>
      <c r="K56" s="69"/>
      <c r="L56" s="69"/>
      <c r="M56" s="69"/>
      <c r="N56" s="69"/>
      <c r="O56" s="69"/>
      <c r="P56" s="69"/>
    </row>
    <row r="57" spans="2:16">
      <c r="B57" s="465"/>
      <c r="C57" s="69"/>
      <c r="D57" s="69"/>
      <c r="E57" s="69"/>
      <c r="F57" s="69"/>
      <c r="G57" s="69"/>
      <c r="H57" s="69"/>
      <c r="I57" s="69"/>
      <c r="J57" s="69"/>
      <c r="K57" s="69"/>
      <c r="L57" s="69"/>
      <c r="M57" s="69"/>
      <c r="N57" s="69"/>
      <c r="O57" s="69"/>
      <c r="P57" s="69"/>
    </row>
    <row r="58" spans="2:16">
      <c r="B58" s="465"/>
      <c r="C58" s="69"/>
      <c r="D58" s="69"/>
      <c r="E58" s="69"/>
      <c r="F58" s="69"/>
      <c r="G58" s="69"/>
      <c r="H58" s="69"/>
      <c r="I58" s="69"/>
      <c r="J58" s="69"/>
      <c r="K58" s="69"/>
      <c r="L58" s="69"/>
      <c r="M58" s="69"/>
      <c r="N58" s="69"/>
      <c r="O58" s="69"/>
      <c r="P58" s="69"/>
    </row>
    <row r="59" spans="2:16">
      <c r="B59" s="465"/>
      <c r="C59" s="69"/>
      <c r="D59" s="69"/>
      <c r="E59" s="69"/>
      <c r="F59" s="69"/>
      <c r="G59" s="69"/>
      <c r="H59" s="69"/>
      <c r="I59" s="69"/>
      <c r="J59" s="69"/>
      <c r="K59" s="69"/>
      <c r="L59" s="69"/>
      <c r="M59" s="69"/>
      <c r="N59" s="69"/>
      <c r="O59" s="69"/>
      <c r="P59" s="69"/>
    </row>
    <row r="60" spans="2:16">
      <c r="B60" s="465"/>
      <c r="C60" s="69"/>
      <c r="D60" s="69"/>
      <c r="E60" s="69"/>
      <c r="F60" s="69"/>
      <c r="G60" s="69"/>
      <c r="H60" s="69"/>
      <c r="I60" s="69"/>
      <c r="J60" s="69"/>
      <c r="K60" s="69"/>
      <c r="L60" s="69"/>
      <c r="M60" s="69"/>
      <c r="N60" s="69"/>
      <c r="O60" s="69"/>
      <c r="P60" s="69"/>
    </row>
    <row r="61" spans="2:16">
      <c r="B61" s="465"/>
      <c r="C61" s="69"/>
      <c r="D61" s="69"/>
      <c r="E61" s="69"/>
      <c r="F61" s="69"/>
      <c r="G61" s="69"/>
      <c r="H61" s="69"/>
      <c r="I61" s="69"/>
      <c r="J61" s="69"/>
      <c r="K61" s="69"/>
      <c r="L61" s="69"/>
      <c r="M61" s="69"/>
      <c r="N61" s="69"/>
      <c r="O61" s="69"/>
      <c r="P61" s="69"/>
    </row>
    <row r="62" spans="2:16">
      <c r="B62" s="465"/>
      <c r="C62" s="69"/>
      <c r="D62" s="69"/>
      <c r="E62" s="69"/>
      <c r="F62" s="69"/>
      <c r="G62" s="69"/>
      <c r="H62" s="69"/>
      <c r="I62" s="69"/>
      <c r="J62" s="69"/>
      <c r="K62" s="69"/>
      <c r="L62" s="69"/>
      <c r="M62" s="69"/>
      <c r="N62" s="69"/>
      <c r="O62" s="69"/>
      <c r="P62" s="69"/>
    </row>
    <row r="63" spans="2:16">
      <c r="B63" s="465"/>
      <c r="C63" s="69"/>
      <c r="D63" s="69"/>
      <c r="E63" s="69"/>
      <c r="F63" s="69"/>
      <c r="G63" s="69"/>
      <c r="H63" s="69"/>
      <c r="I63" s="69"/>
      <c r="J63" s="69"/>
      <c r="K63" s="69"/>
      <c r="L63" s="69"/>
      <c r="M63" s="69"/>
      <c r="N63" s="69"/>
      <c r="O63" s="69"/>
      <c r="P63" s="69"/>
    </row>
    <row r="64" spans="2:16">
      <c r="B64" s="465"/>
      <c r="C64" s="69"/>
      <c r="D64" s="69"/>
      <c r="E64" s="69"/>
      <c r="F64" s="69"/>
      <c r="G64" s="69"/>
      <c r="H64" s="69"/>
      <c r="I64" s="69"/>
      <c r="J64" s="69"/>
      <c r="K64" s="69"/>
      <c r="L64" s="69"/>
      <c r="M64" s="69"/>
      <c r="N64" s="69"/>
      <c r="O64" s="69"/>
      <c r="P64" s="69"/>
    </row>
    <row r="65" spans="2:16">
      <c r="B65" s="465"/>
      <c r="C65" s="69"/>
      <c r="D65" s="69"/>
      <c r="E65" s="69"/>
      <c r="F65" s="69"/>
      <c r="G65" s="69"/>
      <c r="H65" s="69"/>
      <c r="I65" s="69"/>
      <c r="J65" s="69"/>
      <c r="K65" s="69"/>
      <c r="L65" s="69"/>
      <c r="M65" s="69"/>
      <c r="N65" s="69"/>
      <c r="O65" s="69"/>
      <c r="P65" s="69"/>
    </row>
    <row r="66" spans="2:16">
      <c r="B66" s="465"/>
      <c r="C66" s="69"/>
      <c r="D66" s="69"/>
      <c r="E66" s="69"/>
      <c r="F66" s="69"/>
      <c r="G66" s="69"/>
      <c r="H66" s="69"/>
      <c r="I66" s="69"/>
      <c r="J66" s="69"/>
      <c r="K66" s="69"/>
      <c r="L66" s="69"/>
      <c r="M66" s="69"/>
      <c r="N66" s="69"/>
      <c r="O66" s="69"/>
      <c r="P66" s="69"/>
    </row>
    <row r="67" spans="2:16">
      <c r="B67" s="465"/>
      <c r="C67" s="69"/>
      <c r="D67" s="69"/>
      <c r="E67" s="69"/>
      <c r="F67" s="69"/>
      <c r="G67" s="69"/>
      <c r="H67" s="69"/>
      <c r="I67" s="69"/>
      <c r="J67" s="69"/>
      <c r="K67" s="69"/>
      <c r="L67" s="69"/>
      <c r="M67" s="69"/>
      <c r="N67" s="69"/>
      <c r="O67" s="69"/>
      <c r="P67" s="69"/>
    </row>
    <row r="68" spans="2:16">
      <c r="B68" s="465"/>
      <c r="C68" s="69"/>
      <c r="D68" s="69"/>
      <c r="E68" s="69"/>
      <c r="F68" s="69"/>
      <c r="G68" s="69"/>
      <c r="H68" s="69"/>
      <c r="I68" s="69"/>
      <c r="J68" s="69"/>
      <c r="K68" s="69"/>
      <c r="L68" s="69"/>
      <c r="M68" s="69"/>
      <c r="N68" s="69"/>
      <c r="O68" s="69"/>
      <c r="P68" s="69"/>
    </row>
    <row r="69" spans="2:16">
      <c r="B69" s="465"/>
      <c r="C69" s="69"/>
      <c r="D69" s="69"/>
      <c r="E69" s="69"/>
      <c r="F69" s="69"/>
      <c r="G69" s="69"/>
      <c r="H69" s="69"/>
      <c r="I69" s="69"/>
      <c r="J69" s="69"/>
      <c r="K69" s="69"/>
      <c r="L69" s="69"/>
      <c r="M69" s="69"/>
      <c r="N69" s="69"/>
      <c r="O69" s="69"/>
      <c r="P69" s="69"/>
    </row>
    <row r="70" spans="2:16">
      <c r="B70" s="465"/>
      <c r="C70" s="69"/>
      <c r="D70" s="69"/>
      <c r="E70" s="69"/>
      <c r="F70" s="69"/>
      <c r="G70" s="69"/>
      <c r="H70" s="69"/>
      <c r="I70" s="69"/>
      <c r="J70" s="69"/>
      <c r="K70" s="69"/>
      <c r="L70" s="69"/>
      <c r="M70" s="69"/>
      <c r="N70" s="69"/>
      <c r="O70" s="69"/>
      <c r="P70" s="69"/>
    </row>
    <row r="71" spans="2:16">
      <c r="B71" s="465"/>
      <c r="C71" s="69"/>
      <c r="D71" s="69"/>
      <c r="E71" s="69"/>
      <c r="F71" s="69"/>
      <c r="G71" s="69"/>
      <c r="H71" s="69"/>
      <c r="I71" s="69"/>
      <c r="J71" s="69"/>
      <c r="K71" s="69"/>
      <c r="L71" s="69"/>
      <c r="M71" s="69"/>
      <c r="N71" s="69"/>
      <c r="O71" s="69"/>
      <c r="P71" s="69"/>
    </row>
    <row r="72" spans="2:16">
      <c r="B72" s="465"/>
      <c r="C72" s="69"/>
      <c r="D72" s="69"/>
      <c r="E72" s="69"/>
      <c r="F72" s="69"/>
      <c r="G72" s="69"/>
      <c r="H72" s="69"/>
      <c r="I72" s="69"/>
      <c r="J72" s="69"/>
      <c r="K72" s="69"/>
      <c r="L72" s="69"/>
      <c r="M72" s="69"/>
      <c r="N72" s="69"/>
      <c r="O72" s="69"/>
      <c r="P72" s="69"/>
    </row>
    <row r="73" spans="2:16">
      <c r="B73" s="465"/>
      <c r="C73" s="69"/>
      <c r="D73" s="69"/>
      <c r="E73" s="69"/>
      <c r="F73" s="69"/>
      <c r="G73" s="69"/>
      <c r="H73" s="69"/>
      <c r="I73" s="69"/>
      <c r="J73" s="69"/>
      <c r="K73" s="69"/>
      <c r="L73" s="69"/>
      <c r="M73" s="69"/>
      <c r="N73" s="69"/>
      <c r="O73" s="69"/>
      <c r="P73" s="69"/>
    </row>
    <row r="74" spans="2:16">
      <c r="B74" s="465"/>
      <c r="C74" s="69"/>
      <c r="D74" s="69"/>
      <c r="E74" s="69"/>
      <c r="F74" s="69"/>
      <c r="G74" s="69"/>
      <c r="H74" s="69"/>
      <c r="I74" s="69"/>
      <c r="J74" s="69"/>
      <c r="K74" s="69"/>
      <c r="L74" s="69"/>
      <c r="M74" s="69"/>
      <c r="N74" s="69"/>
      <c r="O74" s="69"/>
      <c r="P74" s="69"/>
    </row>
    <row r="75" spans="2:16">
      <c r="B75" s="465"/>
      <c r="C75" s="69"/>
      <c r="D75" s="69"/>
      <c r="E75" s="69"/>
      <c r="F75" s="69"/>
      <c r="G75" s="69"/>
      <c r="H75" s="69"/>
      <c r="I75" s="69"/>
      <c r="J75" s="69"/>
      <c r="K75" s="69"/>
      <c r="L75" s="69"/>
      <c r="M75" s="69"/>
      <c r="N75" s="69"/>
      <c r="O75" s="69"/>
      <c r="P75" s="69"/>
    </row>
    <row r="76" spans="2:16">
      <c r="B76" s="465"/>
      <c r="C76" s="69"/>
      <c r="D76" s="69"/>
      <c r="E76" s="69"/>
      <c r="F76" s="69"/>
      <c r="G76" s="69"/>
      <c r="H76" s="69"/>
      <c r="I76" s="69"/>
      <c r="J76" s="69"/>
      <c r="K76" s="69"/>
      <c r="L76" s="69"/>
      <c r="M76" s="69"/>
      <c r="N76" s="69"/>
      <c r="O76" s="69"/>
      <c r="P76" s="69"/>
    </row>
    <row r="77" spans="2:16">
      <c r="B77" s="465"/>
      <c r="C77" s="69"/>
      <c r="D77" s="69"/>
      <c r="E77" s="69"/>
      <c r="F77" s="69"/>
      <c r="G77" s="69"/>
      <c r="H77" s="69"/>
      <c r="I77" s="69"/>
      <c r="J77" s="69"/>
      <c r="K77" s="69"/>
      <c r="L77" s="69"/>
      <c r="M77" s="69"/>
      <c r="N77" s="69"/>
      <c r="O77" s="69"/>
      <c r="P77" s="69"/>
    </row>
    <row r="78" spans="2:16">
      <c r="B78" s="465"/>
      <c r="C78" s="69"/>
      <c r="D78" s="69"/>
      <c r="E78" s="69"/>
      <c r="F78" s="69"/>
      <c r="G78" s="69"/>
      <c r="H78" s="69"/>
      <c r="I78" s="69"/>
      <c r="J78" s="69"/>
      <c r="K78" s="69"/>
      <c r="L78" s="69"/>
      <c r="M78" s="69"/>
      <c r="N78" s="69"/>
      <c r="O78" s="69"/>
      <c r="P78" s="69"/>
    </row>
    <row r="79" spans="2:16">
      <c r="B79" s="465"/>
      <c r="C79" s="69"/>
      <c r="D79" s="69"/>
      <c r="E79" s="69"/>
      <c r="F79" s="69"/>
      <c r="G79" s="69"/>
      <c r="H79" s="69"/>
      <c r="I79" s="69"/>
      <c r="J79" s="69"/>
      <c r="K79" s="69"/>
      <c r="L79" s="69"/>
      <c r="M79" s="69"/>
      <c r="N79" s="69"/>
      <c r="O79" s="69"/>
      <c r="P79" s="69"/>
    </row>
    <row r="80" spans="2:16">
      <c r="B80" s="465"/>
      <c r="C80" s="69"/>
      <c r="D80" s="69"/>
      <c r="E80" s="69"/>
      <c r="F80" s="69"/>
      <c r="G80" s="69"/>
      <c r="H80" s="69"/>
      <c r="I80" s="69"/>
      <c r="J80" s="69"/>
      <c r="K80" s="69"/>
      <c r="L80" s="69"/>
      <c r="M80" s="69"/>
      <c r="N80" s="69"/>
      <c r="O80" s="69"/>
      <c r="P80" s="69"/>
    </row>
    <row r="81" spans="2:16">
      <c r="B81" s="465"/>
      <c r="C81" s="69"/>
      <c r="D81" s="69"/>
      <c r="E81" s="69"/>
      <c r="F81" s="69"/>
      <c r="G81" s="69"/>
      <c r="H81" s="69"/>
      <c r="I81" s="69"/>
      <c r="J81" s="69"/>
      <c r="K81" s="69"/>
      <c r="L81" s="69"/>
      <c r="M81" s="69"/>
      <c r="N81" s="69"/>
      <c r="O81" s="69"/>
      <c r="P81" s="69"/>
    </row>
    <row r="82" spans="2:16">
      <c r="B82" s="465"/>
      <c r="C82" s="69"/>
      <c r="D82" s="69"/>
      <c r="E82" s="69"/>
      <c r="F82" s="69"/>
      <c r="G82" s="69"/>
      <c r="H82" s="69"/>
      <c r="I82" s="69"/>
      <c r="J82" s="69"/>
      <c r="K82" s="69"/>
      <c r="L82" s="69"/>
      <c r="M82" s="69"/>
      <c r="N82" s="69"/>
      <c r="O82" s="69"/>
      <c r="P82" s="69"/>
    </row>
    <row r="83" spans="2:16">
      <c r="B83" s="465"/>
      <c r="C83" s="69"/>
      <c r="D83" s="69"/>
      <c r="E83" s="69"/>
      <c r="F83" s="69"/>
      <c r="G83" s="69"/>
      <c r="H83" s="69"/>
      <c r="I83" s="69"/>
      <c r="J83" s="69"/>
      <c r="K83" s="69"/>
      <c r="L83" s="69"/>
      <c r="M83" s="69"/>
      <c r="N83" s="69"/>
      <c r="O83" s="69"/>
      <c r="P83" s="69"/>
    </row>
    <row r="84" spans="2:16">
      <c r="B84" s="465"/>
      <c r="C84" s="69"/>
      <c r="D84" s="69"/>
      <c r="E84" s="69"/>
      <c r="F84" s="69"/>
      <c r="G84" s="69"/>
      <c r="H84" s="69"/>
      <c r="I84" s="69"/>
      <c r="J84" s="69"/>
      <c r="K84" s="69"/>
      <c r="L84" s="69"/>
      <c r="M84" s="69"/>
      <c r="N84" s="69"/>
      <c r="O84" s="69"/>
      <c r="P84" s="69"/>
    </row>
    <row r="85" spans="2:16">
      <c r="B85" s="465"/>
      <c r="C85" s="69"/>
      <c r="D85" s="69"/>
      <c r="E85" s="69"/>
      <c r="F85" s="69"/>
      <c r="G85" s="69"/>
      <c r="H85" s="69"/>
      <c r="I85" s="69"/>
      <c r="J85" s="69"/>
      <c r="K85" s="69"/>
      <c r="L85" s="69"/>
      <c r="M85" s="69"/>
      <c r="N85" s="69"/>
      <c r="O85" s="69"/>
      <c r="P85" s="69"/>
    </row>
    <row r="86" spans="2:16">
      <c r="B86" s="465"/>
      <c r="C86" s="69"/>
      <c r="D86" s="69"/>
      <c r="E86" s="69"/>
      <c r="F86" s="69"/>
      <c r="G86" s="69"/>
      <c r="H86" s="69"/>
      <c r="I86" s="69"/>
      <c r="J86" s="69"/>
      <c r="K86" s="69"/>
      <c r="L86" s="69"/>
      <c r="M86" s="69"/>
      <c r="N86" s="69"/>
      <c r="O86" s="69"/>
      <c r="P86" s="69"/>
    </row>
    <row r="87" spans="2:16">
      <c r="B87" s="465"/>
      <c r="C87" s="69"/>
      <c r="D87" s="69"/>
      <c r="E87" s="69"/>
      <c r="F87" s="69"/>
      <c r="G87" s="69"/>
      <c r="H87" s="69"/>
      <c r="I87" s="69"/>
      <c r="J87" s="69"/>
      <c r="K87" s="69"/>
      <c r="L87" s="69"/>
      <c r="M87" s="69"/>
      <c r="N87" s="69"/>
      <c r="O87" s="69"/>
      <c r="P87" s="69"/>
    </row>
    <row r="88" spans="2:16">
      <c r="B88" s="465"/>
      <c r="C88" s="69"/>
      <c r="D88" s="69"/>
      <c r="E88" s="69"/>
      <c r="F88" s="69"/>
      <c r="G88" s="69"/>
      <c r="H88" s="69"/>
      <c r="I88" s="69"/>
      <c r="J88" s="69"/>
      <c r="K88" s="69"/>
      <c r="L88" s="69"/>
      <c r="M88" s="69"/>
      <c r="N88" s="69"/>
      <c r="O88" s="69"/>
      <c r="P88" s="69"/>
    </row>
    <row r="89" spans="2:16">
      <c r="B89" s="465"/>
      <c r="C89" s="69"/>
      <c r="D89" s="69"/>
      <c r="E89" s="69"/>
      <c r="F89" s="69"/>
      <c r="G89" s="69"/>
      <c r="H89" s="69"/>
      <c r="I89" s="69"/>
      <c r="J89" s="69"/>
      <c r="K89" s="69"/>
      <c r="L89" s="69"/>
      <c r="M89" s="69"/>
      <c r="N89" s="69"/>
      <c r="O89" s="69"/>
      <c r="P89" s="69"/>
    </row>
    <row r="90" spans="2:16">
      <c r="B90" s="465"/>
      <c r="C90" s="69"/>
      <c r="D90" s="69"/>
      <c r="E90" s="69"/>
      <c r="F90" s="69"/>
      <c r="G90" s="69"/>
      <c r="H90" s="69"/>
      <c r="I90" s="69"/>
      <c r="J90" s="69"/>
      <c r="K90" s="69"/>
      <c r="L90" s="69"/>
      <c r="M90" s="69"/>
      <c r="N90" s="69"/>
      <c r="O90" s="69"/>
      <c r="P90" s="69"/>
    </row>
    <row r="91" spans="2:16">
      <c r="B91" s="465"/>
      <c r="C91" s="69"/>
      <c r="D91" s="69"/>
      <c r="E91" s="69"/>
      <c r="F91" s="69"/>
      <c r="G91" s="69"/>
      <c r="H91" s="69"/>
      <c r="I91" s="69"/>
      <c r="J91" s="69"/>
      <c r="K91" s="69"/>
      <c r="L91" s="69"/>
      <c r="M91" s="69"/>
      <c r="N91" s="69"/>
      <c r="O91" s="69"/>
      <c r="P91" s="69"/>
    </row>
    <row r="92" spans="2:16">
      <c r="B92" s="465"/>
      <c r="C92" s="69"/>
      <c r="D92" s="69"/>
      <c r="E92" s="69"/>
      <c r="F92" s="69"/>
      <c r="G92" s="69"/>
      <c r="H92" s="69"/>
      <c r="I92" s="69"/>
      <c r="J92" s="69"/>
      <c r="K92" s="69"/>
      <c r="L92" s="69"/>
      <c r="M92" s="69"/>
      <c r="N92" s="69"/>
      <c r="O92" s="69"/>
      <c r="P92" s="69"/>
    </row>
    <row r="93" spans="2:16">
      <c r="B93" s="465"/>
      <c r="C93" s="69"/>
      <c r="D93" s="69"/>
      <c r="E93" s="69"/>
      <c r="F93" s="69"/>
      <c r="G93" s="69"/>
      <c r="H93" s="69"/>
      <c r="I93" s="69"/>
      <c r="J93" s="69"/>
      <c r="K93" s="69"/>
      <c r="L93" s="69"/>
      <c r="M93" s="69"/>
      <c r="N93" s="69"/>
      <c r="O93" s="69"/>
      <c r="P93" s="69"/>
    </row>
    <row r="94" spans="2:16">
      <c r="B94" s="465"/>
      <c r="C94" s="69"/>
      <c r="D94" s="69"/>
      <c r="E94" s="69"/>
      <c r="F94" s="69"/>
      <c r="G94" s="69"/>
      <c r="H94" s="69"/>
      <c r="I94" s="69"/>
      <c r="J94" s="69"/>
      <c r="K94" s="69"/>
      <c r="L94" s="69"/>
      <c r="M94" s="69"/>
      <c r="N94" s="69"/>
      <c r="O94" s="69"/>
      <c r="P94" s="69"/>
    </row>
    <row r="95" spans="2:16">
      <c r="B95" s="465"/>
      <c r="C95" s="69"/>
      <c r="D95" s="69"/>
      <c r="E95" s="69"/>
      <c r="F95" s="69"/>
      <c r="G95" s="69"/>
      <c r="H95" s="69"/>
      <c r="I95" s="69"/>
      <c r="J95" s="69"/>
      <c r="K95" s="69"/>
      <c r="L95" s="69"/>
      <c r="M95" s="69"/>
      <c r="N95" s="69"/>
      <c r="O95" s="69"/>
      <c r="P95" s="69"/>
    </row>
    <row r="96" spans="2:16">
      <c r="B96" s="465"/>
      <c r="C96" s="69"/>
      <c r="D96" s="69"/>
      <c r="E96" s="69"/>
      <c r="F96" s="69"/>
      <c r="G96" s="69"/>
      <c r="H96" s="69"/>
      <c r="I96" s="69"/>
      <c r="J96" s="69"/>
      <c r="K96" s="69"/>
      <c r="L96" s="69"/>
      <c r="M96" s="69"/>
      <c r="N96" s="69"/>
      <c r="O96" s="69"/>
      <c r="P96" s="69"/>
    </row>
    <row r="97" spans="2:16">
      <c r="B97" s="465"/>
      <c r="C97" s="69"/>
      <c r="D97" s="69"/>
      <c r="E97" s="69"/>
      <c r="F97" s="69"/>
      <c r="G97" s="69"/>
      <c r="H97" s="69"/>
      <c r="I97" s="69"/>
      <c r="J97" s="69"/>
      <c r="K97" s="69"/>
      <c r="L97" s="69"/>
      <c r="M97" s="69"/>
      <c r="N97" s="69"/>
      <c r="O97" s="69"/>
      <c r="P97" s="69"/>
    </row>
    <row r="98" spans="2:16">
      <c r="B98" s="465"/>
      <c r="C98" s="69"/>
      <c r="D98" s="69"/>
      <c r="E98" s="69"/>
      <c r="F98" s="69"/>
      <c r="G98" s="69"/>
      <c r="H98" s="69"/>
      <c r="I98" s="69"/>
      <c r="J98" s="69"/>
      <c r="K98" s="69"/>
      <c r="L98" s="69"/>
      <c r="M98" s="69"/>
      <c r="N98" s="69"/>
      <c r="O98" s="69"/>
      <c r="P98" s="69"/>
    </row>
    <row r="99" spans="2:16">
      <c r="B99" s="465"/>
      <c r="C99" s="69"/>
      <c r="D99" s="69"/>
      <c r="E99" s="69"/>
      <c r="F99" s="69"/>
      <c r="G99" s="69"/>
      <c r="H99" s="69"/>
      <c r="I99" s="69"/>
      <c r="J99" s="69"/>
      <c r="K99" s="69"/>
      <c r="L99" s="69"/>
      <c r="M99" s="69"/>
      <c r="N99" s="69"/>
      <c r="O99" s="69"/>
      <c r="P99" s="69"/>
    </row>
    <row r="100" spans="2:16">
      <c r="B100" s="466"/>
      <c r="C100" s="69"/>
      <c r="D100" s="69"/>
      <c r="E100" s="69"/>
      <c r="F100" s="69"/>
      <c r="G100" s="69"/>
      <c r="H100" s="69"/>
      <c r="I100" s="69"/>
      <c r="J100" s="69"/>
      <c r="K100" s="69"/>
      <c r="L100" s="69"/>
      <c r="M100" s="69"/>
      <c r="N100" s="69"/>
      <c r="O100" s="69"/>
      <c r="P100" s="69"/>
    </row>
    <row r="101" spans="2:16">
      <c r="B101" s="465"/>
      <c r="C101" s="69"/>
      <c r="D101" s="69"/>
      <c r="E101" s="69"/>
      <c r="F101" s="69"/>
      <c r="G101" s="69"/>
      <c r="H101" s="69"/>
      <c r="I101" s="69"/>
      <c r="J101" s="69"/>
      <c r="K101" s="69"/>
      <c r="L101" s="69"/>
      <c r="M101" s="69"/>
      <c r="N101" s="69"/>
      <c r="O101" s="69"/>
      <c r="P101" s="69"/>
    </row>
    <row r="102" spans="2:16">
      <c r="B102" s="465"/>
      <c r="C102" s="69"/>
      <c r="D102" s="69"/>
      <c r="E102" s="69"/>
      <c r="F102" s="69"/>
      <c r="G102" s="69"/>
      <c r="H102" s="69"/>
      <c r="I102" s="69"/>
      <c r="J102" s="69"/>
      <c r="K102" s="69"/>
      <c r="L102" s="69"/>
      <c r="M102" s="69"/>
      <c r="N102" s="69"/>
      <c r="O102" s="69"/>
      <c r="P102" s="69"/>
    </row>
    <row r="103" spans="2:16">
      <c r="B103" s="465"/>
      <c r="C103" s="69"/>
      <c r="D103" s="69"/>
      <c r="E103" s="69"/>
      <c r="F103" s="69"/>
      <c r="G103" s="69"/>
      <c r="H103" s="69"/>
      <c r="I103" s="69"/>
      <c r="J103" s="69"/>
      <c r="K103" s="69"/>
      <c r="L103" s="69"/>
      <c r="M103" s="69"/>
      <c r="N103" s="69"/>
      <c r="O103" s="69"/>
      <c r="P103" s="69"/>
    </row>
    <row r="104" spans="2:16">
      <c r="B104" s="465"/>
      <c r="C104" s="69"/>
      <c r="D104" s="69"/>
      <c r="E104" s="69"/>
      <c r="F104" s="69"/>
      <c r="G104" s="69"/>
      <c r="H104" s="69"/>
      <c r="I104" s="69"/>
      <c r="J104" s="69"/>
      <c r="K104" s="69"/>
      <c r="L104" s="69"/>
      <c r="M104" s="69"/>
      <c r="N104" s="69"/>
      <c r="O104" s="69"/>
      <c r="P104" s="69"/>
    </row>
    <row r="105" spans="2:16">
      <c r="B105" s="465"/>
      <c r="C105" s="69"/>
      <c r="D105" s="69"/>
      <c r="E105" s="69"/>
      <c r="F105" s="69"/>
      <c r="G105" s="69"/>
      <c r="H105" s="69"/>
      <c r="I105" s="69"/>
      <c r="J105" s="69"/>
      <c r="K105" s="69"/>
      <c r="L105" s="69"/>
      <c r="M105" s="69"/>
      <c r="N105" s="69"/>
      <c r="O105" s="69"/>
      <c r="P105" s="69"/>
    </row>
    <row r="106" spans="2:16">
      <c r="B106" s="465"/>
      <c r="C106" s="69"/>
      <c r="D106" s="69"/>
      <c r="E106" s="69"/>
      <c r="F106" s="69"/>
      <c r="G106" s="69"/>
      <c r="H106" s="69"/>
      <c r="I106" s="69"/>
      <c r="J106" s="69"/>
      <c r="K106" s="69"/>
      <c r="L106" s="69"/>
      <c r="M106" s="69"/>
      <c r="N106" s="69"/>
      <c r="O106" s="69"/>
      <c r="P106" s="69"/>
    </row>
    <row r="107" spans="2:16">
      <c r="B107" s="465"/>
      <c r="C107" s="69"/>
      <c r="D107" s="69"/>
      <c r="E107" s="69"/>
      <c r="F107" s="69"/>
      <c r="G107" s="69"/>
      <c r="H107" s="69"/>
      <c r="I107" s="69"/>
      <c r="J107" s="69"/>
      <c r="K107" s="69"/>
      <c r="L107" s="69"/>
      <c r="M107" s="69"/>
      <c r="N107" s="69"/>
      <c r="O107" s="69"/>
      <c r="P107" s="69"/>
    </row>
    <row r="108" spans="2:16">
      <c r="B108" s="465"/>
      <c r="C108" s="69"/>
      <c r="D108" s="69"/>
      <c r="E108" s="69"/>
      <c r="F108" s="69"/>
      <c r="G108" s="69"/>
      <c r="H108" s="69"/>
      <c r="I108" s="69"/>
      <c r="J108" s="69"/>
      <c r="K108" s="69"/>
      <c r="L108" s="69"/>
      <c r="M108" s="69"/>
      <c r="N108" s="69"/>
      <c r="O108" s="69"/>
      <c r="P108" s="69"/>
    </row>
    <row r="109" spans="2:16">
      <c r="B109" s="465"/>
      <c r="C109" s="69"/>
      <c r="D109" s="69"/>
      <c r="E109" s="69"/>
      <c r="F109" s="69"/>
      <c r="G109" s="69"/>
      <c r="H109" s="69"/>
      <c r="I109" s="69"/>
      <c r="J109" s="69"/>
      <c r="K109" s="69"/>
      <c r="L109" s="69"/>
      <c r="M109" s="69"/>
      <c r="N109" s="69"/>
      <c r="O109" s="69"/>
      <c r="P109" s="69"/>
    </row>
    <row r="110" spans="2:16">
      <c r="B110" s="465"/>
      <c r="C110" s="69"/>
      <c r="D110" s="69"/>
      <c r="E110" s="69"/>
      <c r="F110" s="69"/>
      <c r="G110" s="69"/>
      <c r="H110" s="69"/>
      <c r="I110" s="69"/>
      <c r="J110" s="69"/>
      <c r="K110" s="69"/>
      <c r="L110" s="69"/>
      <c r="M110" s="69"/>
      <c r="N110" s="69"/>
      <c r="O110" s="69"/>
      <c r="P110" s="69"/>
    </row>
    <row r="111" spans="2:16">
      <c r="B111" s="465"/>
      <c r="C111" s="69"/>
      <c r="D111" s="69"/>
      <c r="E111" s="69"/>
      <c r="F111" s="69"/>
      <c r="G111" s="69"/>
      <c r="H111" s="69"/>
      <c r="I111" s="69"/>
      <c r="J111" s="69"/>
      <c r="K111" s="69"/>
      <c r="L111" s="69"/>
      <c r="M111" s="69"/>
      <c r="N111" s="69"/>
      <c r="O111" s="69"/>
      <c r="P111" s="69"/>
    </row>
    <row r="112" spans="2:16">
      <c r="B112" s="465"/>
      <c r="C112" s="69"/>
      <c r="D112" s="69"/>
      <c r="E112" s="69"/>
      <c r="F112" s="69"/>
      <c r="G112" s="69"/>
      <c r="H112" s="69"/>
      <c r="I112" s="69"/>
      <c r="J112" s="69"/>
      <c r="K112" s="69"/>
      <c r="L112" s="69"/>
      <c r="M112" s="69"/>
      <c r="N112" s="69"/>
      <c r="O112" s="69"/>
      <c r="P112" s="69"/>
    </row>
    <row r="113" spans="2:16">
      <c r="B113" s="465"/>
      <c r="C113" s="69"/>
      <c r="D113" s="69"/>
      <c r="E113" s="69"/>
      <c r="F113" s="69"/>
      <c r="G113" s="69"/>
      <c r="H113" s="69"/>
      <c r="I113" s="69"/>
      <c r="J113" s="69"/>
      <c r="K113" s="69"/>
      <c r="L113" s="69"/>
      <c r="M113" s="69"/>
      <c r="N113" s="69"/>
      <c r="O113" s="69"/>
      <c r="P113" s="69"/>
    </row>
    <row r="114" spans="2:16">
      <c r="B114" s="465"/>
      <c r="C114" s="69"/>
      <c r="D114" s="69"/>
      <c r="E114" s="69"/>
      <c r="F114" s="69"/>
      <c r="G114" s="69"/>
      <c r="H114" s="69"/>
      <c r="I114" s="69"/>
      <c r="J114" s="69"/>
      <c r="K114" s="69"/>
      <c r="L114" s="69"/>
      <c r="M114" s="69"/>
      <c r="N114" s="69"/>
      <c r="O114" s="69"/>
      <c r="P114" s="69"/>
    </row>
    <row r="115" spans="2:16">
      <c r="B115" s="465"/>
      <c r="C115" s="69"/>
      <c r="D115" s="69"/>
      <c r="E115" s="69"/>
      <c r="F115" s="69"/>
      <c r="G115" s="69"/>
      <c r="H115" s="69"/>
      <c r="I115" s="69"/>
      <c r="J115" s="69"/>
      <c r="K115" s="69"/>
      <c r="L115" s="69"/>
      <c r="M115" s="69"/>
      <c r="N115" s="69"/>
      <c r="O115" s="69"/>
      <c r="P115" s="69"/>
    </row>
    <row r="116" spans="2:16">
      <c r="B116" s="465"/>
      <c r="C116" s="69"/>
      <c r="D116" s="69"/>
      <c r="E116" s="69"/>
      <c r="F116" s="69"/>
      <c r="G116" s="69"/>
      <c r="H116" s="69"/>
      <c r="I116" s="69"/>
      <c r="J116" s="69"/>
      <c r="K116" s="69"/>
      <c r="L116" s="69"/>
      <c r="M116" s="69"/>
      <c r="N116" s="69"/>
      <c r="O116" s="69"/>
      <c r="P116" s="69"/>
    </row>
    <row r="117" spans="2:16">
      <c r="B117" s="465"/>
      <c r="C117" s="69"/>
      <c r="D117" s="69"/>
      <c r="E117" s="69"/>
      <c r="F117" s="69"/>
      <c r="G117" s="69"/>
      <c r="H117" s="69"/>
      <c r="I117" s="69"/>
      <c r="J117" s="69"/>
      <c r="K117" s="69"/>
      <c r="L117" s="69"/>
      <c r="M117" s="69"/>
      <c r="N117" s="69"/>
      <c r="O117" s="69"/>
      <c r="P117" s="69"/>
    </row>
    <row r="118" spans="2:16">
      <c r="B118" s="465"/>
      <c r="C118" s="69"/>
      <c r="D118" s="69"/>
      <c r="E118" s="69"/>
      <c r="F118" s="69"/>
      <c r="G118" s="69"/>
      <c r="H118" s="69"/>
      <c r="I118" s="69"/>
      <c r="J118" s="69"/>
      <c r="K118" s="69"/>
      <c r="L118" s="69"/>
      <c r="M118" s="69"/>
      <c r="N118" s="69"/>
      <c r="O118" s="69"/>
      <c r="P118" s="69"/>
    </row>
    <row r="119" spans="2:16">
      <c r="B119" s="465"/>
      <c r="C119" s="69"/>
      <c r="D119" s="69"/>
      <c r="E119" s="69"/>
      <c r="F119" s="69"/>
      <c r="G119" s="69"/>
      <c r="H119" s="69"/>
      <c r="I119" s="69"/>
      <c r="J119" s="69"/>
      <c r="K119" s="69"/>
      <c r="L119" s="69"/>
      <c r="M119" s="69"/>
      <c r="N119" s="69"/>
      <c r="O119" s="69"/>
      <c r="P119" s="69"/>
    </row>
    <row r="120" spans="2:16">
      <c r="B120" s="465"/>
      <c r="C120" s="69"/>
      <c r="D120" s="69"/>
      <c r="E120" s="69"/>
      <c r="F120" s="69"/>
      <c r="G120" s="69"/>
      <c r="H120" s="69"/>
      <c r="I120" s="69"/>
      <c r="J120" s="69"/>
      <c r="K120" s="69"/>
      <c r="L120" s="69"/>
      <c r="M120" s="69"/>
      <c r="N120" s="69"/>
      <c r="O120" s="69"/>
      <c r="P120" s="69"/>
    </row>
    <row r="121" spans="2:16">
      <c r="B121" s="465"/>
      <c r="C121" s="69"/>
      <c r="D121" s="69"/>
      <c r="E121" s="69"/>
      <c r="F121" s="69"/>
      <c r="G121" s="69"/>
      <c r="H121" s="69"/>
      <c r="I121" s="69"/>
      <c r="J121" s="69"/>
      <c r="K121" s="69"/>
      <c r="L121" s="69"/>
      <c r="M121" s="69"/>
      <c r="N121" s="69"/>
      <c r="O121" s="69"/>
      <c r="P121" s="69"/>
    </row>
    <row r="122" spans="2:16">
      <c r="B122" s="465"/>
      <c r="C122" s="69"/>
      <c r="D122" s="69"/>
      <c r="E122" s="69"/>
      <c r="F122" s="69"/>
      <c r="G122" s="69"/>
      <c r="H122" s="69"/>
      <c r="I122" s="69"/>
      <c r="J122" s="69"/>
      <c r="K122" s="69"/>
      <c r="L122" s="69"/>
      <c r="M122" s="69"/>
      <c r="N122" s="69"/>
      <c r="O122" s="69"/>
      <c r="P122" s="69"/>
    </row>
    <row r="123" spans="2:16">
      <c r="B123" s="69"/>
      <c r="C123" s="69"/>
      <c r="D123" s="69"/>
      <c r="E123" s="69"/>
      <c r="F123" s="69"/>
      <c r="G123" s="69"/>
      <c r="H123" s="69"/>
      <c r="I123" s="69"/>
      <c r="J123" s="69"/>
      <c r="K123" s="69"/>
      <c r="L123" s="69"/>
      <c r="M123" s="69"/>
      <c r="N123" s="69"/>
      <c r="O123" s="69"/>
      <c r="P123" s="69"/>
    </row>
    <row r="124" spans="2:16">
      <c r="B124" s="69"/>
      <c r="C124" s="69"/>
      <c r="D124" s="69"/>
      <c r="E124" s="69"/>
      <c r="F124" s="69"/>
      <c r="G124" s="69"/>
      <c r="H124" s="69"/>
      <c r="I124" s="69"/>
      <c r="J124" s="69"/>
      <c r="K124" s="69"/>
      <c r="L124" s="69"/>
      <c r="M124" s="69"/>
      <c r="N124" s="69"/>
      <c r="O124" s="69"/>
      <c r="P124" s="69"/>
    </row>
    <row r="125" spans="2:16">
      <c r="B125" s="69"/>
      <c r="C125" s="69"/>
      <c r="D125" s="69"/>
      <c r="E125" s="69"/>
      <c r="F125" s="69"/>
      <c r="G125" s="69"/>
      <c r="H125" s="69"/>
      <c r="I125" s="69"/>
      <c r="J125" s="69"/>
      <c r="K125" s="69"/>
      <c r="L125" s="69"/>
      <c r="M125" s="69"/>
      <c r="N125" s="69"/>
      <c r="O125" s="69"/>
      <c r="P125" s="69"/>
    </row>
    <row r="126" spans="2:16">
      <c r="B126" s="69"/>
      <c r="C126" s="69"/>
      <c r="D126" s="69"/>
      <c r="E126" s="69"/>
      <c r="F126" s="69"/>
      <c r="G126" s="69"/>
      <c r="H126" s="69"/>
      <c r="I126" s="69"/>
      <c r="J126" s="69"/>
      <c r="K126" s="69"/>
      <c r="L126" s="69"/>
      <c r="M126" s="69"/>
      <c r="N126" s="69"/>
      <c r="O126" s="69"/>
      <c r="P126" s="69"/>
    </row>
    <row r="127" spans="2:16">
      <c r="B127" s="69"/>
      <c r="C127" s="69"/>
      <c r="D127" s="69"/>
      <c r="E127" s="69"/>
      <c r="F127" s="69"/>
      <c r="G127" s="69"/>
      <c r="H127" s="69"/>
      <c r="I127" s="69"/>
      <c r="J127" s="69"/>
      <c r="K127" s="69"/>
      <c r="L127" s="69"/>
      <c r="M127" s="69"/>
      <c r="N127" s="69"/>
      <c r="O127" s="69"/>
      <c r="P127" s="69"/>
    </row>
    <row r="128" spans="2:16">
      <c r="B128" s="69"/>
      <c r="C128" s="69"/>
      <c r="D128" s="69"/>
      <c r="E128" s="69"/>
      <c r="F128" s="69"/>
      <c r="G128" s="69"/>
      <c r="H128" s="69"/>
      <c r="I128" s="69"/>
      <c r="J128" s="69"/>
      <c r="K128" s="69"/>
      <c r="L128" s="69"/>
      <c r="M128" s="69"/>
      <c r="N128" s="69"/>
      <c r="O128" s="69"/>
      <c r="P128" s="69"/>
    </row>
    <row r="129" spans="2:16">
      <c r="B129" s="69"/>
      <c r="C129" s="69"/>
      <c r="D129" s="69"/>
      <c r="E129" s="69"/>
      <c r="F129" s="69"/>
      <c r="G129" s="69"/>
      <c r="H129" s="69"/>
      <c r="I129" s="69"/>
      <c r="J129" s="69"/>
      <c r="K129" s="69"/>
      <c r="L129" s="69"/>
      <c r="M129" s="69"/>
      <c r="N129" s="69"/>
      <c r="O129" s="69"/>
      <c r="P129" s="69"/>
    </row>
    <row r="130" spans="2:16">
      <c r="B130" s="69"/>
      <c r="C130" s="69"/>
      <c r="D130" s="69"/>
      <c r="E130" s="69"/>
      <c r="F130" s="69"/>
      <c r="G130" s="69"/>
      <c r="H130" s="69"/>
      <c r="I130" s="69"/>
      <c r="J130" s="69"/>
      <c r="K130" s="69"/>
      <c r="L130" s="69"/>
      <c r="M130" s="69"/>
      <c r="N130" s="69"/>
      <c r="O130" s="69"/>
      <c r="P130" s="69"/>
    </row>
    <row r="131" spans="2:16">
      <c r="B131" s="69"/>
      <c r="C131" s="69"/>
      <c r="D131" s="69"/>
      <c r="E131" s="69"/>
      <c r="F131" s="69"/>
      <c r="G131" s="69"/>
      <c r="H131" s="69"/>
      <c r="I131" s="69"/>
      <c r="J131" s="69"/>
      <c r="K131" s="69"/>
      <c r="L131" s="69"/>
      <c r="M131" s="69"/>
      <c r="N131" s="69"/>
      <c r="O131" s="69"/>
      <c r="P131" s="69"/>
    </row>
    <row r="132" spans="2:16">
      <c r="B132" s="69"/>
      <c r="C132" s="69"/>
      <c r="D132" s="69"/>
      <c r="E132" s="69"/>
      <c r="F132" s="69"/>
      <c r="G132" s="69"/>
      <c r="H132" s="69"/>
      <c r="I132" s="69"/>
      <c r="J132" s="69"/>
      <c r="K132" s="69"/>
      <c r="L132" s="69"/>
      <c r="M132" s="69"/>
      <c r="N132" s="69"/>
      <c r="O132" s="69"/>
      <c r="P132" s="69"/>
    </row>
    <row r="133" spans="2:16">
      <c r="B133" s="69"/>
      <c r="C133" s="69"/>
      <c r="D133" s="69"/>
      <c r="E133" s="69"/>
      <c r="F133" s="69"/>
      <c r="G133" s="69"/>
      <c r="H133" s="69"/>
      <c r="I133" s="69"/>
      <c r="J133" s="69"/>
      <c r="K133" s="69"/>
      <c r="L133" s="69"/>
      <c r="M133" s="69"/>
      <c r="N133" s="69"/>
      <c r="O133" s="69"/>
      <c r="P133" s="69"/>
    </row>
    <row r="134" spans="2:16">
      <c r="B134" s="69"/>
      <c r="C134" s="69"/>
      <c r="D134" s="69"/>
      <c r="E134" s="69"/>
      <c r="F134" s="69"/>
      <c r="G134" s="69"/>
      <c r="H134" s="69"/>
      <c r="I134" s="69"/>
      <c r="J134" s="69"/>
      <c r="K134" s="69"/>
      <c r="L134" s="69"/>
      <c r="M134" s="69"/>
      <c r="N134" s="69"/>
      <c r="O134" s="69"/>
      <c r="P134" s="69"/>
    </row>
    <row r="135" spans="2:16">
      <c r="B135" s="69"/>
      <c r="C135" s="69"/>
      <c r="D135" s="69"/>
      <c r="E135" s="69"/>
      <c r="F135" s="69"/>
      <c r="G135" s="69"/>
      <c r="H135" s="69"/>
      <c r="I135" s="69"/>
      <c r="J135" s="69"/>
      <c r="K135" s="69"/>
      <c r="L135" s="69"/>
      <c r="M135" s="69"/>
      <c r="N135" s="69"/>
      <c r="O135" s="69"/>
      <c r="P135" s="69"/>
    </row>
    <row r="136" spans="2:16">
      <c r="B136" s="69"/>
      <c r="C136" s="69"/>
      <c r="D136" s="69"/>
      <c r="E136" s="69"/>
      <c r="F136" s="69"/>
      <c r="G136" s="69"/>
      <c r="H136" s="69"/>
      <c r="I136" s="69"/>
      <c r="J136" s="69"/>
      <c r="K136" s="69"/>
      <c r="L136" s="69"/>
      <c r="M136" s="69"/>
      <c r="N136" s="69"/>
      <c r="O136" s="69"/>
      <c r="P136" s="69"/>
    </row>
    <row r="137" spans="2:16">
      <c r="B137" s="69"/>
      <c r="C137" s="69"/>
      <c r="D137" s="69"/>
      <c r="E137" s="69"/>
      <c r="F137" s="69"/>
      <c r="G137" s="69"/>
      <c r="H137" s="69"/>
      <c r="I137" s="69"/>
      <c r="J137" s="69"/>
      <c r="K137" s="69"/>
      <c r="L137" s="69"/>
      <c r="M137" s="69"/>
      <c r="N137" s="69"/>
      <c r="O137" s="69"/>
      <c r="P137" s="69"/>
    </row>
    <row r="138" spans="2:16">
      <c r="B138" s="69"/>
      <c r="C138" s="69"/>
      <c r="D138" s="69"/>
      <c r="E138" s="69"/>
      <c r="F138" s="69"/>
      <c r="G138" s="69"/>
      <c r="H138" s="69"/>
      <c r="I138" s="69"/>
      <c r="J138" s="69"/>
      <c r="K138" s="69"/>
      <c r="L138" s="69"/>
      <c r="M138" s="69"/>
      <c r="N138" s="69"/>
      <c r="O138" s="69"/>
      <c r="P138" s="69"/>
    </row>
    <row r="139" spans="2:16">
      <c r="B139" s="69"/>
      <c r="C139" s="69"/>
      <c r="D139" s="69"/>
      <c r="E139" s="69"/>
      <c r="F139" s="69"/>
      <c r="G139" s="69"/>
      <c r="H139" s="69"/>
      <c r="I139" s="69"/>
      <c r="J139" s="69"/>
      <c r="K139" s="69"/>
      <c r="L139" s="69"/>
      <c r="M139" s="69"/>
      <c r="N139" s="69"/>
      <c r="O139" s="69"/>
      <c r="P139" s="69"/>
    </row>
    <row r="140" spans="2:16">
      <c r="B140" s="69"/>
      <c r="C140" s="69"/>
      <c r="D140" s="69"/>
      <c r="E140" s="69"/>
      <c r="F140" s="69"/>
      <c r="G140" s="69"/>
      <c r="H140" s="69"/>
      <c r="I140" s="69"/>
      <c r="J140" s="69"/>
      <c r="K140" s="69"/>
      <c r="L140" s="69"/>
      <c r="M140" s="69"/>
      <c r="N140" s="69"/>
      <c r="O140" s="69"/>
      <c r="P140" s="69"/>
    </row>
    <row r="141" spans="2:16">
      <c r="B141" s="69"/>
      <c r="C141" s="69"/>
      <c r="D141" s="69"/>
      <c r="E141" s="69"/>
      <c r="F141" s="69"/>
      <c r="G141" s="69"/>
      <c r="H141" s="69"/>
      <c r="I141" s="69"/>
      <c r="J141" s="69"/>
      <c r="K141" s="69"/>
      <c r="L141" s="69"/>
      <c r="M141" s="69"/>
      <c r="N141" s="69"/>
      <c r="O141" s="69"/>
      <c r="P141" s="69"/>
    </row>
    <row r="142" spans="2:16">
      <c r="B142" s="69"/>
      <c r="C142" s="69"/>
      <c r="D142" s="69"/>
      <c r="E142" s="69"/>
      <c r="F142" s="69"/>
      <c r="G142" s="69"/>
      <c r="H142" s="69"/>
      <c r="I142" s="69"/>
      <c r="J142" s="69"/>
      <c r="K142" s="69"/>
      <c r="L142" s="69"/>
      <c r="M142" s="69"/>
      <c r="N142" s="69"/>
      <c r="O142" s="69"/>
      <c r="P142" s="69"/>
    </row>
    <row r="143" spans="2:16">
      <c r="B143" s="69"/>
      <c r="C143" s="69"/>
      <c r="D143" s="69"/>
      <c r="E143" s="69"/>
      <c r="F143" s="69"/>
      <c r="G143" s="69"/>
      <c r="H143" s="69"/>
      <c r="I143" s="69"/>
      <c r="J143" s="69"/>
      <c r="K143" s="69"/>
      <c r="L143" s="69"/>
      <c r="M143" s="69"/>
      <c r="N143" s="69"/>
      <c r="O143" s="69"/>
      <c r="P143" s="69"/>
    </row>
    <row r="144" spans="2:16">
      <c r="B144" s="69"/>
      <c r="C144" s="69"/>
      <c r="D144" s="69"/>
      <c r="E144" s="69"/>
      <c r="F144" s="69"/>
      <c r="G144" s="69"/>
      <c r="H144" s="69"/>
      <c r="I144" s="69"/>
      <c r="J144" s="69"/>
      <c r="K144" s="69"/>
      <c r="L144" s="69"/>
      <c r="M144" s="69"/>
      <c r="N144" s="69"/>
      <c r="O144" s="69"/>
      <c r="P144" s="69"/>
    </row>
    <row r="145" spans="2:16">
      <c r="B145" s="69"/>
      <c r="C145" s="69"/>
      <c r="D145" s="69"/>
      <c r="E145" s="69"/>
      <c r="F145" s="69"/>
      <c r="G145" s="69"/>
      <c r="H145" s="69"/>
      <c r="I145" s="69"/>
      <c r="J145" s="69"/>
      <c r="K145" s="69"/>
      <c r="L145" s="69"/>
      <c r="M145" s="69"/>
      <c r="N145" s="69"/>
      <c r="O145" s="69"/>
      <c r="P145" s="69"/>
    </row>
    <row r="146" spans="2:16">
      <c r="B146" s="69"/>
      <c r="C146" s="69"/>
      <c r="D146" s="69"/>
      <c r="E146" s="69"/>
      <c r="F146" s="69"/>
      <c r="G146" s="69"/>
      <c r="H146" s="69"/>
      <c r="I146" s="69"/>
      <c r="J146" s="69"/>
      <c r="K146" s="69"/>
      <c r="L146" s="69"/>
      <c r="M146" s="69"/>
      <c r="N146" s="69"/>
      <c r="O146" s="69"/>
      <c r="P146" s="69"/>
    </row>
    <row r="147" spans="2:16">
      <c r="B147" s="69"/>
      <c r="C147" s="69"/>
      <c r="D147" s="69"/>
      <c r="E147" s="69"/>
      <c r="F147" s="69"/>
      <c r="G147" s="69"/>
      <c r="H147" s="69"/>
      <c r="I147" s="69"/>
      <c r="J147" s="69"/>
      <c r="K147" s="69"/>
      <c r="L147" s="69"/>
      <c r="M147" s="69"/>
      <c r="N147" s="69"/>
      <c r="O147" s="69"/>
      <c r="P147" s="69"/>
    </row>
    <row r="148" spans="2:16">
      <c r="B148" s="69"/>
      <c r="C148" s="69"/>
      <c r="D148" s="69"/>
      <c r="E148" s="69"/>
      <c r="F148" s="69"/>
      <c r="G148" s="69"/>
      <c r="H148" s="69"/>
      <c r="I148" s="69"/>
      <c r="J148" s="69"/>
      <c r="K148" s="69"/>
      <c r="L148" s="69"/>
      <c r="M148" s="69"/>
      <c r="N148" s="69"/>
      <c r="O148" s="69"/>
      <c r="P148" s="69"/>
    </row>
    <row r="149" spans="2:16">
      <c r="B149" s="69"/>
      <c r="C149" s="69"/>
      <c r="D149" s="69"/>
      <c r="E149" s="69"/>
      <c r="F149" s="69"/>
      <c r="G149" s="69"/>
      <c r="H149" s="69"/>
      <c r="I149" s="69"/>
      <c r="J149" s="69"/>
      <c r="K149" s="69"/>
      <c r="L149" s="69"/>
      <c r="M149" s="69"/>
      <c r="N149" s="69"/>
      <c r="O149" s="69"/>
      <c r="P149" s="69"/>
    </row>
    <row r="150" spans="2:16">
      <c r="B150" s="69"/>
      <c r="C150" s="69"/>
      <c r="D150" s="69"/>
      <c r="E150" s="69"/>
      <c r="F150" s="69"/>
      <c r="G150" s="69"/>
      <c r="H150" s="69"/>
      <c r="I150" s="69"/>
      <c r="J150" s="69"/>
      <c r="K150" s="69"/>
      <c r="L150" s="69"/>
      <c r="M150" s="69"/>
      <c r="N150" s="69"/>
      <c r="O150" s="69"/>
      <c r="P150" s="69"/>
    </row>
    <row r="151" spans="2:16">
      <c r="B151" s="69"/>
      <c r="C151" s="69"/>
      <c r="D151" s="69"/>
      <c r="E151" s="69"/>
      <c r="F151" s="69"/>
      <c r="G151" s="69"/>
      <c r="H151" s="69"/>
      <c r="I151" s="69"/>
      <c r="J151" s="69"/>
      <c r="K151" s="69"/>
      <c r="L151" s="69"/>
      <c r="M151" s="69"/>
      <c r="N151" s="69"/>
      <c r="O151" s="69"/>
      <c r="P151" s="69"/>
    </row>
    <row r="152" spans="2:16">
      <c r="B152" s="69"/>
      <c r="C152" s="69"/>
      <c r="D152" s="69"/>
      <c r="E152" s="69"/>
      <c r="F152" s="69"/>
      <c r="G152" s="69"/>
      <c r="H152" s="69"/>
      <c r="I152" s="69"/>
      <c r="J152" s="69"/>
      <c r="K152" s="69"/>
      <c r="L152" s="69"/>
      <c r="M152" s="69"/>
      <c r="N152" s="69"/>
      <c r="O152" s="69"/>
      <c r="P152" s="69"/>
    </row>
    <row r="153" spans="2:16">
      <c r="B153" s="69"/>
      <c r="C153" s="69"/>
      <c r="D153" s="69"/>
      <c r="E153" s="69"/>
      <c r="F153" s="69"/>
      <c r="G153" s="69"/>
      <c r="H153" s="69"/>
      <c r="I153" s="69"/>
      <c r="J153" s="69"/>
      <c r="K153" s="69"/>
      <c r="L153" s="69"/>
      <c r="M153" s="69"/>
      <c r="N153" s="69"/>
      <c r="O153" s="69"/>
      <c r="P153" s="69"/>
    </row>
    <row r="154" spans="2:16">
      <c r="B154" s="69"/>
      <c r="C154" s="69"/>
      <c r="D154" s="69"/>
      <c r="E154" s="69"/>
      <c r="F154" s="69"/>
      <c r="G154" s="69"/>
      <c r="H154" s="69"/>
      <c r="I154" s="69"/>
      <c r="J154" s="69"/>
      <c r="K154" s="69"/>
      <c r="L154" s="69"/>
      <c r="M154" s="69"/>
      <c r="N154" s="69"/>
      <c r="O154" s="69"/>
      <c r="P154" s="69"/>
    </row>
    <row r="155" spans="2:16">
      <c r="B155" s="69"/>
      <c r="C155" s="69"/>
      <c r="D155" s="69"/>
      <c r="E155" s="69"/>
      <c r="F155" s="69"/>
      <c r="G155" s="69"/>
      <c r="H155" s="69"/>
      <c r="I155" s="69"/>
      <c r="J155" s="69"/>
      <c r="K155" s="69"/>
      <c r="L155" s="69"/>
      <c r="M155" s="69"/>
      <c r="N155" s="69"/>
      <c r="O155" s="69"/>
      <c r="P155" s="69"/>
    </row>
    <row r="156" spans="2:16">
      <c r="B156" s="69"/>
      <c r="C156" s="69"/>
      <c r="D156" s="69"/>
      <c r="E156" s="69"/>
      <c r="F156" s="69"/>
      <c r="G156" s="69"/>
      <c r="H156" s="69"/>
      <c r="I156" s="69"/>
      <c r="J156" s="69"/>
      <c r="K156" s="69"/>
      <c r="L156" s="69"/>
      <c r="M156" s="69"/>
      <c r="N156" s="69"/>
      <c r="O156" s="69"/>
      <c r="P156" s="69"/>
    </row>
    <row r="157" spans="2:16">
      <c r="B157" s="69"/>
      <c r="C157" s="69"/>
      <c r="D157" s="69"/>
      <c r="E157" s="69"/>
      <c r="F157" s="69"/>
      <c r="G157" s="69"/>
      <c r="H157" s="69"/>
      <c r="I157" s="69"/>
      <c r="J157" s="69"/>
      <c r="K157" s="69"/>
      <c r="L157" s="69"/>
      <c r="M157" s="69"/>
      <c r="N157" s="69"/>
      <c r="O157" s="69"/>
      <c r="P157" s="69"/>
    </row>
    <row r="158" spans="2:16">
      <c r="B158" s="69"/>
      <c r="C158" s="69"/>
      <c r="D158" s="69"/>
      <c r="E158" s="69"/>
      <c r="F158" s="69"/>
      <c r="G158" s="69"/>
      <c r="H158" s="69"/>
      <c r="I158" s="69"/>
      <c r="J158" s="69"/>
      <c r="K158" s="69"/>
      <c r="L158" s="69"/>
      <c r="M158" s="69"/>
      <c r="N158" s="69"/>
      <c r="O158" s="69"/>
      <c r="P158" s="69"/>
    </row>
    <row r="159" spans="2:16">
      <c r="B159" s="69"/>
      <c r="C159" s="69"/>
      <c r="D159" s="69"/>
      <c r="E159" s="69"/>
      <c r="F159" s="69"/>
      <c r="G159" s="69"/>
      <c r="H159" s="69"/>
      <c r="I159" s="69"/>
      <c r="J159" s="69"/>
      <c r="K159" s="69"/>
      <c r="L159" s="69"/>
      <c r="M159" s="69"/>
      <c r="N159" s="69"/>
      <c r="O159" s="69"/>
      <c r="P159" s="69"/>
    </row>
    <row r="160" spans="2:16">
      <c r="B160" s="69"/>
      <c r="C160" s="69"/>
      <c r="D160" s="69"/>
      <c r="E160" s="69"/>
      <c r="F160" s="69"/>
      <c r="G160" s="69"/>
      <c r="H160" s="69"/>
      <c r="I160" s="69"/>
      <c r="J160" s="69"/>
      <c r="K160" s="69"/>
      <c r="L160" s="69"/>
      <c r="M160" s="69"/>
      <c r="N160" s="69"/>
      <c r="O160" s="69"/>
      <c r="P160" s="69"/>
    </row>
    <row r="161" spans="2:16">
      <c r="B161" s="69"/>
      <c r="C161" s="69"/>
      <c r="D161" s="69"/>
      <c r="E161" s="69"/>
      <c r="F161" s="69"/>
      <c r="G161" s="69"/>
      <c r="H161" s="69"/>
      <c r="I161" s="69"/>
      <c r="J161" s="69"/>
      <c r="K161" s="69"/>
      <c r="L161" s="69"/>
      <c r="M161" s="69"/>
      <c r="N161" s="69"/>
      <c r="O161" s="69"/>
      <c r="P161" s="69"/>
    </row>
    <row r="162" spans="2:16">
      <c r="B162" s="69"/>
      <c r="C162" s="69"/>
      <c r="D162" s="69"/>
      <c r="E162" s="69"/>
      <c r="F162" s="69"/>
      <c r="G162" s="69"/>
      <c r="H162" s="69"/>
      <c r="I162" s="69"/>
      <c r="J162" s="69"/>
      <c r="K162" s="69"/>
      <c r="L162" s="69"/>
      <c r="M162" s="69"/>
      <c r="N162" s="69"/>
      <c r="O162" s="69"/>
      <c r="P162" s="69"/>
    </row>
    <row r="163" spans="2:16">
      <c r="B163" s="69"/>
      <c r="C163" s="69"/>
      <c r="D163" s="69"/>
      <c r="E163" s="69"/>
      <c r="F163" s="69"/>
      <c r="G163" s="69"/>
      <c r="H163" s="69"/>
      <c r="I163" s="69"/>
      <c r="J163" s="69"/>
      <c r="K163" s="69"/>
      <c r="L163" s="69"/>
      <c r="M163" s="69"/>
      <c r="N163" s="69"/>
      <c r="O163" s="69"/>
      <c r="P163" s="69"/>
    </row>
    <row r="164" spans="2:16">
      <c r="B164" s="69"/>
      <c r="C164" s="69"/>
      <c r="D164" s="69"/>
      <c r="E164" s="69"/>
      <c r="F164" s="69"/>
      <c r="G164" s="69"/>
      <c r="H164" s="69"/>
      <c r="I164" s="69"/>
      <c r="J164" s="69"/>
      <c r="K164" s="69"/>
      <c r="L164" s="69"/>
      <c r="M164" s="69"/>
      <c r="N164" s="69"/>
      <c r="O164" s="69"/>
      <c r="P164" s="69"/>
    </row>
    <row r="165" spans="2:16">
      <c r="B165" s="69"/>
      <c r="C165" s="69"/>
      <c r="D165" s="69"/>
      <c r="E165" s="69"/>
      <c r="F165" s="69"/>
      <c r="G165" s="69"/>
      <c r="H165" s="69"/>
      <c r="I165" s="69"/>
      <c r="J165" s="69"/>
      <c r="K165" s="69"/>
      <c r="L165" s="69"/>
      <c r="M165" s="69"/>
      <c r="N165" s="69"/>
      <c r="O165" s="69"/>
      <c r="P165" s="69"/>
    </row>
    <row r="166" spans="2:16">
      <c r="B166" s="69"/>
      <c r="C166" s="69"/>
      <c r="D166" s="69"/>
      <c r="E166" s="69"/>
      <c r="F166" s="69"/>
      <c r="G166" s="69"/>
      <c r="H166" s="69"/>
      <c r="I166" s="69"/>
      <c r="J166" s="69"/>
      <c r="K166" s="69"/>
      <c r="L166" s="69"/>
      <c r="M166" s="69"/>
      <c r="N166" s="69"/>
      <c r="O166" s="69"/>
      <c r="P166" s="69"/>
    </row>
    <row r="167" spans="2:16">
      <c r="B167" s="69"/>
      <c r="C167" s="69"/>
      <c r="D167" s="69"/>
      <c r="E167" s="69"/>
      <c r="F167" s="69"/>
      <c r="G167" s="69"/>
      <c r="H167" s="69"/>
      <c r="I167" s="69"/>
      <c r="J167" s="69"/>
      <c r="K167" s="69"/>
      <c r="L167" s="69"/>
      <c r="M167" s="69"/>
      <c r="N167" s="69"/>
      <c r="O167" s="69"/>
      <c r="P167" s="69"/>
    </row>
    <row r="168" spans="2:16">
      <c r="B168" s="69"/>
      <c r="C168" s="69"/>
      <c r="D168" s="69"/>
      <c r="E168" s="69"/>
      <c r="F168" s="69"/>
      <c r="G168" s="69"/>
      <c r="H168" s="69"/>
      <c r="I168" s="69"/>
      <c r="J168" s="69"/>
      <c r="K168" s="69"/>
      <c r="L168" s="69"/>
      <c r="M168" s="69"/>
      <c r="N168" s="69"/>
      <c r="O168" s="69"/>
      <c r="P168" s="69"/>
    </row>
    <row r="169" spans="2:16">
      <c r="B169" s="69"/>
      <c r="C169" s="69"/>
      <c r="D169" s="69"/>
      <c r="E169" s="69"/>
      <c r="F169" s="69"/>
      <c r="G169" s="69"/>
      <c r="H169" s="69"/>
      <c r="I169" s="69"/>
      <c r="J169" s="69"/>
      <c r="K169" s="69"/>
      <c r="L169" s="69"/>
      <c r="M169" s="69"/>
      <c r="N169" s="69"/>
      <c r="O169" s="69"/>
      <c r="P169" s="69"/>
    </row>
    <row r="170" spans="2:16">
      <c r="B170" s="69"/>
      <c r="C170" s="69"/>
      <c r="D170" s="69"/>
      <c r="E170" s="69"/>
      <c r="F170" s="69"/>
      <c r="G170" s="69"/>
      <c r="H170" s="69"/>
      <c r="I170" s="69"/>
      <c r="J170" s="69"/>
      <c r="K170" s="69"/>
      <c r="L170" s="69"/>
      <c r="M170" s="69"/>
      <c r="N170" s="69"/>
      <c r="O170" s="69"/>
      <c r="P170" s="69"/>
    </row>
    <row r="171" spans="2:16">
      <c r="B171" s="69"/>
      <c r="C171" s="69"/>
      <c r="D171" s="69"/>
      <c r="E171" s="69"/>
      <c r="F171" s="69"/>
      <c r="G171" s="69"/>
      <c r="H171" s="69"/>
      <c r="I171" s="69"/>
      <c r="J171" s="69"/>
      <c r="K171" s="69"/>
      <c r="L171" s="69"/>
      <c r="M171" s="69"/>
      <c r="N171" s="69"/>
      <c r="O171" s="69"/>
      <c r="P171" s="69"/>
    </row>
    <row r="172" spans="2:16">
      <c r="B172" s="69"/>
      <c r="C172" s="69"/>
      <c r="D172" s="69"/>
      <c r="E172" s="69"/>
      <c r="F172" s="69"/>
      <c r="G172" s="69"/>
      <c r="H172" s="69"/>
      <c r="I172" s="69"/>
      <c r="J172" s="69"/>
      <c r="K172" s="69"/>
      <c r="L172" s="69"/>
      <c r="M172" s="69"/>
      <c r="N172" s="69"/>
      <c r="O172" s="69"/>
      <c r="P172" s="69"/>
    </row>
    <row r="173" spans="2:16">
      <c r="B173" s="69"/>
      <c r="C173" s="69"/>
      <c r="D173" s="69"/>
      <c r="E173" s="69"/>
      <c r="F173" s="69"/>
      <c r="G173" s="69"/>
      <c r="H173" s="69"/>
      <c r="I173" s="69"/>
      <c r="J173" s="69"/>
      <c r="K173" s="69"/>
      <c r="L173" s="69"/>
      <c r="M173" s="69"/>
      <c r="N173" s="69"/>
      <c r="O173" s="69"/>
      <c r="P173" s="69"/>
    </row>
    <row r="174" spans="2:16">
      <c r="B174" s="69"/>
      <c r="C174" s="69"/>
      <c r="D174" s="69"/>
      <c r="E174" s="69"/>
      <c r="F174" s="69"/>
      <c r="G174" s="69"/>
      <c r="H174" s="69"/>
      <c r="I174" s="69"/>
      <c r="J174" s="69"/>
      <c r="K174" s="69"/>
      <c r="L174" s="69"/>
      <c r="M174" s="69"/>
      <c r="N174" s="69"/>
      <c r="O174" s="69"/>
      <c r="P174" s="69"/>
    </row>
    <row r="175" spans="2:16">
      <c r="B175" s="69"/>
      <c r="C175" s="69"/>
      <c r="D175" s="69"/>
      <c r="E175" s="69"/>
      <c r="F175" s="69"/>
      <c r="G175" s="69"/>
      <c r="H175" s="69"/>
      <c r="I175" s="69"/>
      <c r="J175" s="69"/>
      <c r="K175" s="69"/>
      <c r="L175" s="69"/>
      <c r="M175" s="69"/>
      <c r="N175" s="69"/>
      <c r="O175" s="69"/>
      <c r="P175" s="69"/>
    </row>
    <row r="176" spans="2:16">
      <c r="B176" s="69"/>
      <c r="C176" s="69"/>
      <c r="D176" s="69"/>
      <c r="E176" s="69"/>
      <c r="F176" s="69"/>
      <c r="G176" s="69"/>
      <c r="H176" s="69"/>
      <c r="I176" s="69"/>
      <c r="J176" s="69"/>
      <c r="K176" s="69"/>
      <c r="L176" s="69"/>
      <c r="M176" s="69"/>
      <c r="N176" s="69"/>
      <c r="O176" s="69"/>
      <c r="P176" s="69"/>
    </row>
    <row r="177" spans="2:16">
      <c r="B177" s="69"/>
      <c r="C177" s="69"/>
      <c r="D177" s="69"/>
      <c r="E177" s="69"/>
      <c r="F177" s="69"/>
      <c r="G177" s="69"/>
      <c r="H177" s="69"/>
      <c r="I177" s="69"/>
      <c r="J177" s="69"/>
      <c r="K177" s="69"/>
      <c r="L177" s="69"/>
      <c r="M177" s="69"/>
      <c r="N177" s="69"/>
      <c r="O177" s="69"/>
      <c r="P177" s="69"/>
    </row>
    <row r="178" spans="2:16">
      <c r="B178" s="69"/>
      <c r="C178" s="69"/>
      <c r="D178" s="69"/>
      <c r="E178" s="69"/>
      <c r="F178" s="69"/>
      <c r="G178" s="69"/>
      <c r="H178" s="69"/>
      <c r="I178" s="69"/>
      <c r="J178" s="69"/>
      <c r="K178" s="69"/>
      <c r="L178" s="69"/>
      <c r="M178" s="69"/>
      <c r="N178" s="69"/>
      <c r="O178" s="69"/>
      <c r="P178" s="69"/>
    </row>
    <row r="179" spans="2:16">
      <c r="B179" s="69"/>
      <c r="C179" s="69"/>
      <c r="D179" s="69"/>
      <c r="E179" s="69"/>
      <c r="F179" s="69"/>
      <c r="G179" s="69"/>
      <c r="H179" s="69"/>
      <c r="I179" s="69"/>
      <c r="J179" s="69"/>
      <c r="K179" s="69"/>
      <c r="L179" s="69"/>
      <c r="M179" s="69"/>
      <c r="N179" s="69"/>
      <c r="O179" s="69"/>
      <c r="P179" s="69"/>
    </row>
    <row r="180" spans="2:16">
      <c r="B180" s="69"/>
      <c r="C180" s="69"/>
      <c r="D180" s="69"/>
      <c r="E180" s="69"/>
      <c r="F180" s="69"/>
      <c r="G180" s="69"/>
      <c r="H180" s="69"/>
      <c r="I180" s="69"/>
      <c r="J180" s="69"/>
      <c r="K180" s="69"/>
      <c r="L180" s="69"/>
      <c r="M180" s="69"/>
      <c r="N180" s="69"/>
      <c r="O180" s="69"/>
      <c r="P180" s="69"/>
    </row>
    <row r="181" spans="2:16">
      <c r="B181" s="69"/>
      <c r="C181" s="69"/>
      <c r="D181" s="69"/>
      <c r="E181" s="69"/>
      <c r="F181" s="69"/>
      <c r="G181" s="69"/>
      <c r="H181" s="69"/>
      <c r="I181" s="69"/>
      <c r="J181" s="69"/>
      <c r="K181" s="69"/>
      <c r="L181" s="69"/>
      <c r="M181" s="69"/>
      <c r="N181" s="69"/>
      <c r="O181" s="69"/>
      <c r="P181" s="69"/>
    </row>
    <row r="182" spans="2:16">
      <c r="B182" s="69"/>
      <c r="C182" s="69"/>
      <c r="D182" s="69"/>
      <c r="E182" s="69"/>
      <c r="F182" s="69"/>
      <c r="G182" s="69"/>
      <c r="H182" s="69"/>
      <c r="I182" s="69"/>
      <c r="J182" s="69"/>
      <c r="K182" s="69"/>
      <c r="L182" s="69"/>
      <c r="M182" s="69"/>
      <c r="N182" s="69"/>
      <c r="O182" s="69"/>
      <c r="P182" s="69"/>
    </row>
    <row r="183" spans="2:16">
      <c r="B183" s="69"/>
      <c r="C183" s="69"/>
      <c r="D183" s="69"/>
      <c r="E183" s="69"/>
      <c r="F183" s="69"/>
      <c r="G183" s="69"/>
      <c r="H183" s="69"/>
      <c r="I183" s="69"/>
      <c r="J183" s="69"/>
      <c r="K183" s="69"/>
      <c r="L183" s="69"/>
      <c r="M183" s="69"/>
      <c r="N183" s="69"/>
      <c r="O183" s="69"/>
      <c r="P183" s="69"/>
    </row>
    <row r="184" spans="2:16">
      <c r="B184" s="69"/>
      <c r="C184" s="69"/>
      <c r="D184" s="69"/>
      <c r="E184" s="69"/>
      <c r="F184" s="69"/>
      <c r="G184" s="69"/>
      <c r="H184" s="69"/>
      <c r="I184" s="69"/>
      <c r="J184" s="69"/>
      <c r="K184" s="69"/>
      <c r="L184" s="69"/>
      <c r="M184" s="69"/>
      <c r="N184" s="69"/>
      <c r="O184" s="69"/>
      <c r="P184" s="69"/>
    </row>
    <row r="185" spans="2:16">
      <c r="B185" s="69"/>
      <c r="C185" s="69"/>
      <c r="D185" s="69"/>
      <c r="E185" s="69"/>
      <c r="F185" s="69"/>
      <c r="G185" s="69"/>
      <c r="H185" s="69"/>
      <c r="I185" s="69"/>
      <c r="J185" s="69"/>
      <c r="K185" s="69"/>
      <c r="L185" s="69"/>
      <c r="M185" s="69"/>
      <c r="N185" s="69"/>
      <c r="O185" s="69"/>
      <c r="P185" s="69"/>
    </row>
    <row r="186" spans="2:16">
      <c r="B186" s="69"/>
      <c r="C186" s="69"/>
      <c r="D186" s="69"/>
      <c r="E186" s="69"/>
      <c r="F186" s="69"/>
      <c r="G186" s="69"/>
      <c r="H186" s="69"/>
      <c r="I186" s="69"/>
      <c r="J186" s="69"/>
      <c r="K186" s="69"/>
      <c r="L186" s="69"/>
      <c r="M186" s="69"/>
      <c r="N186" s="69"/>
      <c r="O186" s="69"/>
      <c r="P186" s="69"/>
    </row>
    <row r="187" spans="2:16">
      <c r="B187" s="69"/>
      <c r="C187" s="69"/>
      <c r="D187" s="69"/>
      <c r="E187" s="69"/>
      <c r="F187" s="69"/>
      <c r="G187" s="69"/>
      <c r="H187" s="69"/>
      <c r="I187" s="69"/>
      <c r="J187" s="69"/>
      <c r="K187" s="69"/>
      <c r="L187" s="69"/>
      <c r="M187" s="69"/>
      <c r="N187" s="69"/>
      <c r="O187" s="69"/>
      <c r="P187" s="69"/>
    </row>
    <row r="188" spans="2:16">
      <c r="B188" s="69"/>
      <c r="C188" s="69"/>
      <c r="D188" s="69"/>
      <c r="E188" s="69"/>
      <c r="F188" s="69"/>
      <c r="G188" s="69"/>
      <c r="H188" s="69"/>
      <c r="I188" s="69"/>
      <c r="J188" s="69"/>
      <c r="K188" s="69"/>
      <c r="L188" s="69"/>
      <c r="M188" s="69"/>
      <c r="N188" s="69"/>
      <c r="O188" s="69"/>
      <c r="P188" s="69"/>
    </row>
    <row r="189" spans="2:16">
      <c r="B189" s="69"/>
      <c r="C189" s="69"/>
      <c r="D189" s="69"/>
      <c r="E189" s="69"/>
      <c r="F189" s="69"/>
      <c r="G189" s="69"/>
      <c r="H189" s="69"/>
      <c r="I189" s="69"/>
      <c r="J189" s="69"/>
      <c r="K189" s="69"/>
      <c r="L189" s="69"/>
      <c r="M189" s="69"/>
      <c r="N189" s="69"/>
      <c r="O189" s="69"/>
      <c r="P189" s="69"/>
    </row>
    <row r="190" spans="2:16">
      <c r="B190" s="69"/>
      <c r="C190" s="69"/>
      <c r="D190" s="69"/>
      <c r="E190" s="69"/>
      <c r="F190" s="69"/>
      <c r="G190" s="69"/>
      <c r="H190" s="69"/>
      <c r="I190" s="69"/>
      <c r="J190" s="69"/>
      <c r="K190" s="69"/>
      <c r="L190" s="69"/>
      <c r="M190" s="69"/>
      <c r="N190" s="69"/>
      <c r="O190" s="69"/>
      <c r="P190" s="69"/>
    </row>
    <row r="191" spans="2:16">
      <c r="B191" s="69"/>
      <c r="C191" s="69"/>
      <c r="D191" s="69"/>
      <c r="E191" s="69"/>
      <c r="F191" s="69"/>
      <c r="G191" s="69"/>
      <c r="H191" s="69"/>
      <c r="I191" s="69"/>
      <c r="J191" s="69"/>
      <c r="K191" s="69"/>
      <c r="L191" s="69"/>
      <c r="M191" s="69"/>
      <c r="N191" s="69"/>
      <c r="O191" s="69"/>
      <c r="P191" s="69"/>
    </row>
    <row r="192" spans="2:16">
      <c r="B192" s="69"/>
      <c r="C192" s="69"/>
      <c r="D192" s="69"/>
      <c r="E192" s="69"/>
      <c r="F192" s="69"/>
      <c r="G192" s="69"/>
      <c r="H192" s="69"/>
      <c r="I192" s="69"/>
      <c r="J192" s="69"/>
      <c r="K192" s="69"/>
      <c r="L192" s="69"/>
      <c r="M192" s="69"/>
      <c r="N192" s="69"/>
      <c r="O192" s="69"/>
      <c r="P192" s="69"/>
    </row>
    <row r="193" spans="2:16">
      <c r="B193" s="69"/>
      <c r="C193" s="69"/>
      <c r="D193" s="69"/>
      <c r="E193" s="69"/>
      <c r="F193" s="69"/>
      <c r="G193" s="69"/>
      <c r="H193" s="69"/>
      <c r="I193" s="69"/>
      <c r="J193" s="69"/>
      <c r="K193" s="69"/>
      <c r="L193" s="69"/>
      <c r="M193" s="69"/>
      <c r="N193" s="69"/>
      <c r="O193" s="69"/>
      <c r="P193" s="69"/>
    </row>
    <row r="194" spans="2:16">
      <c r="B194" s="69"/>
      <c r="C194" s="69"/>
      <c r="D194" s="69"/>
      <c r="E194" s="69"/>
      <c r="F194" s="69"/>
      <c r="G194" s="69"/>
      <c r="H194" s="69"/>
      <c r="I194" s="69"/>
      <c r="J194" s="69"/>
      <c r="K194" s="69"/>
      <c r="L194" s="69"/>
      <c r="M194" s="69"/>
      <c r="N194" s="69"/>
      <c r="O194" s="69"/>
      <c r="P194" s="69"/>
    </row>
    <row r="195" spans="2:16">
      <c r="B195" s="69"/>
      <c r="C195" s="69"/>
      <c r="D195" s="69"/>
      <c r="E195" s="69"/>
      <c r="F195" s="69"/>
      <c r="G195" s="69"/>
      <c r="H195" s="69"/>
      <c r="I195" s="69"/>
      <c r="J195" s="69"/>
      <c r="K195" s="69"/>
      <c r="L195" s="69"/>
      <c r="M195" s="69"/>
      <c r="N195" s="69"/>
      <c r="O195" s="69"/>
      <c r="P195" s="69"/>
    </row>
    <row r="196" spans="2:16">
      <c r="B196" s="69"/>
      <c r="C196" s="69"/>
      <c r="D196" s="69"/>
      <c r="E196" s="69"/>
      <c r="F196" s="69"/>
      <c r="G196" s="69"/>
      <c r="H196" s="69"/>
      <c r="I196" s="69"/>
      <c r="J196" s="69"/>
      <c r="K196" s="69"/>
      <c r="L196" s="69"/>
      <c r="M196" s="69"/>
      <c r="N196" s="69"/>
      <c r="O196" s="69"/>
      <c r="P196" s="69"/>
    </row>
    <row r="197" spans="2:16">
      <c r="B197" s="69"/>
      <c r="C197" s="69"/>
      <c r="D197" s="69"/>
      <c r="E197" s="69"/>
      <c r="F197" s="69"/>
      <c r="G197" s="69"/>
      <c r="H197" s="69"/>
      <c r="I197" s="69"/>
      <c r="J197" s="69"/>
      <c r="K197" s="69"/>
      <c r="L197" s="69"/>
      <c r="M197" s="69"/>
      <c r="N197" s="69"/>
      <c r="O197" s="69"/>
      <c r="P197" s="69"/>
    </row>
    <row r="198" spans="2:16">
      <c r="B198" s="69"/>
      <c r="C198" s="69"/>
      <c r="D198" s="69"/>
      <c r="E198" s="69"/>
      <c r="F198" s="69"/>
      <c r="G198" s="69"/>
      <c r="H198" s="69"/>
      <c r="I198" s="69"/>
      <c r="J198" s="69"/>
      <c r="K198" s="69"/>
      <c r="L198" s="69"/>
      <c r="M198" s="69"/>
      <c r="N198" s="69"/>
      <c r="O198" s="69"/>
      <c r="P198" s="69"/>
    </row>
    <row r="199" spans="2:16">
      <c r="B199" s="69"/>
      <c r="C199" s="69"/>
      <c r="D199" s="69"/>
      <c r="E199" s="69"/>
      <c r="F199" s="69"/>
      <c r="G199" s="69"/>
      <c r="H199" s="69"/>
      <c r="I199" s="69"/>
      <c r="J199" s="69"/>
      <c r="K199" s="69"/>
      <c r="L199" s="69"/>
      <c r="M199" s="69"/>
      <c r="N199" s="69"/>
      <c r="O199" s="69"/>
      <c r="P199" s="69"/>
    </row>
    <row r="200" spans="2:16">
      <c r="B200" s="69"/>
      <c r="C200" s="69"/>
      <c r="D200" s="69"/>
      <c r="E200" s="69"/>
      <c r="F200" s="69"/>
      <c r="G200" s="69"/>
      <c r="H200" s="69"/>
      <c r="I200" s="69"/>
      <c r="J200" s="69"/>
      <c r="K200" s="69"/>
      <c r="L200" s="69"/>
      <c r="M200" s="69"/>
      <c r="N200" s="69"/>
      <c r="O200" s="69"/>
      <c r="P200" s="69"/>
    </row>
    <row r="201" spans="2:16">
      <c r="B201" s="69"/>
      <c r="C201" s="69"/>
      <c r="D201" s="69"/>
      <c r="E201" s="69"/>
      <c r="F201" s="69"/>
      <c r="G201" s="69"/>
      <c r="H201" s="69"/>
      <c r="I201" s="69"/>
      <c r="J201" s="69"/>
      <c r="K201" s="69"/>
      <c r="L201" s="69"/>
      <c r="M201" s="69"/>
      <c r="N201" s="69"/>
      <c r="O201" s="69"/>
      <c r="P201" s="69"/>
    </row>
    <row r="202" spans="2:16">
      <c r="B202" s="69"/>
      <c r="C202" s="69"/>
      <c r="D202" s="69"/>
      <c r="E202" s="69"/>
      <c r="F202" s="69"/>
      <c r="G202" s="69"/>
      <c r="H202" s="69"/>
      <c r="I202" s="69"/>
      <c r="J202" s="69"/>
      <c r="K202" s="69"/>
      <c r="L202" s="69"/>
      <c r="M202" s="69"/>
      <c r="N202" s="69"/>
      <c r="O202" s="69"/>
      <c r="P202" s="69"/>
    </row>
    <row r="203" spans="2:16">
      <c r="B203" s="69"/>
      <c r="C203" s="69"/>
      <c r="D203" s="69"/>
      <c r="E203" s="69"/>
      <c r="F203" s="69"/>
      <c r="G203" s="69"/>
      <c r="H203" s="69"/>
      <c r="I203" s="69"/>
      <c r="J203" s="69"/>
      <c r="K203" s="69"/>
      <c r="L203" s="69"/>
      <c r="M203" s="69"/>
      <c r="N203" s="69"/>
      <c r="O203" s="69"/>
      <c r="P203" s="69"/>
    </row>
    <row r="204" spans="2:16">
      <c r="B204" s="69"/>
      <c r="C204" s="69"/>
      <c r="D204" s="69"/>
      <c r="E204" s="69"/>
      <c r="F204" s="69"/>
      <c r="G204" s="69"/>
      <c r="H204" s="69"/>
      <c r="I204" s="69"/>
      <c r="J204" s="69"/>
      <c r="K204" s="69"/>
      <c r="L204" s="69"/>
      <c r="M204" s="69"/>
      <c r="N204" s="69"/>
      <c r="O204" s="69"/>
      <c r="P204" s="69"/>
    </row>
    <row r="205" spans="2:16">
      <c r="B205" s="69"/>
      <c r="C205" s="69"/>
      <c r="D205" s="69"/>
      <c r="E205" s="69"/>
      <c r="F205" s="69"/>
      <c r="G205" s="69"/>
      <c r="H205" s="69"/>
      <c r="I205" s="69"/>
      <c r="J205" s="69"/>
      <c r="K205" s="69"/>
      <c r="L205" s="69"/>
      <c r="M205" s="69"/>
      <c r="N205" s="69"/>
      <c r="O205" s="69"/>
      <c r="P205" s="69"/>
    </row>
    <row r="206" spans="2:16">
      <c r="B206" s="69"/>
      <c r="C206" s="69"/>
      <c r="D206" s="69"/>
      <c r="E206" s="69"/>
      <c r="F206" s="69"/>
      <c r="G206" s="69"/>
      <c r="H206" s="69"/>
      <c r="I206" s="69"/>
      <c r="J206" s="69"/>
      <c r="K206" s="69"/>
      <c r="L206" s="69"/>
      <c r="M206" s="69"/>
      <c r="N206" s="69"/>
      <c r="O206" s="69"/>
      <c r="P206" s="69"/>
    </row>
    <row r="207" spans="2:16">
      <c r="B207" s="69"/>
      <c r="C207" s="69"/>
      <c r="D207" s="69"/>
      <c r="E207" s="69"/>
      <c r="F207" s="69"/>
      <c r="G207" s="69"/>
      <c r="H207" s="69"/>
      <c r="I207" s="69"/>
      <c r="J207" s="69"/>
      <c r="K207" s="69"/>
      <c r="L207" s="69"/>
      <c r="M207" s="69"/>
      <c r="N207" s="69"/>
      <c r="O207" s="69"/>
      <c r="P207" s="69"/>
    </row>
    <row r="208" spans="2:16">
      <c r="B208" s="69"/>
      <c r="C208" s="69"/>
      <c r="D208" s="69"/>
      <c r="E208" s="69"/>
      <c r="F208" s="69"/>
      <c r="G208" s="69"/>
      <c r="H208" s="69"/>
      <c r="I208" s="69"/>
      <c r="J208" s="69"/>
      <c r="K208" s="69"/>
      <c r="L208" s="69"/>
      <c r="M208" s="69"/>
      <c r="N208" s="69"/>
      <c r="O208" s="69"/>
      <c r="P208" s="69"/>
    </row>
    <row r="209" spans="2:16">
      <c r="B209" s="69"/>
      <c r="C209" s="69"/>
      <c r="D209" s="69"/>
      <c r="E209" s="69"/>
      <c r="F209" s="69"/>
      <c r="G209" s="69"/>
      <c r="H209" s="69"/>
      <c r="I209" s="69"/>
      <c r="J209" s="69"/>
      <c r="K209" s="69"/>
      <c r="L209" s="69"/>
      <c r="M209" s="69"/>
      <c r="N209" s="69"/>
      <c r="O209" s="69"/>
      <c r="P209" s="69"/>
    </row>
    <row r="210" spans="2:16">
      <c r="B210" s="69"/>
      <c r="C210" s="69"/>
      <c r="D210" s="69"/>
      <c r="E210" s="69"/>
      <c r="F210" s="69"/>
      <c r="G210" s="69"/>
      <c r="H210" s="69"/>
      <c r="I210" s="69"/>
      <c r="J210" s="69"/>
      <c r="K210" s="69"/>
      <c r="L210" s="69"/>
      <c r="M210" s="69"/>
      <c r="N210" s="69"/>
      <c r="O210" s="69"/>
      <c r="P210" s="69"/>
    </row>
    <row r="211" spans="2:16">
      <c r="B211" s="69"/>
      <c r="C211" s="69"/>
      <c r="D211" s="69"/>
      <c r="E211" s="69"/>
      <c r="F211" s="69"/>
      <c r="G211" s="69"/>
      <c r="H211" s="69"/>
      <c r="I211" s="69"/>
      <c r="J211" s="69"/>
      <c r="K211" s="69"/>
      <c r="L211" s="69"/>
      <c r="M211" s="69"/>
      <c r="N211" s="69"/>
      <c r="O211" s="69"/>
      <c r="P211" s="69"/>
    </row>
    <row r="212" spans="2:16">
      <c r="B212" s="69"/>
      <c r="C212" s="69"/>
      <c r="D212" s="69"/>
      <c r="E212" s="69"/>
      <c r="F212" s="69"/>
      <c r="G212" s="69"/>
      <c r="H212" s="69"/>
      <c r="I212" s="69"/>
      <c r="J212" s="69"/>
      <c r="K212" s="69"/>
      <c r="L212" s="69"/>
      <c r="M212" s="69"/>
      <c r="N212" s="69"/>
      <c r="O212" s="69"/>
      <c r="P212" s="69"/>
    </row>
    <row r="213" spans="2:16">
      <c r="B213" s="69"/>
      <c r="C213" s="69"/>
      <c r="D213" s="69"/>
      <c r="E213" s="69"/>
      <c r="F213" s="69"/>
      <c r="G213" s="69"/>
      <c r="H213" s="69"/>
      <c r="I213" s="69"/>
      <c r="J213" s="69"/>
      <c r="K213" s="69"/>
      <c r="L213" s="69"/>
      <c r="M213" s="69"/>
      <c r="N213" s="69"/>
      <c r="O213" s="69"/>
      <c r="P213" s="69"/>
    </row>
    <row r="214" spans="2:16">
      <c r="B214" s="69"/>
      <c r="C214" s="69"/>
      <c r="D214" s="69"/>
      <c r="E214" s="69"/>
      <c r="F214" s="69"/>
      <c r="G214" s="69"/>
      <c r="H214" s="69"/>
      <c r="I214" s="69"/>
      <c r="J214" s="69"/>
      <c r="K214" s="69"/>
      <c r="L214" s="69"/>
      <c r="M214" s="69"/>
      <c r="N214" s="69"/>
      <c r="O214" s="69"/>
      <c r="P214" s="69"/>
    </row>
    <row r="215" spans="2:16">
      <c r="B215" s="69"/>
      <c r="C215" s="69"/>
      <c r="D215" s="69"/>
      <c r="E215" s="69"/>
      <c r="F215" s="69"/>
      <c r="G215" s="69"/>
      <c r="H215" s="69"/>
      <c r="I215" s="69"/>
      <c r="J215" s="69"/>
      <c r="K215" s="69"/>
      <c r="L215" s="69"/>
      <c r="M215" s="69"/>
      <c r="N215" s="69"/>
      <c r="O215" s="69"/>
      <c r="P215" s="69"/>
    </row>
    <row r="216" spans="2:16">
      <c r="B216" s="69"/>
      <c r="C216" s="69"/>
      <c r="D216" s="69"/>
      <c r="E216" s="69"/>
      <c r="F216" s="69"/>
      <c r="G216" s="69"/>
      <c r="H216" s="69"/>
      <c r="I216" s="69"/>
      <c r="J216" s="69"/>
      <c r="K216" s="69"/>
      <c r="L216" s="69"/>
      <c r="M216" s="69"/>
      <c r="N216" s="69"/>
      <c r="O216" s="69"/>
      <c r="P216" s="69"/>
    </row>
    <row r="217" spans="2:16">
      <c r="B217" s="69"/>
      <c r="C217" s="69"/>
      <c r="D217" s="69"/>
      <c r="E217" s="69"/>
      <c r="F217" s="69"/>
      <c r="G217" s="69"/>
      <c r="H217" s="69"/>
      <c r="I217" s="69"/>
      <c r="J217" s="69"/>
      <c r="K217" s="69"/>
      <c r="L217" s="69"/>
      <c r="M217" s="69"/>
      <c r="N217" s="69"/>
      <c r="O217" s="69"/>
      <c r="P217" s="69"/>
    </row>
    <row r="218" spans="2:16">
      <c r="B218" s="69"/>
      <c r="C218" s="69"/>
      <c r="D218" s="69"/>
      <c r="E218" s="69"/>
      <c r="F218" s="69"/>
      <c r="G218" s="69"/>
      <c r="H218" s="69"/>
      <c r="I218" s="69"/>
      <c r="J218" s="69"/>
      <c r="K218" s="69"/>
      <c r="L218" s="69"/>
      <c r="M218" s="69"/>
      <c r="N218" s="69"/>
      <c r="O218" s="69"/>
      <c r="P218" s="69"/>
    </row>
    <row r="219" spans="2:16">
      <c r="B219" s="69"/>
      <c r="C219" s="69"/>
      <c r="D219" s="69"/>
      <c r="E219" s="69"/>
      <c r="F219" s="69"/>
      <c r="G219" s="69"/>
      <c r="H219" s="69"/>
      <c r="I219" s="69"/>
      <c r="J219" s="69"/>
      <c r="K219" s="69"/>
      <c r="L219" s="69"/>
      <c r="M219" s="69"/>
      <c r="N219" s="69"/>
      <c r="O219" s="69"/>
      <c r="P219" s="69"/>
    </row>
    <row r="220" spans="2:16">
      <c r="B220" s="69"/>
      <c r="C220" s="69"/>
      <c r="D220" s="69"/>
      <c r="E220" s="69"/>
      <c r="F220" s="69"/>
      <c r="G220" s="69"/>
      <c r="H220" s="69"/>
      <c r="I220" s="69"/>
      <c r="J220" s="69"/>
      <c r="K220" s="69"/>
      <c r="L220" s="69"/>
      <c r="M220" s="69"/>
      <c r="N220" s="69"/>
      <c r="O220" s="69"/>
      <c r="P220" s="69"/>
    </row>
    <row r="221" spans="2:16">
      <c r="B221" s="69"/>
      <c r="C221" s="69"/>
      <c r="D221" s="69"/>
      <c r="E221" s="69"/>
      <c r="F221" s="69"/>
      <c r="G221" s="69"/>
      <c r="H221" s="69"/>
      <c r="I221" s="69"/>
      <c r="J221" s="69"/>
      <c r="K221" s="69"/>
      <c r="L221" s="69"/>
      <c r="M221" s="69"/>
      <c r="N221" s="69"/>
      <c r="O221" s="69"/>
      <c r="P221" s="69"/>
    </row>
    <row r="222" spans="2:16">
      <c r="B222" s="69"/>
      <c r="C222" s="69"/>
      <c r="D222" s="69"/>
      <c r="E222" s="69"/>
      <c r="F222" s="69"/>
      <c r="G222" s="69"/>
      <c r="H222" s="69"/>
      <c r="I222" s="69"/>
      <c r="J222" s="69"/>
      <c r="K222" s="69"/>
      <c r="L222" s="69"/>
      <c r="M222" s="69"/>
      <c r="N222" s="69"/>
      <c r="O222" s="69"/>
      <c r="P222" s="69"/>
    </row>
    <row r="223" spans="2:16">
      <c r="B223" s="69"/>
      <c r="C223" s="69"/>
      <c r="D223" s="69"/>
      <c r="E223" s="69"/>
      <c r="F223" s="69"/>
      <c r="G223" s="69"/>
      <c r="H223" s="69"/>
      <c r="I223" s="69"/>
      <c r="J223" s="69"/>
      <c r="K223" s="69"/>
      <c r="L223" s="69"/>
      <c r="M223" s="69"/>
      <c r="N223" s="69"/>
      <c r="O223" s="69"/>
      <c r="P223" s="69"/>
    </row>
    <row r="224" spans="2:16">
      <c r="B224" s="69"/>
      <c r="C224" s="69"/>
      <c r="D224" s="69"/>
      <c r="E224" s="69"/>
      <c r="F224" s="69"/>
      <c r="G224" s="69"/>
      <c r="H224" s="69"/>
      <c r="I224" s="69"/>
      <c r="J224" s="69"/>
      <c r="K224" s="69"/>
      <c r="L224" s="69"/>
      <c r="M224" s="69"/>
      <c r="N224" s="69"/>
      <c r="O224" s="69"/>
      <c r="P224" s="69"/>
    </row>
    <row r="225" spans="2:16">
      <c r="B225" s="69"/>
      <c r="C225" s="69"/>
      <c r="D225" s="69"/>
      <c r="E225" s="69"/>
      <c r="F225" s="69"/>
      <c r="G225" s="69"/>
      <c r="H225" s="69"/>
      <c r="I225" s="69"/>
      <c r="J225" s="69"/>
      <c r="K225" s="69"/>
      <c r="L225" s="69"/>
      <c r="M225" s="69"/>
      <c r="N225" s="69"/>
      <c r="O225" s="69"/>
      <c r="P225" s="69"/>
    </row>
    <row r="226" spans="2:16">
      <c r="B226" s="69"/>
      <c r="C226" s="69"/>
      <c r="D226" s="69"/>
      <c r="E226" s="69"/>
      <c r="F226" s="69"/>
      <c r="G226" s="69"/>
      <c r="H226" s="69"/>
      <c r="I226" s="69"/>
      <c r="J226" s="69"/>
      <c r="K226" s="69"/>
      <c r="L226" s="69"/>
      <c r="M226" s="69"/>
      <c r="N226" s="69"/>
      <c r="O226" s="69"/>
      <c r="P226" s="69"/>
    </row>
    <row r="227" spans="2:16">
      <c r="B227" s="69"/>
      <c r="C227" s="69"/>
      <c r="D227" s="69"/>
      <c r="E227" s="69"/>
      <c r="F227" s="69"/>
      <c r="G227" s="69"/>
      <c r="H227" s="69"/>
      <c r="I227" s="69"/>
      <c r="J227" s="69"/>
      <c r="K227" s="69"/>
      <c r="L227" s="69"/>
      <c r="M227" s="69"/>
      <c r="N227" s="69"/>
      <c r="O227" s="69"/>
      <c r="P227" s="69"/>
    </row>
    <row r="228" spans="2:16">
      <c r="B228" s="69"/>
      <c r="C228" s="69"/>
      <c r="D228" s="69"/>
      <c r="E228" s="69"/>
      <c r="F228" s="69"/>
      <c r="G228" s="69"/>
      <c r="H228" s="69"/>
      <c r="I228" s="69"/>
      <c r="J228" s="69"/>
      <c r="K228" s="69"/>
      <c r="L228" s="69"/>
      <c r="M228" s="69"/>
      <c r="N228" s="69"/>
      <c r="O228" s="69"/>
      <c r="P228" s="69"/>
    </row>
    <row r="229" spans="2:16">
      <c r="B229" s="69"/>
      <c r="C229" s="69"/>
      <c r="D229" s="69"/>
      <c r="E229" s="69"/>
      <c r="F229" s="69"/>
      <c r="G229" s="69"/>
      <c r="H229" s="69"/>
      <c r="I229" s="69"/>
      <c r="J229" s="69"/>
      <c r="K229" s="69"/>
      <c r="L229" s="69"/>
      <c r="M229" s="69"/>
      <c r="N229" s="69"/>
      <c r="O229" s="69"/>
      <c r="P229" s="69"/>
    </row>
    <row r="230" spans="2:16">
      <c r="B230" s="69"/>
      <c r="C230" s="69"/>
      <c r="D230" s="69"/>
      <c r="E230" s="69"/>
      <c r="F230" s="69"/>
      <c r="G230" s="69"/>
      <c r="H230" s="69"/>
      <c r="I230" s="69"/>
      <c r="J230" s="69"/>
      <c r="K230" s="69"/>
      <c r="L230" s="69"/>
      <c r="M230" s="69"/>
      <c r="N230" s="69"/>
      <c r="O230" s="69"/>
      <c r="P230" s="69"/>
    </row>
    <row r="231" spans="2:16">
      <c r="B231" s="69"/>
      <c r="C231" s="69"/>
      <c r="D231" s="69"/>
      <c r="E231" s="69"/>
      <c r="F231" s="69"/>
      <c r="G231" s="69"/>
      <c r="H231" s="69"/>
      <c r="I231" s="69"/>
      <c r="J231" s="69"/>
      <c r="K231" s="69"/>
      <c r="L231" s="69"/>
      <c r="M231" s="69"/>
      <c r="N231" s="69"/>
      <c r="O231" s="69"/>
      <c r="P231" s="69"/>
    </row>
    <row r="232" spans="2:16">
      <c r="B232" s="69"/>
      <c r="C232" s="69"/>
      <c r="D232" s="69"/>
      <c r="E232" s="69"/>
      <c r="F232" s="69"/>
      <c r="G232" s="69"/>
      <c r="H232" s="69"/>
      <c r="I232" s="69"/>
      <c r="J232" s="69"/>
      <c r="K232" s="69"/>
      <c r="L232" s="69"/>
      <c r="M232" s="69"/>
      <c r="N232" s="69"/>
      <c r="O232" s="69"/>
      <c r="P232" s="69"/>
    </row>
    <row r="233" spans="2:16">
      <c r="B233" s="69"/>
      <c r="C233" s="69"/>
      <c r="D233" s="69"/>
      <c r="E233" s="69"/>
      <c r="F233" s="69"/>
      <c r="G233" s="69"/>
      <c r="H233" s="69"/>
      <c r="I233" s="69"/>
      <c r="J233" s="69"/>
      <c r="K233" s="69"/>
      <c r="L233" s="69"/>
      <c r="M233" s="69"/>
      <c r="N233" s="69"/>
      <c r="O233" s="69"/>
      <c r="P233" s="69"/>
    </row>
    <row r="234" spans="2:16">
      <c r="B234" s="69"/>
      <c r="C234" s="69"/>
      <c r="D234" s="69"/>
      <c r="E234" s="69"/>
      <c r="F234" s="69"/>
      <c r="G234" s="69"/>
      <c r="H234" s="69"/>
      <c r="I234" s="69"/>
      <c r="J234" s="69"/>
      <c r="K234" s="69"/>
      <c r="L234" s="69"/>
      <c r="M234" s="69"/>
      <c r="N234" s="69"/>
      <c r="O234" s="69"/>
      <c r="P234" s="69"/>
    </row>
    <row r="235" spans="2:16">
      <c r="B235" s="69"/>
      <c r="C235" s="69"/>
      <c r="D235" s="69"/>
      <c r="E235" s="69"/>
      <c r="F235" s="69"/>
      <c r="G235" s="69"/>
      <c r="H235" s="69"/>
      <c r="I235" s="69"/>
      <c r="J235" s="69"/>
      <c r="K235" s="69"/>
      <c r="L235" s="69"/>
      <c r="M235" s="69"/>
      <c r="N235" s="69"/>
      <c r="O235" s="69"/>
      <c r="P235" s="69"/>
    </row>
    <row r="236" spans="2:16">
      <c r="B236" s="69"/>
      <c r="C236" s="69"/>
      <c r="D236" s="69"/>
      <c r="E236" s="69"/>
      <c r="F236" s="69"/>
      <c r="G236" s="69"/>
      <c r="H236" s="69"/>
      <c r="I236" s="69"/>
      <c r="J236" s="69"/>
      <c r="K236" s="69"/>
      <c r="L236" s="69"/>
      <c r="M236" s="69"/>
      <c r="N236" s="69"/>
      <c r="O236" s="69"/>
      <c r="P236" s="69"/>
    </row>
    <row r="237" spans="2:16">
      <c r="B237" s="69"/>
      <c r="C237" s="69"/>
      <c r="D237" s="69"/>
      <c r="E237" s="69"/>
      <c r="F237" s="69"/>
      <c r="G237" s="69"/>
      <c r="H237" s="69"/>
      <c r="I237" s="69"/>
      <c r="J237" s="69"/>
      <c r="K237" s="69"/>
      <c r="L237" s="69"/>
      <c r="M237" s="69"/>
      <c r="N237" s="69"/>
      <c r="O237" s="69"/>
      <c r="P237" s="69"/>
    </row>
    <row r="238" spans="2:16">
      <c r="B238" s="69"/>
      <c r="C238" s="69"/>
      <c r="D238" s="69"/>
      <c r="E238" s="69"/>
      <c r="F238" s="69"/>
      <c r="G238" s="69"/>
      <c r="H238" s="69"/>
      <c r="I238" s="69"/>
      <c r="J238" s="69"/>
      <c r="K238" s="69"/>
      <c r="L238" s="69"/>
      <c r="M238" s="69"/>
      <c r="N238" s="69"/>
      <c r="O238" s="69"/>
      <c r="P238" s="69"/>
    </row>
    <row r="239" spans="2:16">
      <c r="B239" s="69"/>
      <c r="C239" s="69"/>
      <c r="D239" s="69"/>
      <c r="E239" s="69"/>
      <c r="F239" s="69"/>
      <c r="G239" s="69"/>
      <c r="H239" s="69"/>
      <c r="I239" s="69"/>
      <c r="J239" s="69"/>
      <c r="K239" s="69"/>
      <c r="L239" s="69"/>
      <c r="M239" s="69"/>
      <c r="N239" s="69"/>
      <c r="O239" s="69"/>
      <c r="P239" s="69"/>
    </row>
    <row r="240" spans="2:16">
      <c r="B240" s="69"/>
      <c r="C240" s="69"/>
      <c r="D240" s="69"/>
      <c r="E240" s="69"/>
      <c r="F240" s="69"/>
      <c r="G240" s="69"/>
      <c r="H240" s="69"/>
      <c r="I240" s="69"/>
      <c r="J240" s="69"/>
      <c r="K240" s="69"/>
      <c r="L240" s="69"/>
      <c r="M240" s="69"/>
      <c r="N240" s="69"/>
      <c r="O240" s="69"/>
      <c r="P240" s="69"/>
    </row>
    <row r="241" spans="2:16">
      <c r="B241" s="69"/>
      <c r="C241" s="69"/>
      <c r="D241" s="69"/>
      <c r="E241" s="69"/>
      <c r="F241" s="69"/>
      <c r="G241" s="69"/>
      <c r="H241" s="69"/>
      <c r="I241" s="69"/>
      <c r="J241" s="69"/>
      <c r="K241" s="69"/>
      <c r="L241" s="69"/>
      <c r="M241" s="69"/>
      <c r="N241" s="69"/>
      <c r="O241" s="69"/>
      <c r="P241" s="69"/>
    </row>
    <row r="242" spans="2:16">
      <c r="B242" s="69"/>
      <c r="C242" s="69"/>
      <c r="D242" s="69"/>
      <c r="E242" s="69"/>
      <c r="F242" s="69"/>
      <c r="G242" s="69"/>
      <c r="H242" s="69"/>
      <c r="I242" s="69"/>
      <c r="J242" s="69"/>
      <c r="K242" s="69"/>
      <c r="L242" s="69"/>
      <c r="M242" s="69"/>
      <c r="N242" s="69"/>
      <c r="O242" s="69"/>
      <c r="P242" s="69"/>
    </row>
    <row r="243" spans="2:16">
      <c r="B243" s="69"/>
      <c r="C243" s="69"/>
      <c r="D243" s="69"/>
      <c r="E243" s="69"/>
      <c r="F243" s="69"/>
      <c r="G243" s="69"/>
      <c r="H243" s="69"/>
      <c r="I243" s="69"/>
      <c r="J243" s="69"/>
      <c r="K243" s="69"/>
      <c r="L243" s="69"/>
      <c r="M243" s="69"/>
      <c r="N243" s="69"/>
      <c r="O243" s="69"/>
      <c r="P243" s="69"/>
    </row>
    <row r="244" spans="2:16">
      <c r="B244" s="69"/>
      <c r="C244" s="69"/>
      <c r="D244" s="69"/>
      <c r="E244" s="69"/>
      <c r="F244" s="69"/>
      <c r="G244" s="69"/>
      <c r="H244" s="69"/>
      <c r="I244" s="69"/>
      <c r="J244" s="69"/>
      <c r="K244" s="69"/>
      <c r="L244" s="69"/>
      <c r="M244" s="69"/>
      <c r="N244" s="69"/>
      <c r="O244" s="69"/>
      <c r="P244" s="69"/>
    </row>
    <row r="245" spans="2:16">
      <c r="B245" s="69"/>
      <c r="C245" s="69"/>
      <c r="D245" s="69"/>
      <c r="E245" s="69"/>
      <c r="F245" s="69"/>
      <c r="G245" s="69"/>
      <c r="H245" s="69"/>
      <c r="I245" s="69"/>
      <c r="J245" s="69"/>
      <c r="K245" s="69"/>
      <c r="L245" s="69"/>
      <c r="M245" s="69"/>
      <c r="N245" s="69"/>
      <c r="O245" s="69"/>
      <c r="P245" s="69"/>
    </row>
    <row r="246" spans="2:16">
      <c r="B246" s="69"/>
      <c r="C246" s="69"/>
      <c r="D246" s="69"/>
      <c r="E246" s="69"/>
      <c r="F246" s="69"/>
      <c r="G246" s="69"/>
      <c r="H246" s="69"/>
      <c r="I246" s="69"/>
      <c r="J246" s="69"/>
      <c r="K246" s="69"/>
      <c r="L246" s="69"/>
      <c r="M246" s="69"/>
      <c r="N246" s="69"/>
      <c r="O246" s="69"/>
      <c r="P246" s="69"/>
    </row>
    <row r="247" spans="2:16">
      <c r="B247" s="69"/>
      <c r="C247" s="69"/>
      <c r="D247" s="69"/>
      <c r="E247" s="69"/>
      <c r="F247" s="69"/>
      <c r="G247" s="69"/>
      <c r="H247" s="69"/>
      <c r="I247" s="69"/>
      <c r="J247" s="69"/>
      <c r="K247" s="69"/>
      <c r="L247" s="69"/>
      <c r="M247" s="69"/>
      <c r="N247" s="69"/>
      <c r="O247" s="69"/>
      <c r="P247" s="69"/>
    </row>
    <row r="248" spans="2:16">
      <c r="B248" s="69"/>
      <c r="C248" s="69"/>
      <c r="D248" s="69"/>
      <c r="E248" s="69"/>
      <c r="F248" s="69"/>
      <c r="G248" s="69"/>
      <c r="H248" s="69"/>
      <c r="I248" s="69"/>
      <c r="J248" s="69"/>
      <c r="K248" s="69"/>
      <c r="L248" s="69"/>
      <c r="M248" s="69"/>
      <c r="N248" s="69"/>
      <c r="O248" s="69"/>
      <c r="P248" s="69"/>
    </row>
    <row r="249" spans="2:16">
      <c r="B249" s="69"/>
      <c r="C249" s="69"/>
      <c r="D249" s="69"/>
      <c r="E249" s="69"/>
      <c r="F249" s="69"/>
      <c r="G249" s="69"/>
      <c r="H249" s="69"/>
      <c r="I249" s="69"/>
      <c r="J249" s="69"/>
      <c r="K249" s="69"/>
      <c r="L249" s="69"/>
      <c r="M249" s="69"/>
      <c r="N249" s="69"/>
      <c r="O249" s="69"/>
      <c r="P249" s="69"/>
    </row>
    <row r="250" spans="2:16">
      <c r="B250" s="69"/>
      <c r="C250" s="69"/>
      <c r="D250" s="69"/>
      <c r="E250" s="69"/>
      <c r="F250" s="69"/>
      <c r="G250" s="69"/>
      <c r="H250" s="69"/>
      <c r="I250" s="69"/>
      <c r="J250" s="69"/>
      <c r="K250" s="69"/>
      <c r="L250" s="69"/>
      <c r="M250" s="69"/>
      <c r="N250" s="69"/>
      <c r="O250" s="69"/>
      <c r="P250" s="69"/>
    </row>
    <row r="251" spans="2:16">
      <c r="B251" s="69"/>
      <c r="C251" s="69"/>
      <c r="D251" s="69"/>
      <c r="E251" s="69"/>
      <c r="F251" s="69"/>
      <c r="G251" s="69"/>
      <c r="H251" s="69"/>
      <c r="I251" s="69"/>
      <c r="J251" s="69"/>
      <c r="K251" s="69"/>
      <c r="L251" s="69"/>
      <c r="M251" s="69"/>
      <c r="N251" s="69"/>
      <c r="O251" s="69"/>
      <c r="P251" s="69"/>
    </row>
    <row r="252" spans="2:16">
      <c r="B252" s="69"/>
      <c r="C252" s="69"/>
      <c r="D252" s="69"/>
      <c r="E252" s="69"/>
      <c r="F252" s="69"/>
      <c r="G252" s="69"/>
      <c r="H252" s="69"/>
      <c r="I252" s="69"/>
      <c r="J252" s="69"/>
      <c r="K252" s="69"/>
      <c r="L252" s="69"/>
      <c r="M252" s="69"/>
      <c r="N252" s="69"/>
      <c r="O252" s="69"/>
      <c r="P252" s="69"/>
    </row>
    <row r="253" spans="2:16">
      <c r="B253" s="69"/>
      <c r="C253" s="69"/>
      <c r="D253" s="69"/>
      <c r="E253" s="69"/>
      <c r="F253" s="69"/>
      <c r="G253" s="69"/>
      <c r="H253" s="69"/>
      <c r="I253" s="69"/>
      <c r="J253" s="69"/>
      <c r="K253" s="69"/>
      <c r="L253" s="69"/>
      <c r="M253" s="69"/>
      <c r="N253" s="69"/>
      <c r="O253" s="69"/>
      <c r="P253" s="69"/>
    </row>
    <row r="254" spans="2:16">
      <c r="B254" s="69"/>
      <c r="C254" s="69"/>
      <c r="D254" s="69"/>
      <c r="E254" s="69"/>
      <c r="F254" s="69"/>
      <c r="G254" s="69"/>
      <c r="H254" s="69"/>
      <c r="I254" s="69"/>
      <c r="J254" s="69"/>
      <c r="K254" s="69"/>
      <c r="L254" s="69"/>
      <c r="M254" s="69"/>
      <c r="N254" s="69"/>
      <c r="O254" s="69"/>
      <c r="P254" s="69"/>
    </row>
    <row r="255" spans="2:16">
      <c r="B255" s="69"/>
      <c r="C255" s="69"/>
      <c r="D255" s="69"/>
      <c r="E255" s="69"/>
      <c r="F255" s="69"/>
      <c r="G255" s="69"/>
      <c r="H255" s="69"/>
      <c r="I255" s="69"/>
      <c r="J255" s="69"/>
      <c r="K255" s="69"/>
      <c r="L255" s="69"/>
      <c r="M255" s="69"/>
      <c r="N255" s="69"/>
      <c r="O255" s="69"/>
      <c r="P255" s="69"/>
    </row>
    <row r="256" spans="2:16">
      <c r="B256" s="69"/>
      <c r="C256" s="69"/>
      <c r="D256" s="69"/>
      <c r="E256" s="69"/>
      <c r="F256" s="69"/>
      <c r="G256" s="69"/>
      <c r="H256" s="69"/>
      <c r="I256" s="69"/>
      <c r="J256" s="69"/>
      <c r="K256" s="69"/>
      <c r="L256" s="69"/>
      <c r="M256" s="69"/>
      <c r="N256" s="69"/>
      <c r="O256" s="69"/>
      <c r="P256" s="69"/>
    </row>
    <row r="257" spans="2:16">
      <c r="B257" s="69"/>
      <c r="C257" s="69"/>
      <c r="D257" s="69"/>
      <c r="E257" s="69"/>
      <c r="F257" s="69"/>
      <c r="G257" s="69"/>
      <c r="H257" s="69"/>
      <c r="I257" s="69"/>
      <c r="J257" s="69"/>
      <c r="K257" s="69"/>
      <c r="L257" s="69"/>
      <c r="M257" s="69"/>
      <c r="N257" s="69"/>
      <c r="O257" s="69"/>
      <c r="P257" s="69"/>
    </row>
    <row r="258" spans="2:16">
      <c r="B258" s="69"/>
      <c r="C258" s="69"/>
      <c r="D258" s="69"/>
      <c r="E258" s="69"/>
      <c r="F258" s="69"/>
      <c r="G258" s="69"/>
      <c r="H258" s="69"/>
      <c r="I258" s="69"/>
      <c r="J258" s="69"/>
      <c r="K258" s="69"/>
      <c r="L258" s="69"/>
      <c r="M258" s="69"/>
      <c r="N258" s="69"/>
      <c r="O258" s="69"/>
      <c r="P258" s="69"/>
    </row>
    <row r="259" spans="2:16">
      <c r="B259" s="69"/>
      <c r="C259" s="69"/>
      <c r="D259" s="69"/>
      <c r="E259" s="69"/>
      <c r="F259" s="69"/>
      <c r="G259" s="69"/>
      <c r="H259" s="69"/>
      <c r="I259" s="69"/>
      <c r="J259" s="69"/>
      <c r="K259" s="69"/>
      <c r="L259" s="69"/>
      <c r="M259" s="69"/>
      <c r="N259" s="69"/>
      <c r="O259" s="69"/>
      <c r="P259" s="69"/>
    </row>
    <row r="260" spans="2:16">
      <c r="B260" s="69"/>
      <c r="C260" s="69"/>
      <c r="D260" s="69"/>
      <c r="E260" s="69"/>
      <c r="F260" s="69"/>
      <c r="G260" s="69"/>
      <c r="H260" s="69"/>
      <c r="I260" s="69"/>
      <c r="J260" s="69"/>
      <c r="K260" s="69"/>
      <c r="L260" s="69"/>
      <c r="M260" s="69"/>
      <c r="N260" s="69"/>
      <c r="O260" s="69"/>
      <c r="P260" s="69"/>
    </row>
    <row r="261" spans="2:16">
      <c r="B261" s="69"/>
      <c r="C261" s="69"/>
      <c r="D261" s="69"/>
      <c r="E261" s="69"/>
      <c r="F261" s="69"/>
      <c r="G261" s="69"/>
      <c r="H261" s="69"/>
      <c r="I261" s="69"/>
      <c r="J261" s="69"/>
      <c r="K261" s="69"/>
      <c r="L261" s="69"/>
      <c r="M261" s="69"/>
      <c r="N261" s="69"/>
      <c r="O261" s="69"/>
      <c r="P261" s="69"/>
    </row>
    <row r="262" spans="2:16">
      <c r="B262" s="69"/>
      <c r="C262" s="69"/>
      <c r="D262" s="69"/>
      <c r="E262" s="69"/>
      <c r="F262" s="69"/>
      <c r="G262" s="69"/>
      <c r="H262" s="69"/>
      <c r="I262" s="69"/>
      <c r="J262" s="69"/>
      <c r="K262" s="69"/>
      <c r="L262" s="69"/>
      <c r="M262" s="69"/>
      <c r="N262" s="69"/>
      <c r="O262" s="69"/>
      <c r="P262" s="69"/>
    </row>
    <row r="263" spans="2:16">
      <c r="B263" s="69"/>
      <c r="C263" s="69"/>
      <c r="D263" s="69"/>
      <c r="E263" s="69"/>
      <c r="F263" s="69"/>
      <c r="G263" s="69"/>
      <c r="H263" s="69"/>
      <c r="I263" s="69"/>
      <c r="J263" s="69"/>
      <c r="K263" s="69"/>
      <c r="L263" s="69"/>
      <c r="M263" s="69"/>
      <c r="N263" s="69"/>
      <c r="O263" s="69"/>
      <c r="P263" s="69"/>
    </row>
    <row r="264" spans="2:16">
      <c r="B264" s="69"/>
      <c r="C264" s="69"/>
      <c r="D264" s="69"/>
      <c r="E264" s="69"/>
      <c r="F264" s="69"/>
      <c r="G264" s="69"/>
      <c r="H264" s="69"/>
      <c r="I264" s="69"/>
      <c r="J264" s="69"/>
      <c r="K264" s="69"/>
      <c r="L264" s="69"/>
      <c r="M264" s="69"/>
      <c r="N264" s="69"/>
      <c r="O264" s="69"/>
      <c r="P264" s="69"/>
    </row>
    <row r="265" spans="2:16">
      <c r="B265" s="69"/>
      <c r="C265" s="69"/>
      <c r="D265" s="69"/>
      <c r="E265" s="69"/>
      <c r="F265" s="69"/>
      <c r="G265" s="69"/>
      <c r="H265" s="69"/>
      <c r="I265" s="69"/>
      <c r="J265" s="69"/>
      <c r="K265" s="69"/>
      <c r="L265" s="69"/>
      <c r="M265" s="69"/>
      <c r="N265" s="69"/>
      <c r="O265" s="69"/>
      <c r="P265" s="69"/>
    </row>
    <row r="266" spans="2:16">
      <c r="B266" s="69"/>
      <c r="C266" s="69"/>
      <c r="D266" s="69"/>
      <c r="E266" s="69"/>
      <c r="F266" s="69"/>
      <c r="G266" s="69"/>
      <c r="H266" s="69"/>
      <c r="I266" s="69"/>
      <c r="J266" s="69"/>
      <c r="K266" s="69"/>
      <c r="L266" s="69"/>
      <c r="M266" s="69"/>
      <c r="N266" s="69"/>
      <c r="O266" s="69"/>
      <c r="P266" s="69"/>
    </row>
    <row r="267" spans="2:16">
      <c r="B267" s="69"/>
      <c r="C267" s="69"/>
      <c r="D267" s="69"/>
      <c r="E267" s="69"/>
      <c r="F267" s="69"/>
      <c r="G267" s="69"/>
      <c r="H267" s="69"/>
      <c r="I267" s="69"/>
      <c r="J267" s="69"/>
      <c r="K267" s="69"/>
      <c r="L267" s="69"/>
      <c r="M267" s="69"/>
      <c r="N267" s="69"/>
      <c r="O267" s="69"/>
      <c r="P267" s="69"/>
    </row>
    <row r="268" spans="2:16">
      <c r="B268" s="69"/>
      <c r="C268" s="69"/>
      <c r="D268" s="69"/>
      <c r="E268" s="69"/>
      <c r="F268" s="69"/>
      <c r="G268" s="69"/>
      <c r="H268" s="69"/>
      <c r="I268" s="69"/>
      <c r="J268" s="69"/>
      <c r="K268" s="69"/>
      <c r="L268" s="69"/>
      <c r="M268" s="69"/>
      <c r="N268" s="69"/>
      <c r="O268" s="69"/>
      <c r="P268" s="69"/>
    </row>
    <row r="269" spans="2:16">
      <c r="B269" s="69"/>
      <c r="C269" s="69"/>
      <c r="D269" s="69"/>
      <c r="E269" s="69"/>
      <c r="F269" s="69"/>
      <c r="G269" s="69"/>
      <c r="H269" s="69"/>
      <c r="I269" s="69"/>
      <c r="J269" s="69"/>
      <c r="K269" s="69"/>
      <c r="L269" s="69"/>
      <c r="M269" s="69"/>
      <c r="N269" s="69"/>
      <c r="O269" s="69"/>
      <c r="P269" s="69"/>
    </row>
    <row r="270" spans="2:16">
      <c r="B270" s="69"/>
      <c r="C270" s="69"/>
      <c r="D270" s="69"/>
      <c r="E270" s="69"/>
      <c r="F270" s="69"/>
      <c r="G270" s="69"/>
      <c r="H270" s="69"/>
      <c r="I270" s="69"/>
      <c r="J270" s="69"/>
      <c r="K270" s="69"/>
      <c r="L270" s="69"/>
      <c r="M270" s="69"/>
      <c r="N270" s="69"/>
      <c r="O270" s="69"/>
      <c r="P270" s="69"/>
    </row>
    <row r="271" spans="2:16">
      <c r="B271" s="69"/>
      <c r="C271" s="69"/>
      <c r="D271" s="69"/>
      <c r="E271" s="69"/>
      <c r="F271" s="69"/>
      <c r="G271" s="69"/>
      <c r="H271" s="69"/>
      <c r="I271" s="69"/>
      <c r="J271" s="69"/>
      <c r="K271" s="69"/>
      <c r="L271" s="69"/>
      <c r="M271" s="69"/>
      <c r="N271" s="69"/>
      <c r="O271" s="69"/>
      <c r="P271" s="69"/>
    </row>
    <row r="272" spans="2:16">
      <c r="B272" s="69"/>
      <c r="C272" s="69"/>
      <c r="D272" s="69"/>
      <c r="E272" s="69"/>
      <c r="F272" s="69"/>
      <c r="G272" s="69"/>
      <c r="H272" s="69"/>
      <c r="I272" s="69"/>
      <c r="J272" s="69"/>
      <c r="K272" s="69"/>
      <c r="L272" s="69"/>
      <c r="M272" s="69"/>
      <c r="N272" s="69"/>
      <c r="O272" s="69"/>
      <c r="P272" s="69"/>
    </row>
    <row r="273" spans="2:16">
      <c r="B273" s="69"/>
      <c r="C273" s="69"/>
      <c r="D273" s="69"/>
      <c r="E273" s="69"/>
      <c r="F273" s="69"/>
      <c r="G273" s="69"/>
      <c r="H273" s="69"/>
      <c r="I273" s="69"/>
      <c r="J273" s="69"/>
      <c r="K273" s="69"/>
      <c r="L273" s="69"/>
      <c r="M273" s="69"/>
      <c r="N273" s="69"/>
      <c r="O273" s="69"/>
      <c r="P273" s="69"/>
    </row>
    <row r="274" spans="2:16">
      <c r="B274" s="69"/>
      <c r="C274" s="69"/>
      <c r="D274" s="69"/>
      <c r="E274" s="69"/>
      <c r="F274" s="69"/>
      <c r="G274" s="69"/>
      <c r="H274" s="69"/>
      <c r="I274" s="69"/>
      <c r="J274" s="69"/>
      <c r="K274" s="69"/>
      <c r="L274" s="69"/>
      <c r="M274" s="69"/>
      <c r="N274" s="69"/>
      <c r="O274" s="69"/>
      <c r="P274" s="69"/>
    </row>
    <row r="275" spans="2:16">
      <c r="B275" s="69"/>
      <c r="C275" s="69"/>
      <c r="D275" s="69"/>
      <c r="E275" s="69"/>
      <c r="F275" s="69"/>
      <c r="G275" s="69"/>
      <c r="H275" s="69"/>
      <c r="I275" s="69"/>
      <c r="J275" s="69"/>
      <c r="K275" s="69"/>
      <c r="L275" s="69"/>
      <c r="M275" s="69"/>
      <c r="N275" s="69"/>
      <c r="O275" s="69"/>
      <c r="P275" s="69"/>
    </row>
    <row r="276" spans="2:16">
      <c r="B276" s="69"/>
      <c r="C276" s="69"/>
      <c r="D276" s="69"/>
      <c r="E276" s="69"/>
      <c r="F276" s="69"/>
      <c r="G276" s="69"/>
      <c r="H276" s="69"/>
      <c r="I276" s="69"/>
      <c r="J276" s="69"/>
      <c r="K276" s="69"/>
      <c r="L276" s="69"/>
      <c r="M276" s="69"/>
      <c r="N276" s="69"/>
      <c r="O276" s="69"/>
      <c r="P276" s="69"/>
    </row>
    <row r="277" spans="2:16">
      <c r="B277" s="69"/>
      <c r="C277" s="69"/>
      <c r="D277" s="69"/>
      <c r="E277" s="69"/>
      <c r="F277" s="69"/>
      <c r="G277" s="69"/>
      <c r="H277" s="69"/>
      <c r="I277" s="69"/>
      <c r="J277" s="69"/>
      <c r="K277" s="69"/>
      <c r="L277" s="69"/>
      <c r="M277" s="69"/>
      <c r="N277" s="69"/>
      <c r="O277" s="69"/>
      <c r="P277" s="69"/>
    </row>
    <row r="278" spans="2:16">
      <c r="B278" s="69"/>
      <c r="C278" s="69"/>
      <c r="D278" s="69"/>
      <c r="E278" s="69"/>
      <c r="F278" s="69"/>
      <c r="G278" s="69"/>
      <c r="H278" s="69"/>
      <c r="I278" s="69"/>
      <c r="J278" s="69"/>
      <c r="K278" s="69"/>
      <c r="L278" s="69"/>
      <c r="M278" s="69"/>
      <c r="N278" s="69"/>
      <c r="O278" s="69"/>
      <c r="P278" s="69"/>
    </row>
    <row r="279" spans="2:16">
      <c r="B279" s="69"/>
      <c r="C279" s="69"/>
      <c r="D279" s="69"/>
      <c r="E279" s="69"/>
      <c r="F279" s="69"/>
      <c r="G279" s="69"/>
      <c r="H279" s="69"/>
      <c r="I279" s="69"/>
      <c r="J279" s="69"/>
      <c r="K279" s="69"/>
      <c r="L279" s="69"/>
      <c r="M279" s="69"/>
      <c r="N279" s="69"/>
      <c r="O279" s="69"/>
      <c r="P279" s="69"/>
    </row>
    <row r="280" spans="2:16">
      <c r="B280" s="69"/>
      <c r="C280" s="69"/>
      <c r="D280" s="69"/>
      <c r="E280" s="69"/>
      <c r="F280" s="69"/>
      <c r="G280" s="69"/>
      <c r="H280" s="69"/>
      <c r="I280" s="69"/>
      <c r="J280" s="69"/>
      <c r="K280" s="69"/>
      <c r="L280" s="69"/>
      <c r="M280" s="69"/>
      <c r="N280" s="69"/>
      <c r="O280" s="69"/>
      <c r="P280" s="69"/>
    </row>
    <row r="281" spans="2:16">
      <c r="B281" s="69"/>
      <c r="C281" s="69"/>
      <c r="D281" s="69"/>
      <c r="E281" s="69"/>
      <c r="F281" s="69"/>
      <c r="G281" s="69"/>
      <c r="H281" s="69"/>
      <c r="I281" s="69"/>
      <c r="J281" s="69"/>
      <c r="K281" s="69"/>
      <c r="L281" s="69"/>
      <c r="M281" s="69"/>
      <c r="N281" s="69"/>
      <c r="O281" s="69"/>
      <c r="P281" s="69"/>
    </row>
    <row r="282" spans="2:16">
      <c r="B282" s="69"/>
      <c r="C282" s="69"/>
      <c r="D282" s="69"/>
      <c r="E282" s="69"/>
      <c r="F282" s="69"/>
      <c r="G282" s="69"/>
      <c r="H282" s="69"/>
      <c r="I282" s="69"/>
      <c r="J282" s="69"/>
      <c r="K282" s="69"/>
      <c r="L282" s="69"/>
      <c r="M282" s="69"/>
      <c r="N282" s="69"/>
      <c r="O282" s="69"/>
      <c r="P282" s="69"/>
    </row>
    <row r="283" spans="2:16">
      <c r="B283" s="69"/>
      <c r="C283" s="69"/>
      <c r="D283" s="69"/>
      <c r="E283" s="69"/>
      <c r="F283" s="69"/>
      <c r="G283" s="69"/>
      <c r="H283" s="69"/>
      <c r="I283" s="69"/>
      <c r="J283" s="69"/>
      <c r="K283" s="69"/>
      <c r="L283" s="69"/>
      <c r="M283" s="69"/>
      <c r="N283" s="69"/>
      <c r="O283" s="69"/>
      <c r="P283" s="69"/>
    </row>
    <row r="284" spans="2:16">
      <c r="B284" s="69"/>
      <c r="C284" s="69"/>
      <c r="D284" s="69"/>
      <c r="E284" s="69"/>
      <c r="F284" s="69"/>
      <c r="G284" s="69"/>
      <c r="H284" s="69"/>
      <c r="I284" s="69"/>
      <c r="J284" s="69"/>
      <c r="K284" s="69"/>
      <c r="L284" s="69"/>
      <c r="M284" s="69"/>
      <c r="N284" s="69"/>
      <c r="O284" s="69"/>
      <c r="P284" s="69"/>
    </row>
    <row r="285" spans="2:16">
      <c r="B285" s="69"/>
      <c r="C285" s="69"/>
      <c r="D285" s="69"/>
      <c r="E285" s="69"/>
      <c r="F285" s="69"/>
      <c r="G285" s="69"/>
      <c r="H285" s="69"/>
      <c r="I285" s="69"/>
      <c r="J285" s="69"/>
      <c r="K285" s="69"/>
      <c r="L285" s="69"/>
      <c r="M285" s="69"/>
      <c r="N285" s="69"/>
      <c r="O285" s="69"/>
      <c r="P285" s="69"/>
    </row>
    <row r="286" spans="2:16">
      <c r="B286" s="69"/>
      <c r="C286" s="69"/>
      <c r="D286" s="69"/>
      <c r="E286" s="69"/>
      <c r="F286" s="69"/>
      <c r="G286" s="69"/>
      <c r="H286" s="69"/>
      <c r="I286" s="69"/>
      <c r="J286" s="69"/>
      <c r="K286" s="69"/>
      <c r="L286" s="69"/>
      <c r="M286" s="69"/>
      <c r="N286" s="69"/>
      <c r="O286" s="69"/>
      <c r="P286" s="69"/>
    </row>
    <row r="287" spans="2:16">
      <c r="B287" s="69"/>
      <c r="C287" s="69"/>
      <c r="D287" s="69"/>
      <c r="E287" s="69"/>
      <c r="F287" s="69"/>
      <c r="G287" s="69"/>
      <c r="H287" s="69"/>
      <c r="I287" s="69"/>
      <c r="J287" s="69"/>
      <c r="K287" s="69"/>
      <c r="L287" s="69"/>
      <c r="M287" s="69"/>
      <c r="N287" s="69"/>
      <c r="O287" s="69"/>
      <c r="P287" s="69"/>
    </row>
    <row r="288" spans="2:16">
      <c r="B288" s="69"/>
      <c r="C288" s="69"/>
      <c r="D288" s="69"/>
      <c r="E288" s="69"/>
      <c r="F288" s="69"/>
      <c r="G288" s="69"/>
      <c r="H288" s="69"/>
      <c r="I288" s="69"/>
      <c r="J288" s="69"/>
      <c r="K288" s="69"/>
      <c r="L288" s="69"/>
      <c r="M288" s="69"/>
      <c r="N288" s="69"/>
      <c r="O288" s="69"/>
      <c r="P288" s="69"/>
    </row>
    <row r="289" spans="2:16">
      <c r="B289" s="69"/>
      <c r="C289" s="69"/>
      <c r="D289" s="69"/>
      <c r="E289" s="69"/>
      <c r="F289" s="69"/>
      <c r="G289" s="69"/>
      <c r="H289" s="69"/>
      <c r="I289" s="69"/>
      <c r="J289" s="69"/>
      <c r="K289" s="69"/>
      <c r="L289" s="69"/>
      <c r="M289" s="69"/>
      <c r="N289" s="69"/>
      <c r="O289" s="69"/>
      <c r="P289" s="69"/>
    </row>
    <row r="290" spans="2:16">
      <c r="B290" s="69"/>
      <c r="C290" s="69"/>
      <c r="D290" s="69"/>
      <c r="E290" s="69"/>
      <c r="F290" s="69"/>
      <c r="G290" s="69"/>
      <c r="H290" s="69"/>
      <c r="I290" s="69"/>
      <c r="J290" s="69"/>
      <c r="K290" s="69"/>
      <c r="L290" s="69"/>
      <c r="M290" s="69"/>
      <c r="N290" s="69"/>
      <c r="O290" s="69"/>
      <c r="P290" s="69"/>
    </row>
    <row r="291" spans="2:16">
      <c r="B291" s="69"/>
      <c r="C291" s="69"/>
      <c r="D291" s="69"/>
      <c r="E291" s="69"/>
      <c r="F291" s="69"/>
      <c r="G291" s="69"/>
      <c r="H291" s="69"/>
      <c r="I291" s="69"/>
      <c r="J291" s="69"/>
      <c r="K291" s="69"/>
      <c r="L291" s="69"/>
      <c r="M291" s="69"/>
      <c r="N291" s="69"/>
      <c r="O291" s="69"/>
      <c r="P291" s="69"/>
    </row>
    <row r="292" spans="2:16">
      <c r="B292" s="69"/>
      <c r="C292" s="69"/>
      <c r="D292" s="69"/>
      <c r="E292" s="69"/>
      <c r="F292" s="69"/>
      <c r="G292" s="69"/>
      <c r="H292" s="69"/>
      <c r="I292" s="69"/>
      <c r="J292" s="69"/>
      <c r="K292" s="69"/>
      <c r="L292" s="69"/>
      <c r="M292" s="69"/>
      <c r="N292" s="69"/>
      <c r="O292" s="69"/>
      <c r="P292" s="69"/>
    </row>
    <row r="293" spans="2:16">
      <c r="B293" s="69"/>
      <c r="C293" s="69"/>
      <c r="D293" s="69"/>
      <c r="E293" s="69"/>
      <c r="F293" s="69"/>
      <c r="G293" s="69"/>
      <c r="H293" s="69"/>
      <c r="I293" s="69"/>
      <c r="J293" s="69"/>
      <c r="K293" s="69"/>
      <c r="L293" s="69"/>
      <c r="M293" s="69"/>
      <c r="N293" s="69"/>
      <c r="O293" s="69"/>
      <c r="P293" s="69"/>
    </row>
    <row r="294" spans="2:16">
      <c r="B294" s="69"/>
      <c r="C294" s="69"/>
      <c r="D294" s="69"/>
      <c r="E294" s="69"/>
      <c r="F294" s="69"/>
      <c r="G294" s="69"/>
      <c r="H294" s="69"/>
      <c r="I294" s="69"/>
      <c r="J294" s="69"/>
      <c r="K294" s="69"/>
      <c r="L294" s="69"/>
      <c r="M294" s="69"/>
      <c r="N294" s="69"/>
      <c r="O294" s="69"/>
      <c r="P294" s="69"/>
    </row>
    <row r="295" spans="2:16">
      <c r="B295" s="69"/>
      <c r="C295" s="69"/>
      <c r="D295" s="69"/>
      <c r="E295" s="69"/>
      <c r="F295" s="69"/>
      <c r="G295" s="69"/>
      <c r="H295" s="69"/>
      <c r="I295" s="69"/>
      <c r="J295" s="69"/>
      <c r="K295" s="69"/>
      <c r="L295" s="69"/>
      <c r="M295" s="69"/>
      <c r="N295" s="69"/>
      <c r="O295" s="69"/>
      <c r="P295" s="69"/>
    </row>
    <row r="296" spans="2:16">
      <c r="B296" s="69"/>
      <c r="C296" s="69"/>
      <c r="D296" s="69"/>
      <c r="E296" s="69"/>
      <c r="F296" s="69"/>
      <c r="G296" s="69"/>
      <c r="H296" s="69"/>
      <c r="I296" s="69"/>
      <c r="J296" s="69"/>
      <c r="K296" s="69"/>
      <c r="L296" s="69"/>
      <c r="M296" s="69"/>
      <c r="N296" s="69"/>
      <c r="O296" s="69"/>
      <c r="P296" s="69"/>
    </row>
    <row r="297" spans="2:16">
      <c r="B297" s="69"/>
      <c r="C297" s="69"/>
      <c r="D297" s="69"/>
      <c r="E297" s="69"/>
      <c r="F297" s="69"/>
      <c r="G297" s="69"/>
      <c r="H297" s="69"/>
      <c r="I297" s="69"/>
      <c r="J297" s="69"/>
      <c r="K297" s="69"/>
      <c r="L297" s="69"/>
      <c r="M297" s="69"/>
      <c r="N297" s="69"/>
      <c r="O297" s="69"/>
      <c r="P297" s="69"/>
    </row>
    <row r="298" spans="2:16">
      <c r="B298" s="69"/>
      <c r="C298" s="69"/>
      <c r="D298" s="69"/>
      <c r="E298" s="69"/>
      <c r="F298" s="69"/>
      <c r="G298" s="69"/>
      <c r="H298" s="69"/>
      <c r="I298" s="69"/>
      <c r="J298" s="69"/>
      <c r="K298" s="69"/>
      <c r="L298" s="69"/>
      <c r="M298" s="69"/>
      <c r="N298" s="69"/>
      <c r="O298" s="69"/>
      <c r="P298" s="69"/>
    </row>
    <row r="299" spans="2:16">
      <c r="B299" s="69"/>
      <c r="C299" s="69"/>
      <c r="D299" s="69"/>
      <c r="E299" s="69"/>
      <c r="F299" s="69"/>
      <c r="G299" s="69"/>
      <c r="H299" s="69"/>
      <c r="I299" s="69"/>
      <c r="J299" s="69"/>
      <c r="K299" s="69"/>
      <c r="L299" s="69"/>
      <c r="M299" s="69"/>
      <c r="N299" s="69"/>
      <c r="O299" s="69"/>
      <c r="P299" s="69"/>
    </row>
    <row r="300" spans="2:16">
      <c r="B300" s="69"/>
      <c r="C300" s="69"/>
      <c r="D300" s="69"/>
      <c r="E300" s="69"/>
      <c r="F300" s="69"/>
      <c r="G300" s="69"/>
      <c r="H300" s="69"/>
      <c r="I300" s="69"/>
      <c r="J300" s="69"/>
      <c r="K300" s="69"/>
      <c r="L300" s="69"/>
      <c r="M300" s="69"/>
      <c r="N300" s="69"/>
      <c r="O300" s="69"/>
      <c r="P300" s="69"/>
    </row>
    <row r="301" spans="2:16">
      <c r="B301" s="69"/>
      <c r="C301" s="69"/>
      <c r="D301" s="69"/>
      <c r="E301" s="69"/>
      <c r="F301" s="69"/>
      <c r="G301" s="69"/>
      <c r="H301" s="69"/>
      <c r="I301" s="69"/>
      <c r="J301" s="69"/>
      <c r="K301" s="69"/>
      <c r="L301" s="69"/>
      <c r="M301" s="69"/>
      <c r="N301" s="69"/>
      <c r="O301" s="69"/>
      <c r="P301" s="69"/>
    </row>
    <row r="302" spans="2:16">
      <c r="B302" s="69"/>
      <c r="C302" s="69"/>
      <c r="D302" s="69"/>
      <c r="E302" s="69"/>
      <c r="F302" s="69"/>
      <c r="G302" s="69"/>
      <c r="H302" s="69"/>
      <c r="I302" s="69"/>
      <c r="J302" s="69"/>
      <c r="K302" s="69"/>
      <c r="L302" s="69"/>
      <c r="M302" s="69"/>
      <c r="N302" s="69"/>
      <c r="O302" s="69"/>
      <c r="P302" s="69"/>
    </row>
    <row r="303" spans="2:16">
      <c r="B303" s="69"/>
      <c r="C303" s="69"/>
      <c r="D303" s="69"/>
      <c r="E303" s="69"/>
      <c r="F303" s="69"/>
      <c r="G303" s="69"/>
      <c r="H303" s="69"/>
      <c r="I303" s="69"/>
      <c r="J303" s="69"/>
      <c r="K303" s="69"/>
      <c r="L303" s="69"/>
      <c r="M303" s="69"/>
      <c r="N303" s="69"/>
      <c r="O303" s="69"/>
      <c r="P303" s="69"/>
    </row>
    <row r="304" spans="2:16">
      <c r="B304" s="69"/>
      <c r="C304" s="69"/>
      <c r="D304" s="69"/>
      <c r="E304" s="69"/>
      <c r="F304" s="69"/>
      <c r="G304" s="69"/>
      <c r="H304" s="69"/>
      <c r="I304" s="69"/>
      <c r="J304" s="69"/>
      <c r="K304" s="69"/>
      <c r="L304" s="69"/>
      <c r="M304" s="69"/>
      <c r="N304" s="69"/>
      <c r="O304" s="69"/>
      <c r="P304" s="69"/>
    </row>
    <row r="305" spans="2:16">
      <c r="B305" s="69"/>
      <c r="C305" s="69"/>
      <c r="D305" s="69"/>
      <c r="E305" s="69"/>
      <c r="F305" s="69"/>
      <c r="G305" s="69"/>
      <c r="H305" s="69"/>
      <c r="I305" s="69"/>
      <c r="J305" s="69"/>
      <c r="K305" s="69"/>
      <c r="L305" s="69"/>
      <c r="M305" s="69"/>
      <c r="N305" s="69"/>
      <c r="O305" s="69"/>
      <c r="P305" s="69"/>
    </row>
    <row r="306" spans="2:16">
      <c r="B306" s="69"/>
      <c r="C306" s="69"/>
      <c r="D306" s="69"/>
      <c r="E306" s="69"/>
      <c r="F306" s="69"/>
      <c r="G306" s="69"/>
      <c r="H306" s="69"/>
      <c r="I306" s="69"/>
      <c r="J306" s="69"/>
      <c r="K306" s="69"/>
      <c r="L306" s="69"/>
      <c r="M306" s="69"/>
      <c r="N306" s="69"/>
      <c r="O306" s="69"/>
      <c r="P306" s="69"/>
    </row>
    <row r="307" spans="2:16">
      <c r="B307" s="69"/>
      <c r="C307" s="69"/>
      <c r="D307" s="69"/>
      <c r="E307" s="69"/>
      <c r="F307" s="69"/>
      <c r="G307" s="69"/>
      <c r="H307" s="69"/>
      <c r="I307" s="69"/>
      <c r="J307" s="69"/>
      <c r="K307" s="69"/>
      <c r="L307" s="69"/>
      <c r="M307" s="69"/>
      <c r="N307" s="69"/>
      <c r="O307" s="69"/>
      <c r="P307" s="69"/>
    </row>
    <row r="308" spans="2:16">
      <c r="B308" s="69"/>
      <c r="C308" s="69"/>
      <c r="D308" s="69"/>
      <c r="E308" s="69"/>
      <c r="F308" s="69"/>
      <c r="G308" s="69"/>
      <c r="H308" s="69"/>
      <c r="I308" s="69"/>
      <c r="J308" s="69"/>
      <c r="K308" s="69"/>
      <c r="L308" s="69"/>
      <c r="M308" s="69"/>
      <c r="N308" s="69"/>
      <c r="O308" s="69"/>
      <c r="P308" s="69"/>
    </row>
    <row r="309" spans="2:16">
      <c r="B309" s="69"/>
      <c r="C309" s="69"/>
      <c r="D309" s="69"/>
      <c r="E309" s="69"/>
      <c r="F309" s="69"/>
      <c r="G309" s="69"/>
      <c r="H309" s="69"/>
      <c r="I309" s="69"/>
      <c r="J309" s="69"/>
      <c r="K309" s="69"/>
      <c r="L309" s="69"/>
      <c r="M309" s="69"/>
      <c r="N309" s="69"/>
      <c r="O309" s="69"/>
      <c r="P309" s="69"/>
    </row>
    <row r="310" spans="2:16">
      <c r="B310" s="69"/>
      <c r="C310" s="69"/>
      <c r="D310" s="69"/>
      <c r="E310" s="69"/>
      <c r="F310" s="69"/>
      <c r="G310" s="69"/>
      <c r="H310" s="69"/>
      <c r="I310" s="69"/>
      <c r="J310" s="69"/>
      <c r="K310" s="69"/>
      <c r="L310" s="69"/>
      <c r="M310" s="69"/>
      <c r="N310" s="69"/>
      <c r="O310" s="69"/>
      <c r="P310" s="69"/>
    </row>
    <row r="311" spans="2:16">
      <c r="B311" s="69"/>
      <c r="C311" s="69"/>
      <c r="D311" s="69"/>
      <c r="E311" s="69"/>
      <c r="F311" s="69"/>
      <c r="G311" s="69"/>
      <c r="H311" s="69"/>
      <c r="I311" s="69"/>
      <c r="J311" s="69"/>
      <c r="K311" s="69"/>
      <c r="L311" s="69"/>
      <c r="M311" s="69"/>
      <c r="N311" s="69"/>
      <c r="O311" s="69"/>
      <c r="P311" s="69"/>
    </row>
    <row r="312" spans="2:16">
      <c r="B312" s="69"/>
      <c r="C312" s="69"/>
      <c r="D312" s="69"/>
      <c r="E312" s="69"/>
      <c r="F312" s="69"/>
      <c r="G312" s="69"/>
      <c r="H312" s="69"/>
      <c r="I312" s="69"/>
      <c r="J312" s="69"/>
      <c r="K312" s="69"/>
      <c r="L312" s="69"/>
      <c r="M312" s="69"/>
      <c r="N312" s="69"/>
      <c r="O312" s="69"/>
      <c r="P312" s="69"/>
    </row>
    <row r="313" spans="2:16">
      <c r="B313" s="69"/>
      <c r="C313" s="69"/>
      <c r="D313" s="69"/>
      <c r="E313" s="69"/>
      <c r="F313" s="69"/>
      <c r="G313" s="69"/>
      <c r="H313" s="69"/>
      <c r="I313" s="69"/>
      <c r="J313" s="69"/>
      <c r="K313" s="69"/>
      <c r="L313" s="69"/>
      <c r="M313" s="69"/>
      <c r="N313" s="69"/>
      <c r="O313" s="69"/>
      <c r="P313" s="69"/>
    </row>
    <row r="314" spans="2:16">
      <c r="B314" s="69"/>
      <c r="C314" s="69"/>
      <c r="D314" s="69"/>
      <c r="E314" s="69"/>
      <c r="F314" s="69"/>
      <c r="G314" s="69"/>
      <c r="H314" s="69"/>
      <c r="I314" s="69"/>
      <c r="J314" s="69"/>
      <c r="K314" s="69"/>
      <c r="L314" s="69"/>
      <c r="M314" s="69"/>
      <c r="N314" s="69"/>
      <c r="O314" s="69"/>
      <c r="P314" s="69"/>
    </row>
    <row r="315" spans="2:16">
      <c r="B315" s="69"/>
      <c r="C315" s="69"/>
      <c r="D315" s="69"/>
      <c r="E315" s="69"/>
      <c r="F315" s="69"/>
      <c r="G315" s="69"/>
      <c r="H315" s="69"/>
      <c r="I315" s="69"/>
      <c r="J315" s="69"/>
      <c r="K315" s="69"/>
      <c r="L315" s="69"/>
      <c r="M315" s="69"/>
      <c r="N315" s="69"/>
      <c r="O315" s="69"/>
      <c r="P315" s="69"/>
    </row>
    <row r="316" spans="2:16">
      <c r="B316" s="69"/>
      <c r="C316" s="69"/>
      <c r="D316" s="69"/>
      <c r="E316" s="69"/>
      <c r="F316" s="69"/>
      <c r="G316" s="69"/>
      <c r="H316" s="69"/>
      <c r="I316" s="69"/>
      <c r="J316" s="69"/>
      <c r="K316" s="69"/>
      <c r="L316" s="69"/>
      <c r="M316" s="69"/>
      <c r="N316" s="69"/>
      <c r="O316" s="69"/>
      <c r="P316" s="69"/>
    </row>
    <row r="317" spans="2:16">
      <c r="B317" s="69"/>
      <c r="C317" s="69"/>
      <c r="D317" s="69"/>
      <c r="E317" s="69"/>
      <c r="F317" s="69"/>
      <c r="G317" s="69"/>
      <c r="H317" s="69"/>
      <c r="I317" s="69"/>
      <c r="J317" s="69"/>
      <c r="K317" s="69"/>
      <c r="L317" s="69"/>
      <c r="M317" s="69"/>
      <c r="N317" s="69"/>
      <c r="O317" s="69"/>
      <c r="P317" s="69"/>
    </row>
    <row r="318" spans="2:16">
      <c r="B318" s="69"/>
      <c r="C318" s="69"/>
      <c r="D318" s="69"/>
      <c r="E318" s="69"/>
      <c r="F318" s="69"/>
      <c r="G318" s="69"/>
      <c r="H318" s="69"/>
      <c r="I318" s="69"/>
      <c r="J318" s="69"/>
      <c r="K318" s="69"/>
      <c r="L318" s="69"/>
      <c r="M318" s="69"/>
      <c r="N318" s="69"/>
      <c r="O318" s="69"/>
      <c r="P318" s="69"/>
    </row>
    <row r="319" spans="2:16">
      <c r="B319" s="69"/>
      <c r="C319" s="69"/>
      <c r="D319" s="69"/>
      <c r="E319" s="69"/>
      <c r="F319" s="69"/>
      <c r="G319" s="69"/>
      <c r="H319" s="69"/>
      <c r="I319" s="69"/>
      <c r="J319" s="69"/>
      <c r="K319" s="69"/>
      <c r="L319" s="69"/>
      <c r="M319" s="69"/>
      <c r="N319" s="69"/>
      <c r="O319" s="69"/>
      <c r="P319" s="69"/>
    </row>
    <row r="320" spans="2:16">
      <c r="B320" s="69"/>
      <c r="C320" s="69"/>
      <c r="D320" s="69"/>
      <c r="E320" s="69"/>
      <c r="F320" s="69"/>
      <c r="G320" s="69"/>
      <c r="H320" s="69"/>
      <c r="I320" s="69"/>
      <c r="J320" s="69"/>
      <c r="K320" s="69"/>
      <c r="L320" s="69"/>
      <c r="M320" s="69"/>
      <c r="N320" s="69"/>
      <c r="O320" s="69"/>
      <c r="P320" s="69"/>
    </row>
    <row r="321" spans="2:16">
      <c r="B321" s="69"/>
      <c r="C321" s="69"/>
      <c r="D321" s="69"/>
      <c r="E321" s="69"/>
      <c r="F321" s="69"/>
      <c r="G321" s="69"/>
      <c r="H321" s="69"/>
      <c r="I321" s="69"/>
      <c r="J321" s="69"/>
      <c r="K321" s="69"/>
      <c r="L321" s="69"/>
      <c r="M321" s="69"/>
      <c r="N321" s="69"/>
      <c r="O321" s="69"/>
      <c r="P321" s="69"/>
    </row>
    <row r="322" spans="2:16">
      <c r="B322" s="69"/>
      <c r="C322" s="69"/>
      <c r="D322" s="69"/>
      <c r="E322" s="69"/>
      <c r="F322" s="69"/>
      <c r="G322" s="69"/>
      <c r="H322" s="69"/>
      <c r="I322" s="69"/>
      <c r="J322" s="69"/>
      <c r="K322" s="69"/>
      <c r="L322" s="69"/>
      <c r="M322" s="69"/>
      <c r="N322" s="69"/>
      <c r="O322" s="69"/>
      <c r="P322" s="69"/>
    </row>
    <row r="323" spans="2:16">
      <c r="B323" s="69"/>
      <c r="C323" s="69"/>
      <c r="D323" s="69"/>
      <c r="E323" s="69"/>
      <c r="F323" s="69"/>
      <c r="G323" s="69"/>
      <c r="H323" s="69"/>
      <c r="I323" s="69"/>
      <c r="J323" s="69"/>
      <c r="K323" s="69"/>
      <c r="L323" s="69"/>
      <c r="M323" s="69"/>
      <c r="N323" s="69"/>
      <c r="O323" s="69"/>
      <c r="P323" s="69"/>
    </row>
    <row r="324" spans="2:16">
      <c r="B324" s="69"/>
      <c r="C324" s="69"/>
      <c r="D324" s="69"/>
      <c r="E324" s="69"/>
      <c r="F324" s="69"/>
      <c r="G324" s="69"/>
      <c r="H324" s="69"/>
      <c r="I324" s="69"/>
      <c r="J324" s="69"/>
      <c r="K324" s="69"/>
      <c r="L324" s="69"/>
      <c r="M324" s="69"/>
      <c r="N324" s="69"/>
      <c r="O324" s="69"/>
      <c r="P324" s="69"/>
    </row>
    <row r="325" spans="2:16">
      <c r="B325" s="69"/>
      <c r="C325" s="69"/>
      <c r="D325" s="69"/>
      <c r="E325" s="69"/>
      <c r="F325" s="69"/>
      <c r="G325" s="69"/>
      <c r="H325" s="69"/>
      <c r="I325" s="69"/>
      <c r="J325" s="69"/>
      <c r="K325" s="69"/>
      <c r="L325" s="69"/>
      <c r="M325" s="69"/>
      <c r="N325" s="69"/>
      <c r="O325" s="69"/>
      <c r="P325" s="69"/>
    </row>
    <row r="326" spans="2:16">
      <c r="B326" s="69"/>
      <c r="C326" s="69"/>
      <c r="D326" s="69"/>
      <c r="E326" s="69"/>
      <c r="F326" s="69"/>
      <c r="G326" s="69"/>
      <c r="H326" s="69"/>
      <c r="I326" s="69"/>
      <c r="J326" s="69"/>
      <c r="K326" s="69"/>
      <c r="L326" s="69"/>
      <c r="M326" s="69"/>
      <c r="N326" s="69"/>
      <c r="O326" s="69"/>
      <c r="P326" s="69"/>
    </row>
    <row r="327" spans="2:16">
      <c r="B327" s="69"/>
      <c r="C327" s="69"/>
      <c r="D327" s="69"/>
      <c r="E327" s="69"/>
      <c r="F327" s="69"/>
      <c r="G327" s="69"/>
      <c r="H327" s="69"/>
      <c r="I327" s="69"/>
      <c r="J327" s="69"/>
      <c r="K327" s="69"/>
      <c r="L327" s="69"/>
      <c r="M327" s="69"/>
      <c r="N327" s="69"/>
      <c r="O327" s="69"/>
      <c r="P327" s="69"/>
    </row>
    <row r="328" spans="2:16">
      <c r="B328" s="69"/>
      <c r="C328" s="69"/>
      <c r="D328" s="69"/>
      <c r="E328" s="69"/>
      <c r="F328" s="69"/>
      <c r="G328" s="69"/>
      <c r="H328" s="69"/>
      <c r="I328" s="69"/>
      <c r="J328" s="69"/>
      <c r="K328" s="69"/>
      <c r="L328" s="69"/>
      <c r="M328" s="69"/>
      <c r="N328" s="69"/>
      <c r="O328" s="69"/>
      <c r="P328" s="69"/>
    </row>
    <row r="329" spans="2:16">
      <c r="B329" s="69"/>
      <c r="C329" s="69"/>
      <c r="D329" s="69"/>
      <c r="E329" s="69"/>
      <c r="F329" s="69"/>
      <c r="G329" s="69"/>
      <c r="H329" s="69"/>
      <c r="I329" s="69"/>
      <c r="J329" s="69"/>
      <c r="K329" s="69"/>
      <c r="L329" s="69"/>
      <c r="M329" s="69"/>
      <c r="N329" s="69"/>
      <c r="O329" s="69"/>
      <c r="P329" s="69"/>
    </row>
    <row r="330" spans="2:16">
      <c r="B330" s="69"/>
      <c r="C330" s="69"/>
      <c r="D330" s="69"/>
      <c r="E330" s="69"/>
      <c r="F330" s="69"/>
      <c r="G330" s="69"/>
      <c r="H330" s="69"/>
      <c r="I330" s="69"/>
      <c r="J330" s="69"/>
      <c r="K330" s="69"/>
      <c r="L330" s="69"/>
      <c r="M330" s="69"/>
      <c r="N330" s="69"/>
      <c r="O330" s="69"/>
      <c r="P330" s="69"/>
    </row>
    <row r="331" spans="2:16">
      <c r="B331" s="69"/>
      <c r="C331" s="69"/>
      <c r="D331" s="69"/>
      <c r="E331" s="69"/>
      <c r="F331" s="69"/>
      <c r="G331" s="69"/>
      <c r="H331" s="69"/>
      <c r="I331" s="69"/>
      <c r="J331" s="69"/>
      <c r="K331" s="69"/>
      <c r="L331" s="69"/>
      <c r="M331" s="69"/>
      <c r="N331" s="69"/>
      <c r="O331" s="69"/>
      <c r="P331" s="69"/>
    </row>
    <row r="332" spans="2:16">
      <c r="B332" s="69"/>
      <c r="C332" s="69"/>
      <c r="D332" s="69"/>
      <c r="E332" s="69"/>
      <c r="F332" s="69"/>
      <c r="G332" s="69"/>
      <c r="H332" s="69"/>
      <c r="I332" s="69"/>
      <c r="J332" s="69"/>
      <c r="K332" s="69"/>
      <c r="L332" s="69"/>
      <c r="M332" s="69"/>
      <c r="N332" s="69"/>
      <c r="O332" s="69"/>
      <c r="P332" s="69"/>
    </row>
    <row r="333" spans="2:16">
      <c r="B333" s="69"/>
      <c r="C333" s="69"/>
      <c r="D333" s="69"/>
      <c r="E333" s="69"/>
      <c r="F333" s="69"/>
      <c r="G333" s="69"/>
      <c r="H333" s="69"/>
      <c r="I333" s="69"/>
      <c r="J333" s="69"/>
      <c r="K333" s="69"/>
      <c r="L333" s="69"/>
      <c r="M333" s="69"/>
      <c r="N333" s="69"/>
      <c r="O333" s="69"/>
      <c r="P333" s="69"/>
    </row>
    <row r="334" spans="2:16">
      <c r="B334" s="69"/>
      <c r="C334" s="69"/>
      <c r="D334" s="69"/>
      <c r="E334" s="69"/>
      <c r="F334" s="69"/>
      <c r="G334" s="69"/>
      <c r="H334" s="69"/>
      <c r="I334" s="69"/>
      <c r="J334" s="69"/>
      <c r="K334" s="69"/>
      <c r="L334" s="69"/>
      <c r="M334" s="69"/>
      <c r="N334" s="69"/>
      <c r="O334" s="69"/>
      <c r="P334" s="69"/>
    </row>
    <row r="335" spans="2:16">
      <c r="B335" s="69"/>
      <c r="C335" s="69"/>
      <c r="D335" s="69"/>
      <c r="E335" s="69"/>
      <c r="F335" s="69"/>
      <c r="G335" s="69"/>
      <c r="H335" s="69"/>
      <c r="I335" s="69"/>
      <c r="J335" s="69"/>
      <c r="K335" s="69"/>
      <c r="L335" s="69"/>
      <c r="M335" s="69"/>
      <c r="N335" s="69"/>
      <c r="O335" s="69"/>
      <c r="P335" s="69"/>
    </row>
    <row r="336" spans="2:16">
      <c r="B336" s="69"/>
      <c r="C336" s="69"/>
      <c r="D336" s="69"/>
      <c r="E336" s="69"/>
      <c r="F336" s="69"/>
      <c r="G336" s="69"/>
      <c r="H336" s="69"/>
      <c r="I336" s="69"/>
      <c r="J336" s="69"/>
      <c r="K336" s="69"/>
      <c r="L336" s="69"/>
      <c r="M336" s="69"/>
      <c r="N336" s="69"/>
      <c r="O336" s="69"/>
      <c r="P336" s="69"/>
    </row>
    <row r="337" spans="2:16">
      <c r="B337" s="69"/>
      <c r="C337" s="69"/>
      <c r="D337" s="69"/>
      <c r="E337" s="69"/>
      <c r="F337" s="69"/>
      <c r="G337" s="69"/>
      <c r="H337" s="69"/>
      <c r="I337" s="69"/>
      <c r="J337" s="69"/>
      <c r="K337" s="69"/>
      <c r="L337" s="69"/>
      <c r="M337" s="69"/>
      <c r="N337" s="69"/>
      <c r="O337" s="69"/>
      <c r="P337" s="69"/>
    </row>
    <row r="338" spans="2:16">
      <c r="B338" s="69"/>
      <c r="C338" s="69"/>
      <c r="D338" s="69"/>
      <c r="E338" s="69"/>
      <c r="F338" s="69"/>
      <c r="G338" s="69"/>
      <c r="H338" s="69"/>
      <c r="I338" s="69"/>
      <c r="J338" s="69"/>
      <c r="K338" s="69"/>
      <c r="L338" s="69"/>
      <c r="M338" s="69"/>
      <c r="N338" s="69"/>
      <c r="O338" s="69"/>
      <c r="P338" s="69"/>
    </row>
    <row r="339" spans="2:16">
      <c r="B339" s="69"/>
      <c r="C339" s="69"/>
      <c r="D339" s="69"/>
      <c r="E339" s="69"/>
      <c r="F339" s="69"/>
      <c r="G339" s="69"/>
      <c r="H339" s="69"/>
      <c r="I339" s="69"/>
      <c r="J339" s="69"/>
      <c r="K339" s="69"/>
      <c r="L339" s="69"/>
      <c r="M339" s="69"/>
      <c r="N339" s="69"/>
      <c r="O339" s="69"/>
      <c r="P339" s="69"/>
    </row>
    <row r="340" spans="2:16">
      <c r="B340" s="69"/>
      <c r="C340" s="69"/>
      <c r="D340" s="69"/>
      <c r="E340" s="69"/>
      <c r="F340" s="69"/>
      <c r="G340" s="69"/>
      <c r="H340" s="69"/>
      <c r="I340" s="69"/>
      <c r="J340" s="69"/>
      <c r="K340" s="69"/>
      <c r="L340" s="69"/>
      <c r="M340" s="69"/>
      <c r="N340" s="69"/>
      <c r="O340" s="69"/>
      <c r="P340" s="69"/>
    </row>
    <row r="341" spans="2:16">
      <c r="B341" s="69"/>
      <c r="C341" s="69"/>
      <c r="D341" s="69"/>
      <c r="E341" s="69"/>
      <c r="F341" s="69"/>
      <c r="G341" s="69"/>
      <c r="H341" s="69"/>
      <c r="I341" s="69"/>
      <c r="J341" s="69"/>
      <c r="K341" s="69"/>
      <c r="L341" s="69"/>
      <c r="M341" s="69"/>
      <c r="N341" s="69"/>
      <c r="O341" s="69"/>
      <c r="P341" s="69"/>
    </row>
    <row r="342" spans="2:16">
      <c r="B342" s="69"/>
      <c r="C342" s="69"/>
      <c r="D342" s="69"/>
      <c r="E342" s="69"/>
      <c r="F342" s="69"/>
      <c r="G342" s="69"/>
      <c r="H342" s="69"/>
      <c r="I342" s="69"/>
      <c r="J342" s="69"/>
      <c r="K342" s="69"/>
      <c r="L342" s="69"/>
      <c r="M342" s="69"/>
      <c r="N342" s="69"/>
      <c r="O342" s="69"/>
      <c r="P342" s="69"/>
    </row>
    <row r="343" spans="2:16">
      <c r="B343" s="69"/>
      <c r="C343" s="69"/>
      <c r="D343" s="69"/>
      <c r="E343" s="69"/>
      <c r="F343" s="69"/>
      <c r="G343" s="69"/>
      <c r="H343" s="69"/>
      <c r="I343" s="69"/>
      <c r="J343" s="69"/>
      <c r="K343" s="69"/>
      <c r="L343" s="69"/>
      <c r="M343" s="69"/>
      <c r="N343" s="69"/>
      <c r="O343" s="69"/>
      <c r="P343" s="69"/>
    </row>
    <row r="344" spans="2:16">
      <c r="B344" s="69"/>
      <c r="C344" s="69"/>
      <c r="D344" s="69"/>
      <c r="E344" s="69"/>
      <c r="F344" s="69"/>
      <c r="G344" s="69"/>
      <c r="H344" s="69"/>
      <c r="I344" s="69"/>
      <c r="J344" s="69"/>
      <c r="K344" s="69"/>
      <c r="L344" s="69"/>
      <c r="M344" s="69"/>
      <c r="N344" s="69"/>
      <c r="O344" s="69"/>
      <c r="P344" s="69"/>
    </row>
    <row r="345" spans="2:16">
      <c r="B345" s="69"/>
      <c r="C345" s="69"/>
      <c r="D345" s="69"/>
      <c r="E345" s="69"/>
      <c r="F345" s="69"/>
      <c r="G345" s="69"/>
      <c r="H345" s="69"/>
      <c r="I345" s="69"/>
      <c r="J345" s="69"/>
      <c r="K345" s="69"/>
      <c r="L345" s="69"/>
      <c r="M345" s="69"/>
      <c r="N345" s="69"/>
      <c r="O345" s="69"/>
      <c r="P345" s="69"/>
    </row>
    <row r="346" spans="2:16">
      <c r="B346" s="69"/>
      <c r="C346" s="69"/>
      <c r="D346" s="69"/>
      <c r="E346" s="69"/>
      <c r="F346" s="69"/>
      <c r="G346" s="69"/>
      <c r="H346" s="69"/>
      <c r="I346" s="69"/>
      <c r="J346" s="69"/>
      <c r="K346" s="69"/>
      <c r="L346" s="69"/>
      <c r="M346" s="69"/>
      <c r="N346" s="69"/>
      <c r="O346" s="69"/>
      <c r="P346" s="69"/>
    </row>
    <row r="347" spans="2:16">
      <c r="B347" s="69"/>
      <c r="C347" s="69"/>
      <c r="D347" s="69"/>
      <c r="E347" s="69"/>
      <c r="F347" s="69"/>
      <c r="G347" s="69"/>
      <c r="H347" s="69"/>
      <c r="I347" s="69"/>
      <c r="J347" s="69"/>
      <c r="K347" s="69"/>
      <c r="L347" s="69"/>
      <c r="M347" s="69"/>
      <c r="N347" s="69"/>
      <c r="O347" s="69"/>
      <c r="P347" s="69"/>
    </row>
    <row r="348" spans="2:16">
      <c r="B348" s="69"/>
      <c r="C348" s="69"/>
      <c r="D348" s="69"/>
      <c r="E348" s="69"/>
      <c r="F348" s="69"/>
      <c r="G348" s="69"/>
      <c r="H348" s="69"/>
      <c r="I348" s="69"/>
      <c r="J348" s="69"/>
      <c r="K348" s="69"/>
      <c r="L348" s="69"/>
      <c r="M348" s="69"/>
      <c r="N348" s="69"/>
      <c r="O348" s="69"/>
      <c r="P348" s="69"/>
    </row>
    <row r="349" spans="2:16">
      <c r="B349" s="69"/>
      <c r="C349" s="69"/>
      <c r="D349" s="69"/>
      <c r="E349" s="69"/>
      <c r="F349" s="69"/>
      <c r="G349" s="69"/>
      <c r="H349" s="69"/>
      <c r="I349" s="69"/>
      <c r="J349" s="69"/>
      <c r="K349" s="69"/>
      <c r="L349" s="69"/>
      <c r="M349" s="69"/>
      <c r="N349" s="69"/>
      <c r="O349" s="69"/>
      <c r="P349" s="69"/>
    </row>
    <row r="350" spans="2:16">
      <c r="B350" s="69"/>
      <c r="C350" s="69"/>
      <c r="D350" s="69"/>
      <c r="E350" s="69"/>
      <c r="F350" s="69"/>
      <c r="G350" s="69"/>
      <c r="H350" s="69"/>
      <c r="I350" s="69"/>
      <c r="J350" s="69"/>
      <c r="K350" s="69"/>
      <c r="L350" s="69"/>
      <c r="M350" s="69"/>
      <c r="N350" s="69"/>
      <c r="O350" s="69"/>
      <c r="P350" s="69"/>
    </row>
    <row r="351" spans="2:16">
      <c r="B351" s="69"/>
      <c r="C351" s="69"/>
      <c r="D351" s="69"/>
      <c r="E351" s="69"/>
      <c r="F351" s="69"/>
      <c r="G351" s="69"/>
      <c r="H351" s="69"/>
      <c r="I351" s="69"/>
      <c r="J351" s="69"/>
      <c r="K351" s="69"/>
      <c r="L351" s="69"/>
      <c r="M351" s="69"/>
      <c r="N351" s="69"/>
      <c r="O351" s="69"/>
      <c r="P351" s="69"/>
    </row>
    <row r="352" spans="2:16">
      <c r="B352" s="69"/>
      <c r="C352" s="69"/>
      <c r="D352" s="69"/>
      <c r="E352" s="69"/>
      <c r="F352" s="69"/>
      <c r="G352" s="69"/>
      <c r="H352" s="69"/>
      <c r="I352" s="69"/>
      <c r="J352" s="69"/>
      <c r="K352" s="69"/>
      <c r="L352" s="69"/>
      <c r="M352" s="69"/>
      <c r="N352" s="69"/>
      <c r="O352" s="69"/>
      <c r="P352" s="69"/>
    </row>
    <row r="353" spans="2:16">
      <c r="B353" s="69"/>
      <c r="C353" s="69"/>
      <c r="D353" s="69"/>
      <c r="E353" s="69"/>
      <c r="F353" s="69"/>
      <c r="G353" s="69"/>
      <c r="H353" s="69"/>
      <c r="I353" s="69"/>
      <c r="J353" s="69"/>
      <c r="K353" s="69"/>
      <c r="L353" s="69"/>
      <c r="M353" s="69"/>
      <c r="N353" s="69"/>
      <c r="O353" s="69"/>
      <c r="P353" s="69"/>
    </row>
    <row r="354" spans="2:16">
      <c r="B354" s="69"/>
      <c r="C354" s="69"/>
      <c r="D354" s="69"/>
      <c r="E354" s="69"/>
      <c r="F354" s="69"/>
      <c r="G354" s="69"/>
      <c r="H354" s="69"/>
      <c r="I354" s="69"/>
      <c r="J354" s="69"/>
      <c r="K354" s="69"/>
      <c r="L354" s="69"/>
      <c r="M354" s="69"/>
      <c r="N354" s="69"/>
      <c r="O354" s="69"/>
      <c r="P354" s="69"/>
    </row>
    <row r="355" spans="2:16">
      <c r="B355" s="69"/>
      <c r="C355" s="69"/>
      <c r="D355" s="69"/>
      <c r="E355" s="69"/>
      <c r="F355" s="69"/>
      <c r="G355" s="69"/>
      <c r="H355" s="69"/>
      <c r="I355" s="69"/>
      <c r="J355" s="69"/>
      <c r="K355" s="69"/>
      <c r="L355" s="69"/>
      <c r="M355" s="69"/>
      <c r="N355" s="69"/>
      <c r="O355" s="69"/>
      <c r="P355" s="69"/>
    </row>
    <row r="356" spans="2:16">
      <c r="B356" s="69"/>
      <c r="C356" s="69"/>
      <c r="D356" s="69"/>
      <c r="E356" s="69"/>
      <c r="F356" s="69"/>
      <c r="G356" s="69"/>
      <c r="H356" s="69"/>
      <c r="I356" s="69"/>
      <c r="J356" s="69"/>
      <c r="K356" s="69"/>
      <c r="L356" s="69"/>
      <c r="M356" s="69"/>
      <c r="N356" s="69"/>
      <c r="O356" s="69"/>
      <c r="P356" s="69"/>
    </row>
    <row r="357" spans="2:16">
      <c r="B357" s="69"/>
      <c r="C357" s="69"/>
      <c r="D357" s="69"/>
      <c r="E357" s="69"/>
      <c r="F357" s="69"/>
      <c r="G357" s="69"/>
      <c r="H357" s="69"/>
      <c r="I357" s="69"/>
      <c r="J357" s="69"/>
      <c r="K357" s="69"/>
      <c r="L357" s="69"/>
      <c r="M357" s="69"/>
      <c r="N357" s="69"/>
      <c r="O357" s="69"/>
      <c r="P357" s="69"/>
    </row>
    <row r="358" spans="2:16">
      <c r="B358" s="69"/>
      <c r="C358" s="69"/>
      <c r="D358" s="69"/>
      <c r="E358" s="69"/>
      <c r="F358" s="69"/>
      <c r="G358" s="69"/>
      <c r="H358" s="69"/>
      <c r="I358" s="69"/>
      <c r="J358" s="69"/>
      <c r="K358" s="69"/>
      <c r="L358" s="69"/>
      <c r="M358" s="69"/>
      <c r="N358" s="69"/>
      <c r="O358" s="69"/>
      <c r="P358" s="69"/>
    </row>
    <row r="359" spans="2:16">
      <c r="B359" s="69"/>
      <c r="C359" s="69"/>
      <c r="D359" s="69"/>
      <c r="E359" s="69"/>
      <c r="F359" s="69"/>
      <c r="G359" s="69"/>
      <c r="H359" s="69"/>
      <c r="I359" s="69"/>
      <c r="J359" s="69"/>
      <c r="K359" s="69"/>
      <c r="L359" s="69"/>
      <c r="M359" s="69"/>
      <c r="N359" s="69"/>
      <c r="O359" s="69"/>
      <c r="P359" s="69"/>
    </row>
    <row r="360" spans="2:16">
      <c r="B360" s="69"/>
      <c r="C360" s="69"/>
      <c r="D360" s="69"/>
      <c r="E360" s="69"/>
      <c r="F360" s="69"/>
      <c r="G360" s="69"/>
      <c r="H360" s="69"/>
      <c r="I360" s="69"/>
      <c r="J360" s="69"/>
      <c r="K360" s="69"/>
      <c r="L360" s="69"/>
      <c r="M360" s="69"/>
      <c r="N360" s="69"/>
      <c r="O360" s="69"/>
      <c r="P360" s="69"/>
    </row>
    <row r="361" spans="2:16">
      <c r="B361" s="69"/>
      <c r="C361" s="69"/>
      <c r="D361" s="69"/>
      <c r="E361" s="69"/>
      <c r="F361" s="69"/>
      <c r="G361" s="69"/>
      <c r="H361" s="69"/>
      <c r="I361" s="69"/>
      <c r="J361" s="69"/>
      <c r="K361" s="69"/>
      <c r="L361" s="69"/>
      <c r="M361" s="69"/>
      <c r="N361" s="69"/>
      <c r="O361" s="69"/>
      <c r="P361" s="69"/>
    </row>
    <row r="362" spans="2:16">
      <c r="B362" s="69"/>
      <c r="C362" s="69"/>
      <c r="D362" s="69"/>
      <c r="E362" s="69"/>
      <c r="F362" s="69"/>
      <c r="G362" s="69"/>
      <c r="H362" s="69"/>
      <c r="I362" s="69"/>
      <c r="J362" s="69"/>
      <c r="K362" s="69"/>
      <c r="L362" s="69"/>
      <c r="M362" s="69"/>
      <c r="N362" s="69"/>
      <c r="O362" s="69"/>
      <c r="P362" s="69"/>
    </row>
    <row r="363" spans="2:16">
      <c r="B363" s="69"/>
      <c r="C363" s="69"/>
      <c r="D363" s="69"/>
      <c r="E363" s="69"/>
      <c r="F363" s="69"/>
      <c r="G363" s="69"/>
      <c r="H363" s="69"/>
      <c r="I363" s="69"/>
      <c r="J363" s="69"/>
      <c r="K363" s="69"/>
      <c r="L363" s="69"/>
      <c r="M363" s="69"/>
      <c r="N363" s="69"/>
      <c r="O363" s="69"/>
      <c r="P363" s="69"/>
    </row>
    <row r="364" spans="2:16">
      <c r="B364" s="69"/>
      <c r="C364" s="69"/>
      <c r="D364" s="69"/>
      <c r="E364" s="69"/>
      <c r="F364" s="69"/>
      <c r="G364" s="69"/>
      <c r="H364" s="69"/>
      <c r="I364" s="69"/>
      <c r="J364" s="69"/>
      <c r="K364" s="69"/>
      <c r="L364" s="69"/>
      <c r="M364" s="69"/>
      <c r="N364" s="69"/>
      <c r="O364" s="69"/>
      <c r="P364" s="69"/>
    </row>
    <row r="365" spans="2:16">
      <c r="B365" s="69"/>
      <c r="C365" s="69"/>
      <c r="D365" s="69"/>
      <c r="E365" s="69"/>
      <c r="F365" s="69"/>
      <c r="G365" s="69"/>
      <c r="H365" s="69"/>
      <c r="I365" s="69"/>
      <c r="J365" s="69"/>
      <c r="K365" s="69"/>
      <c r="L365" s="69"/>
      <c r="M365" s="69"/>
      <c r="N365" s="69"/>
      <c r="O365" s="69"/>
      <c r="P365" s="69"/>
    </row>
    <row r="366" spans="2:16">
      <c r="B366" s="69"/>
      <c r="C366" s="69"/>
      <c r="D366" s="69"/>
      <c r="E366" s="69"/>
      <c r="F366" s="69"/>
      <c r="G366" s="69"/>
      <c r="H366" s="69"/>
      <c r="I366" s="69"/>
      <c r="J366" s="69"/>
      <c r="K366" s="69"/>
      <c r="L366" s="69"/>
      <c r="M366" s="69"/>
      <c r="N366" s="69"/>
      <c r="O366" s="69"/>
      <c r="P366" s="69"/>
    </row>
    <row r="367" spans="2:16">
      <c r="B367" s="69"/>
      <c r="C367" s="69"/>
      <c r="D367" s="69"/>
      <c r="E367" s="69"/>
      <c r="F367" s="69"/>
      <c r="G367" s="69"/>
      <c r="H367" s="69"/>
      <c r="I367" s="69"/>
      <c r="J367" s="69"/>
      <c r="K367" s="69"/>
      <c r="L367" s="69"/>
      <c r="M367" s="69"/>
      <c r="N367" s="69"/>
      <c r="O367" s="69"/>
      <c r="P367" s="69"/>
    </row>
    <row r="368" spans="2:16">
      <c r="B368" s="69"/>
      <c r="C368" s="69"/>
      <c r="D368" s="69"/>
      <c r="E368" s="69"/>
      <c r="F368" s="69"/>
      <c r="G368" s="69"/>
      <c r="H368" s="69"/>
      <c r="I368" s="69"/>
      <c r="J368" s="69"/>
      <c r="K368" s="69"/>
      <c r="L368" s="69"/>
      <c r="M368" s="69"/>
      <c r="N368" s="69"/>
      <c r="O368" s="69"/>
      <c r="P368" s="69"/>
    </row>
    <row r="369" spans="2:16">
      <c r="B369" s="69"/>
      <c r="C369" s="69"/>
      <c r="D369" s="69"/>
      <c r="E369" s="69"/>
      <c r="F369" s="69"/>
      <c r="G369" s="69"/>
      <c r="H369" s="69"/>
      <c r="I369" s="69"/>
      <c r="J369" s="69"/>
      <c r="K369" s="69"/>
      <c r="L369" s="69"/>
      <c r="M369" s="69"/>
      <c r="N369" s="69"/>
      <c r="O369" s="69"/>
      <c r="P369" s="69"/>
    </row>
    <row r="370" spans="2:16">
      <c r="B370" s="69"/>
      <c r="C370" s="69"/>
      <c r="D370" s="69"/>
      <c r="E370" s="69"/>
      <c r="F370" s="69"/>
      <c r="G370" s="69"/>
      <c r="H370" s="69"/>
      <c r="I370" s="69"/>
      <c r="J370" s="69"/>
      <c r="K370" s="69"/>
      <c r="L370" s="69"/>
      <c r="M370" s="69"/>
      <c r="N370" s="69"/>
      <c r="O370" s="69"/>
      <c r="P370" s="69"/>
    </row>
    <row r="371" spans="2:16">
      <c r="B371" s="69"/>
      <c r="C371" s="69"/>
      <c r="D371" s="69"/>
      <c r="E371" s="69"/>
      <c r="F371" s="69"/>
      <c r="G371" s="69"/>
      <c r="H371" s="69"/>
      <c r="I371" s="69"/>
      <c r="J371" s="69"/>
      <c r="K371" s="69"/>
      <c r="L371" s="69"/>
      <c r="M371" s="69"/>
      <c r="N371" s="69"/>
      <c r="O371" s="69"/>
      <c r="P371" s="69"/>
    </row>
    <row r="372" spans="2:16">
      <c r="B372" s="69"/>
      <c r="C372" s="69"/>
      <c r="D372" s="69"/>
      <c r="E372" s="69"/>
      <c r="F372" s="69"/>
      <c r="G372" s="69"/>
      <c r="H372" s="69"/>
      <c r="I372" s="69"/>
      <c r="J372" s="69"/>
      <c r="K372" s="69"/>
      <c r="L372" s="69"/>
      <c r="M372" s="69"/>
      <c r="N372" s="69"/>
      <c r="O372" s="69"/>
      <c r="P372" s="69"/>
    </row>
    <row r="373" spans="2:16">
      <c r="B373" s="69"/>
      <c r="C373" s="69"/>
      <c r="D373" s="69"/>
      <c r="E373" s="69"/>
      <c r="F373" s="69"/>
      <c r="G373" s="69"/>
      <c r="H373" s="69"/>
      <c r="I373" s="69"/>
      <c r="J373" s="69"/>
      <c r="K373" s="69"/>
      <c r="L373" s="69"/>
      <c r="M373" s="69"/>
      <c r="N373" s="69"/>
      <c r="O373" s="69"/>
      <c r="P373" s="69"/>
    </row>
    <row r="374" spans="2:16">
      <c r="B374" s="69"/>
      <c r="C374" s="69"/>
      <c r="D374" s="69"/>
      <c r="E374" s="69"/>
      <c r="F374" s="69"/>
      <c r="G374" s="69"/>
      <c r="H374" s="69"/>
      <c r="I374" s="69"/>
      <c r="J374" s="69"/>
      <c r="K374" s="69"/>
      <c r="L374" s="69"/>
      <c r="M374" s="69"/>
      <c r="N374" s="69"/>
      <c r="O374" s="69"/>
      <c r="P374" s="69"/>
    </row>
    <row r="375" spans="2:16">
      <c r="B375" s="69"/>
      <c r="C375" s="69"/>
      <c r="D375" s="69"/>
      <c r="E375" s="69"/>
      <c r="F375" s="69"/>
      <c r="G375" s="69"/>
      <c r="H375" s="69"/>
      <c r="I375" s="69"/>
      <c r="J375" s="69"/>
      <c r="K375" s="69"/>
      <c r="L375" s="69"/>
      <c r="M375" s="69"/>
      <c r="N375" s="69"/>
      <c r="O375" s="69"/>
      <c r="P375" s="69"/>
    </row>
    <row r="376" spans="2:16">
      <c r="B376" s="69"/>
      <c r="C376" s="69"/>
      <c r="D376" s="69"/>
      <c r="E376" s="69"/>
      <c r="F376" s="69"/>
      <c r="G376" s="69"/>
      <c r="H376" s="69"/>
      <c r="I376" s="69"/>
      <c r="J376" s="69"/>
      <c r="K376" s="69"/>
      <c r="L376" s="69"/>
      <c r="M376" s="69"/>
      <c r="N376" s="69"/>
      <c r="O376" s="69"/>
      <c r="P376" s="69"/>
    </row>
    <row r="377" spans="2:16">
      <c r="B377" s="69"/>
      <c r="C377" s="69"/>
      <c r="D377" s="69"/>
      <c r="E377" s="69"/>
      <c r="F377" s="69"/>
      <c r="G377" s="69"/>
      <c r="H377" s="69"/>
      <c r="I377" s="69"/>
      <c r="J377" s="69"/>
      <c r="K377" s="69"/>
      <c r="L377" s="69"/>
      <c r="M377" s="69"/>
      <c r="N377" s="69"/>
      <c r="O377" s="69"/>
      <c r="P377" s="69"/>
    </row>
    <row r="378" spans="2:16">
      <c r="B378" s="69"/>
      <c r="C378" s="69"/>
      <c r="D378" s="69"/>
      <c r="E378" s="69"/>
      <c r="F378" s="69"/>
      <c r="G378" s="69"/>
      <c r="H378" s="69"/>
      <c r="I378" s="69"/>
      <c r="J378" s="69"/>
      <c r="K378" s="69"/>
      <c r="L378" s="69"/>
      <c r="M378" s="69"/>
      <c r="N378" s="69"/>
      <c r="O378" s="69"/>
      <c r="P378" s="69"/>
    </row>
    <row r="379" spans="2:16">
      <c r="B379" s="69"/>
      <c r="C379" s="69"/>
      <c r="D379" s="69"/>
      <c r="E379" s="69"/>
      <c r="F379" s="69"/>
      <c r="G379" s="69"/>
      <c r="H379" s="69"/>
      <c r="I379" s="69"/>
      <c r="J379" s="69"/>
      <c r="K379" s="69"/>
      <c r="L379" s="69"/>
      <c r="M379" s="69"/>
      <c r="N379" s="69"/>
      <c r="O379" s="69"/>
      <c r="P379" s="69"/>
    </row>
    <row r="380" spans="2:16">
      <c r="B380" s="69"/>
      <c r="C380" s="69"/>
      <c r="D380" s="69"/>
      <c r="E380" s="69"/>
      <c r="F380" s="69"/>
      <c r="G380" s="69"/>
      <c r="H380" s="69"/>
      <c r="I380" s="69"/>
      <c r="J380" s="69"/>
      <c r="K380" s="69"/>
      <c r="L380" s="69"/>
      <c r="M380" s="69"/>
      <c r="N380" s="69"/>
      <c r="O380" s="69"/>
      <c r="P380" s="69"/>
    </row>
    <row r="381" spans="2:16">
      <c r="B381" s="69"/>
      <c r="C381" s="69"/>
      <c r="D381" s="69"/>
      <c r="E381" s="69"/>
      <c r="F381" s="69"/>
      <c r="G381" s="69"/>
      <c r="H381" s="69"/>
      <c r="I381" s="69"/>
      <c r="J381" s="69"/>
      <c r="K381" s="69"/>
      <c r="L381" s="69"/>
      <c r="M381" s="69"/>
      <c r="N381" s="69"/>
      <c r="O381" s="69"/>
      <c r="P381" s="69"/>
    </row>
    <row r="382" spans="2:16">
      <c r="B382" s="69"/>
      <c r="C382" s="69"/>
      <c r="D382" s="69"/>
      <c r="E382" s="69"/>
      <c r="F382" s="69"/>
      <c r="G382" s="69"/>
      <c r="H382" s="69"/>
      <c r="I382" s="69"/>
      <c r="J382" s="69"/>
      <c r="K382" s="69"/>
      <c r="L382" s="69"/>
      <c r="M382" s="69"/>
      <c r="N382" s="69"/>
      <c r="O382" s="69"/>
      <c r="P382" s="69"/>
    </row>
    <row r="383" spans="2:16">
      <c r="B383" s="69"/>
      <c r="C383" s="69"/>
      <c r="D383" s="69"/>
      <c r="E383" s="69"/>
      <c r="F383" s="69"/>
      <c r="G383" s="69"/>
      <c r="H383" s="69"/>
      <c r="I383" s="69"/>
      <c r="J383" s="69"/>
      <c r="K383" s="69"/>
      <c r="L383" s="69"/>
      <c r="M383" s="69"/>
      <c r="N383" s="69"/>
      <c r="O383" s="69"/>
      <c r="P383" s="69"/>
    </row>
    <row r="384" spans="2:16">
      <c r="B384" s="69"/>
      <c r="C384" s="69"/>
      <c r="D384" s="69"/>
      <c r="E384" s="69"/>
      <c r="F384" s="69"/>
      <c r="G384" s="69"/>
      <c r="H384" s="69"/>
      <c r="I384" s="69"/>
      <c r="J384" s="69"/>
      <c r="K384" s="69"/>
      <c r="L384" s="69"/>
      <c r="M384" s="69"/>
      <c r="N384" s="69"/>
      <c r="O384" s="69"/>
      <c r="P384" s="69"/>
    </row>
    <row r="385" spans="2:16">
      <c r="B385" s="69"/>
      <c r="C385" s="69"/>
      <c r="D385" s="69"/>
      <c r="E385" s="69"/>
      <c r="F385" s="69"/>
      <c r="G385" s="69"/>
      <c r="H385" s="69"/>
      <c r="I385" s="69"/>
      <c r="J385" s="69"/>
      <c r="K385" s="69"/>
      <c r="L385" s="69"/>
      <c r="M385" s="69"/>
      <c r="N385" s="69"/>
      <c r="O385" s="69"/>
      <c r="P385" s="69"/>
    </row>
    <row r="386" spans="2:16">
      <c r="B386" s="69"/>
      <c r="C386" s="69"/>
      <c r="D386" s="69"/>
      <c r="E386" s="69"/>
      <c r="F386" s="69"/>
      <c r="G386" s="69"/>
      <c r="H386" s="69"/>
      <c r="I386" s="69"/>
      <c r="J386" s="69"/>
      <c r="K386" s="69"/>
      <c r="L386" s="69"/>
      <c r="M386" s="69"/>
      <c r="N386" s="69"/>
      <c r="O386" s="69"/>
      <c r="P386" s="69"/>
    </row>
    <row r="387" spans="2:16">
      <c r="B387" s="69"/>
      <c r="C387" s="69"/>
      <c r="D387" s="69"/>
      <c r="E387" s="69"/>
      <c r="F387" s="69"/>
      <c r="G387" s="69"/>
      <c r="H387" s="69"/>
      <c r="I387" s="69"/>
      <c r="J387" s="69"/>
      <c r="K387" s="69"/>
      <c r="L387" s="69"/>
      <c r="M387" s="69"/>
      <c r="N387" s="69"/>
      <c r="O387" s="69"/>
      <c r="P387" s="69"/>
    </row>
    <row r="388" spans="2:16">
      <c r="B388" s="69"/>
      <c r="C388" s="69"/>
      <c r="D388" s="69"/>
      <c r="E388" s="69"/>
      <c r="F388" s="69"/>
      <c r="G388" s="69"/>
      <c r="H388" s="69"/>
      <c r="I388" s="69"/>
      <c r="J388" s="69"/>
      <c r="K388" s="69"/>
      <c r="L388" s="69"/>
      <c r="M388" s="69"/>
      <c r="N388" s="69"/>
      <c r="O388" s="69"/>
      <c r="P388" s="69"/>
    </row>
    <row r="389" spans="2:16">
      <c r="B389" s="69"/>
      <c r="C389" s="69"/>
      <c r="D389" s="69"/>
      <c r="E389" s="69"/>
      <c r="F389" s="69"/>
      <c r="G389" s="69"/>
      <c r="H389" s="69"/>
      <c r="I389" s="69"/>
      <c r="J389" s="69"/>
      <c r="K389" s="69"/>
      <c r="L389" s="69"/>
      <c r="M389" s="69"/>
      <c r="N389" s="69"/>
      <c r="O389" s="69"/>
      <c r="P389" s="69"/>
    </row>
    <row r="390" spans="2:16">
      <c r="B390" s="69"/>
      <c r="C390" s="69"/>
      <c r="D390" s="69"/>
      <c r="E390" s="69"/>
      <c r="F390" s="69"/>
      <c r="G390" s="69"/>
      <c r="H390" s="69"/>
      <c r="I390" s="69"/>
      <c r="J390" s="69"/>
      <c r="K390" s="69"/>
      <c r="L390" s="69"/>
      <c r="M390" s="69"/>
      <c r="N390" s="69"/>
      <c r="O390" s="69"/>
      <c r="P390" s="69"/>
    </row>
    <row r="391" spans="2:16">
      <c r="B391" s="69"/>
      <c r="C391" s="69"/>
      <c r="D391" s="69"/>
      <c r="E391" s="69"/>
      <c r="F391" s="69"/>
      <c r="G391" s="69"/>
      <c r="H391" s="69"/>
      <c r="I391" s="69"/>
      <c r="J391" s="69"/>
      <c r="K391" s="69"/>
      <c r="L391" s="69"/>
      <c r="M391" s="69"/>
      <c r="N391" s="69"/>
      <c r="O391" s="69"/>
      <c r="P391" s="69"/>
    </row>
    <row r="392" spans="2:16">
      <c r="B392" s="69"/>
      <c r="C392" s="69"/>
      <c r="D392" s="69"/>
      <c r="E392" s="69"/>
      <c r="F392" s="69"/>
      <c r="G392" s="69"/>
      <c r="H392" s="69"/>
      <c r="I392" s="69"/>
      <c r="J392" s="69"/>
      <c r="K392" s="69"/>
      <c r="L392" s="69"/>
      <c r="M392" s="69"/>
      <c r="N392" s="69"/>
      <c r="O392" s="69"/>
      <c r="P392" s="69"/>
    </row>
    <row r="393" spans="2:16">
      <c r="B393" s="69"/>
      <c r="C393" s="69"/>
      <c r="D393" s="69"/>
      <c r="E393" s="69"/>
      <c r="F393" s="69"/>
      <c r="G393" s="69"/>
      <c r="H393" s="69"/>
      <c r="I393" s="69"/>
      <c r="J393" s="69"/>
      <c r="K393" s="69"/>
      <c r="L393" s="69"/>
      <c r="M393" s="69"/>
      <c r="N393" s="69"/>
      <c r="O393" s="69"/>
      <c r="P393" s="69"/>
    </row>
    <row r="394" spans="2:16">
      <c r="B394" s="69"/>
      <c r="C394" s="69"/>
      <c r="D394" s="69"/>
      <c r="E394" s="69"/>
      <c r="F394" s="69"/>
      <c r="G394" s="69"/>
      <c r="H394" s="69"/>
      <c r="I394" s="69"/>
      <c r="J394" s="69"/>
      <c r="K394" s="69"/>
      <c r="L394" s="69"/>
      <c r="M394" s="69"/>
      <c r="N394" s="69"/>
      <c r="O394" s="69"/>
      <c r="P394" s="69"/>
    </row>
    <row r="395" spans="2:16">
      <c r="B395" s="69"/>
      <c r="C395" s="69"/>
      <c r="D395" s="69"/>
      <c r="E395" s="69"/>
      <c r="F395" s="69"/>
      <c r="G395" s="69"/>
      <c r="H395" s="69"/>
      <c r="I395" s="69"/>
      <c r="J395" s="69"/>
      <c r="K395" s="69"/>
      <c r="L395" s="69"/>
      <c r="M395" s="69"/>
      <c r="N395" s="69"/>
      <c r="O395" s="69"/>
      <c r="P395" s="69"/>
    </row>
    <row r="396" spans="2:16">
      <c r="B396" s="69"/>
      <c r="C396" s="69"/>
      <c r="D396" s="69"/>
      <c r="E396" s="69"/>
      <c r="F396" s="69"/>
      <c r="G396" s="69"/>
      <c r="H396" s="69"/>
      <c r="I396" s="69"/>
      <c r="J396" s="69"/>
      <c r="K396" s="69"/>
      <c r="L396" s="69"/>
      <c r="M396" s="69"/>
      <c r="N396" s="69"/>
      <c r="O396" s="69"/>
      <c r="P396" s="69"/>
    </row>
    <row r="397" spans="2:16">
      <c r="B397" s="69"/>
      <c r="C397" s="69"/>
      <c r="D397" s="69"/>
      <c r="E397" s="69"/>
      <c r="F397" s="69"/>
      <c r="G397" s="69"/>
      <c r="H397" s="69"/>
      <c r="I397" s="69"/>
      <c r="J397" s="69"/>
      <c r="K397" s="69"/>
      <c r="L397" s="69"/>
      <c r="M397" s="69"/>
      <c r="N397" s="69"/>
      <c r="O397" s="69"/>
      <c r="P397" s="69"/>
    </row>
    <row r="398" spans="2:16">
      <c r="B398" s="69"/>
      <c r="C398" s="69"/>
      <c r="D398" s="69"/>
      <c r="E398" s="69"/>
      <c r="F398" s="69"/>
      <c r="G398" s="69"/>
      <c r="H398" s="69"/>
      <c r="I398" s="69"/>
      <c r="J398" s="69"/>
      <c r="K398" s="69"/>
      <c r="L398" s="69"/>
      <c r="M398" s="69"/>
      <c r="N398" s="69"/>
      <c r="O398" s="69"/>
      <c r="P398" s="69"/>
    </row>
    <row r="399" spans="2:16">
      <c r="B399" s="69"/>
      <c r="C399" s="69"/>
      <c r="D399" s="69"/>
      <c r="E399" s="69"/>
      <c r="F399" s="69"/>
      <c r="G399" s="69"/>
      <c r="H399" s="69"/>
      <c r="I399" s="69"/>
      <c r="J399" s="69"/>
      <c r="K399" s="69"/>
      <c r="L399" s="69"/>
      <c r="M399" s="69"/>
      <c r="N399" s="69"/>
      <c r="O399" s="69"/>
      <c r="P399" s="69"/>
    </row>
    <row r="400" spans="2:16">
      <c r="B400" s="69"/>
      <c r="C400" s="69"/>
      <c r="D400" s="69"/>
      <c r="E400" s="69"/>
      <c r="F400" s="69"/>
      <c r="G400" s="69"/>
      <c r="H400" s="69"/>
      <c r="I400" s="69"/>
      <c r="J400" s="69"/>
      <c r="K400" s="69"/>
      <c r="L400" s="69"/>
      <c r="M400" s="69"/>
      <c r="N400" s="69"/>
      <c r="O400" s="69"/>
      <c r="P400" s="69"/>
    </row>
    <row r="401" spans="2:16">
      <c r="B401" s="69"/>
      <c r="C401" s="69"/>
      <c r="D401" s="69"/>
      <c r="E401" s="69"/>
      <c r="F401" s="69"/>
      <c r="G401" s="69"/>
      <c r="H401" s="69"/>
      <c r="I401" s="69"/>
      <c r="J401" s="69"/>
      <c r="K401" s="69"/>
      <c r="L401" s="69"/>
      <c r="M401" s="69"/>
      <c r="N401" s="69"/>
      <c r="O401" s="69"/>
      <c r="P401" s="69"/>
    </row>
    <row r="402" spans="2:16">
      <c r="B402" s="69"/>
      <c r="C402" s="69"/>
      <c r="D402" s="69"/>
      <c r="E402" s="69"/>
      <c r="F402" s="69"/>
      <c r="G402" s="69"/>
      <c r="H402" s="69"/>
      <c r="I402" s="69"/>
      <c r="J402" s="69"/>
      <c r="K402" s="69"/>
      <c r="L402" s="69"/>
      <c r="M402" s="69"/>
      <c r="N402" s="69"/>
      <c r="O402" s="69"/>
      <c r="P402" s="69"/>
    </row>
    <row r="403" spans="2:16">
      <c r="B403" s="69"/>
      <c r="C403" s="69"/>
      <c r="D403" s="69"/>
      <c r="E403" s="69"/>
      <c r="F403" s="69"/>
      <c r="G403" s="69"/>
      <c r="H403" s="69"/>
      <c r="I403" s="69"/>
      <c r="J403" s="69"/>
      <c r="K403" s="69"/>
      <c r="L403" s="69"/>
      <c r="M403" s="69"/>
      <c r="N403" s="69"/>
      <c r="O403" s="69"/>
      <c r="P403" s="69"/>
    </row>
    <row r="404" spans="2:16">
      <c r="B404" s="69"/>
      <c r="C404" s="69"/>
      <c r="D404" s="69"/>
      <c r="E404" s="69"/>
      <c r="F404" s="69"/>
      <c r="G404" s="69"/>
      <c r="H404" s="69"/>
      <c r="I404" s="69"/>
      <c r="J404" s="69"/>
      <c r="K404" s="69"/>
      <c r="L404" s="69"/>
      <c r="M404" s="69"/>
      <c r="N404" s="69"/>
      <c r="O404" s="69"/>
      <c r="P404" s="69"/>
    </row>
    <row r="405" spans="2:16">
      <c r="B405" s="69"/>
      <c r="C405" s="69"/>
      <c r="D405" s="69"/>
      <c r="E405" s="69"/>
      <c r="F405" s="69"/>
      <c r="G405" s="69"/>
      <c r="H405" s="69"/>
      <c r="I405" s="69"/>
      <c r="J405" s="69"/>
      <c r="K405" s="69"/>
      <c r="L405" s="69"/>
      <c r="M405" s="69"/>
      <c r="N405" s="69"/>
      <c r="O405" s="69"/>
      <c r="P405" s="69"/>
    </row>
    <row r="406" spans="2:16">
      <c r="B406" s="69"/>
      <c r="C406" s="69"/>
      <c r="D406" s="69"/>
      <c r="E406" s="69"/>
      <c r="F406" s="69"/>
      <c r="G406" s="69"/>
      <c r="H406" s="69"/>
      <c r="I406" s="69"/>
      <c r="J406" s="69"/>
      <c r="K406" s="69"/>
      <c r="L406" s="69"/>
      <c r="M406" s="69"/>
      <c r="N406" s="69"/>
      <c r="O406" s="69"/>
      <c r="P406" s="69"/>
    </row>
    <row r="407" spans="2:16">
      <c r="B407" s="69"/>
      <c r="C407" s="69"/>
      <c r="D407" s="69"/>
      <c r="E407" s="69"/>
      <c r="F407" s="69"/>
      <c r="G407" s="69"/>
      <c r="H407" s="69"/>
      <c r="I407" s="69"/>
      <c r="J407" s="69"/>
      <c r="K407" s="69"/>
      <c r="L407" s="69"/>
      <c r="M407" s="69"/>
      <c r="N407" s="69"/>
      <c r="O407" s="69"/>
      <c r="P407" s="69"/>
    </row>
    <row r="408" spans="2:16">
      <c r="B408" s="69"/>
      <c r="C408" s="69"/>
      <c r="D408" s="69"/>
      <c r="E408" s="69"/>
      <c r="F408" s="69"/>
      <c r="G408" s="69"/>
      <c r="H408" s="69"/>
      <c r="I408" s="69"/>
      <c r="J408" s="69"/>
      <c r="K408" s="69"/>
      <c r="L408" s="69"/>
      <c r="M408" s="69"/>
      <c r="N408" s="69"/>
      <c r="O408" s="69"/>
      <c r="P408" s="69"/>
    </row>
    <row r="409" spans="2:16">
      <c r="B409" s="69"/>
      <c r="C409" s="69"/>
      <c r="D409" s="69"/>
      <c r="E409" s="69"/>
      <c r="F409" s="69"/>
      <c r="G409" s="69"/>
      <c r="H409" s="69"/>
      <c r="I409" s="69"/>
      <c r="J409" s="69"/>
      <c r="K409" s="69"/>
      <c r="L409" s="69"/>
      <c r="M409" s="69"/>
      <c r="N409" s="69"/>
      <c r="O409" s="69"/>
      <c r="P409" s="69"/>
    </row>
    <row r="410" spans="2:16">
      <c r="B410" s="69"/>
      <c r="C410" s="69"/>
      <c r="D410" s="69"/>
      <c r="E410" s="69"/>
      <c r="F410" s="69"/>
      <c r="G410" s="69"/>
      <c r="H410" s="69"/>
      <c r="I410" s="69"/>
      <c r="J410" s="69"/>
      <c r="K410" s="69"/>
      <c r="L410" s="69"/>
      <c r="M410" s="69"/>
      <c r="N410" s="69"/>
      <c r="O410" s="69"/>
      <c r="P410" s="69"/>
    </row>
    <row r="411" spans="2:16">
      <c r="B411" s="69"/>
      <c r="C411" s="69"/>
      <c r="D411" s="69"/>
      <c r="E411" s="69"/>
      <c r="F411" s="69"/>
      <c r="G411" s="69"/>
      <c r="H411" s="69"/>
      <c r="I411" s="69"/>
      <c r="J411" s="69"/>
      <c r="K411" s="69"/>
      <c r="L411" s="69"/>
      <c r="M411" s="69"/>
      <c r="N411" s="69"/>
      <c r="O411" s="69"/>
      <c r="P411" s="69"/>
    </row>
    <row r="412" spans="2:16">
      <c r="B412" s="69"/>
      <c r="C412" s="69"/>
      <c r="D412" s="69"/>
      <c r="E412" s="69"/>
      <c r="F412" s="69"/>
      <c r="G412" s="69"/>
      <c r="H412" s="69"/>
      <c r="I412" s="69"/>
      <c r="J412" s="69"/>
      <c r="K412" s="69"/>
      <c r="L412" s="69"/>
      <c r="M412" s="69"/>
      <c r="N412" s="69"/>
      <c r="O412" s="69"/>
      <c r="P412" s="69"/>
    </row>
    <row r="413" spans="2:16">
      <c r="B413" s="69"/>
      <c r="C413" s="69"/>
      <c r="D413" s="69"/>
      <c r="E413" s="69"/>
      <c r="F413" s="69"/>
      <c r="G413" s="69"/>
      <c r="H413" s="69"/>
      <c r="I413" s="69"/>
      <c r="J413" s="69"/>
      <c r="K413" s="69"/>
      <c r="L413" s="69"/>
      <c r="M413" s="69"/>
      <c r="N413" s="69"/>
      <c r="O413" s="69"/>
      <c r="P413" s="69"/>
    </row>
    <row r="414" spans="2:16">
      <c r="B414" s="69"/>
      <c r="C414" s="69"/>
      <c r="D414" s="69"/>
      <c r="E414" s="69"/>
      <c r="F414" s="69"/>
      <c r="G414" s="69"/>
      <c r="H414" s="69"/>
      <c r="I414" s="69"/>
      <c r="J414" s="69"/>
      <c r="K414" s="69"/>
      <c r="L414" s="69"/>
      <c r="M414" s="69"/>
      <c r="N414" s="69"/>
      <c r="O414" s="69"/>
      <c r="P414" s="69"/>
    </row>
    <row r="415" spans="2:16">
      <c r="B415" s="69"/>
      <c r="C415" s="69"/>
      <c r="D415" s="69"/>
      <c r="E415" s="69"/>
      <c r="F415" s="69"/>
      <c r="G415" s="69"/>
      <c r="H415" s="69"/>
      <c r="I415" s="69"/>
      <c r="J415" s="69"/>
      <c r="K415" s="69"/>
      <c r="L415" s="69"/>
      <c r="M415" s="69"/>
      <c r="N415" s="69"/>
      <c r="O415" s="69"/>
      <c r="P415" s="69"/>
    </row>
    <row r="416" spans="2:16">
      <c r="B416" s="69"/>
      <c r="C416" s="69"/>
      <c r="D416" s="69"/>
      <c r="E416" s="69"/>
      <c r="F416" s="69"/>
      <c r="G416" s="69"/>
      <c r="H416" s="69"/>
      <c r="I416" s="69"/>
      <c r="J416" s="69"/>
      <c r="K416" s="69"/>
      <c r="L416" s="69"/>
      <c r="M416" s="69"/>
      <c r="N416" s="69"/>
      <c r="O416" s="69"/>
      <c r="P416" s="69"/>
    </row>
    <row r="417" spans="2:16">
      <c r="B417" s="69"/>
      <c r="C417" s="69"/>
      <c r="D417" s="69"/>
      <c r="E417" s="69"/>
      <c r="F417" s="69"/>
      <c r="G417" s="69"/>
      <c r="H417" s="69"/>
      <c r="I417" s="69"/>
      <c r="J417" s="69"/>
      <c r="K417" s="69"/>
      <c r="L417" s="69"/>
      <c r="M417" s="69"/>
      <c r="N417" s="69"/>
      <c r="O417" s="69"/>
      <c r="P417" s="69"/>
    </row>
    <row r="418" spans="2:16">
      <c r="B418" s="69"/>
      <c r="C418" s="69"/>
      <c r="D418" s="69"/>
      <c r="E418" s="69"/>
      <c r="F418" s="69"/>
      <c r="G418" s="69"/>
      <c r="H418" s="69"/>
      <c r="I418" s="69"/>
      <c r="J418" s="69"/>
      <c r="K418" s="69"/>
      <c r="L418" s="69"/>
      <c r="M418" s="69"/>
      <c r="N418" s="69"/>
      <c r="O418" s="69"/>
      <c r="P418" s="69"/>
    </row>
    <row r="419" spans="2:16">
      <c r="B419" s="69"/>
      <c r="C419" s="69"/>
      <c r="D419" s="69"/>
      <c r="E419" s="69"/>
      <c r="F419" s="69"/>
      <c r="G419" s="69"/>
      <c r="H419" s="69"/>
      <c r="I419" s="69"/>
      <c r="J419" s="69"/>
      <c r="K419" s="69"/>
      <c r="L419" s="69"/>
      <c r="M419" s="69"/>
      <c r="N419" s="69"/>
      <c r="O419" s="69"/>
      <c r="P419" s="69"/>
    </row>
    <row r="420" spans="2:16">
      <c r="B420" s="69"/>
      <c r="C420" s="69"/>
      <c r="D420" s="69"/>
      <c r="E420" s="69"/>
      <c r="F420" s="69"/>
      <c r="G420" s="69"/>
      <c r="H420" s="69"/>
      <c r="I420" s="69"/>
      <c r="J420" s="69"/>
      <c r="K420" s="69"/>
      <c r="L420" s="69"/>
      <c r="M420" s="69"/>
      <c r="N420" s="69"/>
      <c r="O420" s="69"/>
      <c r="P420" s="69"/>
    </row>
    <row r="421" spans="2:16">
      <c r="B421" s="69"/>
      <c r="C421" s="69"/>
      <c r="D421" s="69"/>
      <c r="E421" s="69"/>
      <c r="F421" s="69"/>
      <c r="G421" s="69"/>
      <c r="H421" s="69"/>
      <c r="I421" s="69"/>
      <c r="J421" s="69"/>
      <c r="K421" s="69"/>
      <c r="L421" s="69"/>
      <c r="M421" s="69"/>
      <c r="N421" s="69"/>
      <c r="O421" s="69"/>
      <c r="P421" s="69"/>
    </row>
    <row r="422" spans="2:16">
      <c r="B422" s="69"/>
      <c r="C422" s="69"/>
      <c r="D422" s="69"/>
      <c r="E422" s="69"/>
      <c r="F422" s="69"/>
      <c r="G422" s="69"/>
      <c r="H422" s="69"/>
      <c r="I422" s="69"/>
      <c r="J422" s="69"/>
      <c r="K422" s="69"/>
      <c r="L422" s="69"/>
      <c r="M422" s="69"/>
      <c r="N422" s="69"/>
      <c r="O422" s="69"/>
      <c r="P422" s="69"/>
    </row>
    <row r="423" spans="2:16">
      <c r="B423" s="69"/>
      <c r="C423" s="69"/>
      <c r="D423" s="69"/>
      <c r="E423" s="69"/>
      <c r="F423" s="69"/>
      <c r="G423" s="69"/>
      <c r="H423" s="69"/>
      <c r="I423" s="69"/>
      <c r="J423" s="69"/>
      <c r="K423" s="69"/>
      <c r="L423" s="69"/>
      <c r="M423" s="69"/>
      <c r="N423" s="69"/>
      <c r="O423" s="69"/>
      <c r="P423" s="69"/>
    </row>
    <row r="424" spans="2:16">
      <c r="B424" s="69"/>
      <c r="C424" s="69"/>
      <c r="D424" s="69"/>
      <c r="E424" s="69"/>
      <c r="F424" s="69"/>
      <c r="G424" s="69"/>
      <c r="H424" s="69"/>
      <c r="I424" s="69"/>
      <c r="J424" s="69"/>
      <c r="K424" s="69"/>
      <c r="L424" s="69"/>
      <c r="M424" s="69"/>
      <c r="N424" s="69"/>
      <c r="O424" s="69"/>
      <c r="P424" s="69"/>
    </row>
    <row r="425" spans="2:16">
      <c r="B425" s="69"/>
      <c r="C425" s="69"/>
      <c r="D425" s="69"/>
      <c r="E425" s="69"/>
      <c r="F425" s="69"/>
      <c r="G425" s="69"/>
      <c r="H425" s="69"/>
      <c r="I425" s="69"/>
      <c r="J425" s="69"/>
      <c r="K425" s="69"/>
      <c r="L425" s="69"/>
      <c r="M425" s="69"/>
      <c r="N425" s="69"/>
      <c r="O425" s="69"/>
      <c r="P425" s="69"/>
    </row>
    <row r="426" spans="2:16">
      <c r="B426" s="69"/>
      <c r="C426" s="69"/>
      <c r="D426" s="69"/>
      <c r="E426" s="69"/>
      <c r="F426" s="69"/>
      <c r="G426" s="69"/>
      <c r="H426" s="69"/>
      <c r="I426" s="69"/>
      <c r="J426" s="69"/>
      <c r="K426" s="69"/>
      <c r="L426" s="69"/>
      <c r="M426" s="69"/>
      <c r="N426" s="69"/>
      <c r="O426" s="69"/>
      <c r="P426" s="69"/>
    </row>
    <row r="427" spans="2:16">
      <c r="B427" s="69"/>
      <c r="C427" s="69"/>
      <c r="D427" s="69"/>
      <c r="E427" s="69"/>
      <c r="F427" s="69"/>
      <c r="G427" s="69"/>
      <c r="H427" s="69"/>
      <c r="I427" s="69"/>
      <c r="J427" s="69"/>
      <c r="K427" s="69"/>
      <c r="L427" s="69"/>
      <c r="M427" s="69"/>
      <c r="N427" s="69"/>
      <c r="O427" s="69"/>
      <c r="P427" s="69"/>
    </row>
    <row r="428" spans="2:16">
      <c r="B428" s="69"/>
      <c r="C428" s="69"/>
      <c r="D428" s="69"/>
      <c r="E428" s="69"/>
      <c r="F428" s="69"/>
      <c r="G428" s="69"/>
      <c r="H428" s="69"/>
      <c r="I428" s="69"/>
      <c r="J428" s="69"/>
      <c r="K428" s="69"/>
      <c r="L428" s="69"/>
      <c r="M428" s="69"/>
      <c r="N428" s="69"/>
      <c r="O428" s="69"/>
      <c r="P428" s="69"/>
    </row>
    <row r="429" spans="2:16">
      <c r="B429" s="69"/>
      <c r="C429" s="69"/>
      <c r="D429" s="69"/>
      <c r="E429" s="69"/>
      <c r="F429" s="69"/>
      <c r="G429" s="69"/>
      <c r="H429" s="69"/>
      <c r="I429" s="69"/>
      <c r="J429" s="69"/>
      <c r="K429" s="69"/>
      <c r="L429" s="69"/>
      <c r="M429" s="69"/>
      <c r="N429" s="69"/>
      <c r="O429" s="69"/>
      <c r="P429" s="69"/>
    </row>
    <row r="430" spans="2:16">
      <c r="B430" s="69"/>
      <c r="C430" s="69"/>
      <c r="D430" s="69"/>
      <c r="E430" s="69"/>
      <c r="F430" s="69"/>
      <c r="G430" s="69"/>
      <c r="H430" s="69"/>
      <c r="I430" s="69"/>
      <c r="J430" s="69"/>
      <c r="K430" s="69"/>
      <c r="L430" s="69"/>
      <c r="M430" s="69"/>
      <c r="N430" s="69"/>
      <c r="O430" s="69"/>
      <c r="P430" s="69"/>
    </row>
    <row r="431" spans="2:16">
      <c r="B431" s="69"/>
      <c r="C431" s="69"/>
      <c r="D431" s="69"/>
      <c r="E431" s="69"/>
      <c r="F431" s="69"/>
      <c r="G431" s="69"/>
      <c r="H431" s="69"/>
      <c r="I431" s="69"/>
      <c r="J431" s="69"/>
      <c r="K431" s="69"/>
      <c r="L431" s="69"/>
      <c r="M431" s="69"/>
      <c r="N431" s="69"/>
      <c r="O431" s="69"/>
      <c r="P431" s="69"/>
    </row>
    <row r="432" spans="2:16">
      <c r="B432" s="69"/>
      <c r="C432" s="69"/>
      <c r="D432" s="69"/>
      <c r="E432" s="69"/>
      <c r="F432" s="69"/>
      <c r="G432" s="69"/>
      <c r="H432" s="69"/>
      <c r="I432" s="69"/>
      <c r="J432" s="69"/>
      <c r="K432" s="69"/>
      <c r="L432" s="69"/>
      <c r="M432" s="69"/>
      <c r="N432" s="69"/>
      <c r="O432" s="69"/>
      <c r="P432" s="69"/>
    </row>
    <row r="433" spans="2:16">
      <c r="B433" s="69"/>
      <c r="C433" s="69"/>
      <c r="D433" s="69"/>
      <c r="E433" s="69"/>
      <c r="F433" s="69"/>
      <c r="G433" s="69"/>
      <c r="H433" s="69"/>
      <c r="I433" s="69"/>
      <c r="J433" s="69"/>
      <c r="K433" s="69"/>
      <c r="L433" s="69"/>
      <c r="M433" s="69"/>
      <c r="N433" s="69"/>
      <c r="O433" s="69"/>
      <c r="P433" s="69"/>
    </row>
    <row r="434" spans="2:16">
      <c r="B434" s="69"/>
      <c r="C434" s="69"/>
      <c r="D434" s="69"/>
      <c r="E434" s="69"/>
      <c r="F434" s="69"/>
      <c r="G434" s="69"/>
      <c r="H434" s="69"/>
      <c r="I434" s="69"/>
      <c r="J434" s="69"/>
      <c r="K434" s="69"/>
      <c r="L434" s="69"/>
      <c r="M434" s="69"/>
      <c r="N434" s="69"/>
      <c r="O434" s="69"/>
      <c r="P434" s="69"/>
    </row>
    <row r="435" spans="2:16">
      <c r="B435" s="69"/>
      <c r="C435" s="69"/>
      <c r="D435" s="69"/>
      <c r="E435" s="69"/>
      <c r="F435" s="69"/>
      <c r="G435" s="69"/>
      <c r="H435" s="69"/>
      <c r="I435" s="69"/>
      <c r="J435" s="69"/>
      <c r="K435" s="69"/>
      <c r="L435" s="69"/>
      <c r="M435" s="69"/>
      <c r="N435" s="69"/>
      <c r="O435" s="69"/>
      <c r="P435" s="69"/>
    </row>
    <row r="436" spans="2:16">
      <c r="B436" s="69"/>
      <c r="C436" s="69"/>
      <c r="D436" s="69"/>
      <c r="E436" s="69"/>
      <c r="F436" s="69"/>
      <c r="G436" s="69"/>
      <c r="H436" s="69"/>
      <c r="I436" s="69"/>
      <c r="J436" s="69"/>
      <c r="K436" s="69"/>
      <c r="L436" s="69"/>
      <c r="M436" s="69"/>
      <c r="N436" s="69"/>
      <c r="O436" s="69"/>
      <c r="P436" s="69"/>
    </row>
    <row r="437" spans="2:16">
      <c r="B437" s="69"/>
      <c r="C437" s="69"/>
      <c r="D437" s="69"/>
      <c r="E437" s="69"/>
      <c r="F437" s="69"/>
      <c r="G437" s="69"/>
      <c r="H437" s="69"/>
      <c r="I437" s="69"/>
      <c r="J437" s="69"/>
      <c r="K437" s="69"/>
      <c r="L437" s="69"/>
      <c r="M437" s="69"/>
      <c r="N437" s="69"/>
      <c r="O437" s="69"/>
      <c r="P437" s="69"/>
    </row>
    <row r="438" spans="2:16">
      <c r="B438" s="69"/>
      <c r="C438" s="69"/>
      <c r="D438" s="69"/>
      <c r="E438" s="69"/>
      <c r="F438" s="69"/>
      <c r="G438" s="69"/>
      <c r="H438" s="69"/>
      <c r="I438" s="69"/>
      <c r="J438" s="69"/>
      <c r="K438" s="69"/>
      <c r="L438" s="69"/>
      <c r="M438" s="69"/>
      <c r="N438" s="69"/>
      <c r="O438" s="69"/>
      <c r="P438" s="69"/>
    </row>
    <row r="439" spans="2:16">
      <c r="B439" s="69"/>
      <c r="C439" s="69"/>
      <c r="D439" s="69"/>
      <c r="E439" s="69"/>
      <c r="F439" s="69"/>
      <c r="G439" s="69"/>
      <c r="H439" s="69"/>
      <c r="I439" s="69"/>
      <c r="J439" s="69"/>
      <c r="K439" s="69"/>
      <c r="L439" s="69"/>
      <c r="M439" s="69"/>
      <c r="N439" s="69"/>
      <c r="O439" s="69"/>
      <c r="P439" s="69"/>
    </row>
    <row r="440" spans="2:16">
      <c r="B440" s="69"/>
      <c r="C440" s="69"/>
      <c r="D440" s="69"/>
      <c r="E440" s="69"/>
      <c r="F440" s="69"/>
      <c r="G440" s="69"/>
      <c r="H440" s="69"/>
      <c r="I440" s="69"/>
      <c r="J440" s="69"/>
      <c r="K440" s="69"/>
      <c r="L440" s="69"/>
      <c r="M440" s="69"/>
      <c r="N440" s="69"/>
      <c r="O440" s="69"/>
      <c r="P440" s="69"/>
    </row>
    <row r="441" spans="2:16">
      <c r="B441" s="69"/>
      <c r="C441" s="69"/>
      <c r="D441" s="69"/>
      <c r="E441" s="69"/>
      <c r="F441" s="69"/>
      <c r="G441" s="69"/>
      <c r="H441" s="69"/>
      <c r="I441" s="69"/>
      <c r="J441" s="69"/>
      <c r="K441" s="69"/>
      <c r="L441" s="69"/>
      <c r="M441" s="69"/>
      <c r="N441" s="69"/>
      <c r="O441" s="69"/>
      <c r="P441" s="69"/>
    </row>
    <row r="442" spans="2:16">
      <c r="B442" s="69"/>
      <c r="C442" s="69"/>
      <c r="D442" s="69"/>
      <c r="E442" s="69"/>
      <c r="F442" s="69"/>
      <c r="G442" s="69"/>
      <c r="H442" s="69"/>
      <c r="I442" s="69"/>
      <c r="J442" s="69"/>
      <c r="K442" s="69"/>
      <c r="L442" s="69"/>
      <c r="M442" s="69"/>
      <c r="N442" s="69"/>
      <c r="O442" s="69"/>
      <c r="P442" s="69"/>
    </row>
    <row r="443" spans="2:16">
      <c r="B443" s="69"/>
      <c r="C443" s="69"/>
      <c r="D443" s="69"/>
      <c r="E443" s="69"/>
      <c r="F443" s="69"/>
      <c r="G443" s="69"/>
      <c r="H443" s="69"/>
      <c r="I443" s="69"/>
      <c r="J443" s="69"/>
      <c r="K443" s="69"/>
      <c r="L443" s="69"/>
      <c r="M443" s="69"/>
      <c r="N443" s="69"/>
      <c r="O443" s="69"/>
      <c r="P443" s="69"/>
    </row>
    <row r="444" spans="2:16">
      <c r="B444" s="69"/>
      <c r="C444" s="69"/>
      <c r="D444" s="69"/>
      <c r="E444" s="69"/>
      <c r="F444" s="69"/>
      <c r="G444" s="69"/>
      <c r="H444" s="69"/>
      <c r="I444" s="69"/>
      <c r="J444" s="69"/>
      <c r="K444" s="69"/>
      <c r="L444" s="69"/>
      <c r="M444" s="69"/>
      <c r="N444" s="69"/>
      <c r="O444" s="69"/>
      <c r="P444" s="69"/>
    </row>
    <row r="445" spans="2:16">
      <c r="B445" s="69"/>
      <c r="C445" s="69"/>
      <c r="D445" s="69"/>
      <c r="E445" s="69"/>
      <c r="F445" s="69"/>
      <c r="G445" s="69"/>
      <c r="H445" s="69"/>
      <c r="I445" s="69"/>
      <c r="J445" s="69"/>
      <c r="K445" s="69"/>
      <c r="L445" s="69"/>
      <c r="M445" s="69"/>
      <c r="N445" s="69"/>
      <c r="O445" s="69"/>
      <c r="P445" s="69"/>
    </row>
    <row r="446" spans="2:16">
      <c r="B446" s="69"/>
      <c r="C446" s="69"/>
      <c r="D446" s="69"/>
      <c r="E446" s="69"/>
      <c r="F446" s="69"/>
      <c r="G446" s="69"/>
      <c r="H446" s="69"/>
      <c r="I446" s="69"/>
      <c r="J446" s="69"/>
      <c r="K446" s="69"/>
      <c r="L446" s="69"/>
      <c r="M446" s="69"/>
      <c r="N446" s="69"/>
      <c r="O446" s="69"/>
      <c r="P446" s="69"/>
    </row>
    <row r="447" spans="2:16">
      <c r="B447" s="69"/>
      <c r="C447" s="69"/>
      <c r="D447" s="69"/>
      <c r="E447" s="69"/>
      <c r="F447" s="69"/>
      <c r="G447" s="69"/>
      <c r="H447" s="69"/>
      <c r="I447" s="69"/>
      <c r="J447" s="69"/>
      <c r="K447" s="69"/>
      <c r="L447" s="69"/>
      <c r="M447" s="69"/>
      <c r="N447" s="69"/>
      <c r="O447" s="69"/>
      <c r="P447" s="69"/>
    </row>
    <row r="448" spans="2:16">
      <c r="B448" s="69"/>
      <c r="C448" s="69"/>
      <c r="D448" s="69"/>
      <c r="E448" s="69"/>
      <c r="F448" s="69"/>
      <c r="G448" s="69"/>
      <c r="H448" s="69"/>
      <c r="I448" s="69"/>
      <c r="J448" s="69"/>
      <c r="K448" s="69"/>
      <c r="L448" s="69"/>
      <c r="M448" s="69"/>
      <c r="N448" s="69"/>
      <c r="O448" s="69"/>
      <c r="P448" s="69"/>
    </row>
    <row r="449" spans="2:16">
      <c r="B449" s="69"/>
      <c r="C449" s="69"/>
      <c r="D449" s="69"/>
      <c r="E449" s="69"/>
      <c r="F449" s="69"/>
      <c r="G449" s="69"/>
      <c r="H449" s="69"/>
      <c r="I449" s="69"/>
      <c r="J449" s="69"/>
      <c r="K449" s="69"/>
      <c r="L449" s="69"/>
      <c r="M449" s="69"/>
      <c r="N449" s="69"/>
      <c r="O449" s="69"/>
      <c r="P449" s="69"/>
    </row>
    <row r="450" spans="2:16">
      <c r="B450" s="69"/>
      <c r="C450" s="69"/>
      <c r="D450" s="69"/>
      <c r="E450" s="69"/>
      <c r="F450" s="69"/>
      <c r="G450" s="69"/>
      <c r="H450" s="69"/>
      <c r="I450" s="69"/>
      <c r="J450" s="69"/>
      <c r="K450" s="69"/>
      <c r="L450" s="69"/>
      <c r="M450" s="69"/>
      <c r="N450" s="69"/>
      <c r="O450" s="69"/>
      <c r="P450" s="69"/>
    </row>
    <row r="451" spans="2:16">
      <c r="B451" s="69"/>
      <c r="C451" s="69"/>
      <c r="D451" s="69"/>
      <c r="E451" s="69"/>
      <c r="F451" s="69"/>
      <c r="G451" s="69"/>
      <c r="H451" s="69"/>
      <c r="I451" s="69"/>
      <c r="J451" s="69"/>
      <c r="K451" s="69"/>
      <c r="L451" s="69"/>
      <c r="M451" s="69"/>
      <c r="N451" s="69"/>
      <c r="O451" s="69"/>
      <c r="P451" s="69"/>
    </row>
    <row r="452" spans="2:16">
      <c r="B452" s="69"/>
      <c r="C452" s="69"/>
      <c r="D452" s="69"/>
      <c r="E452" s="69"/>
      <c r="F452" s="69"/>
      <c r="G452" s="69"/>
      <c r="H452" s="69"/>
      <c r="I452" s="69"/>
      <c r="J452" s="69"/>
      <c r="K452" s="69"/>
      <c r="L452" s="69"/>
      <c r="M452" s="69"/>
      <c r="N452" s="69"/>
      <c r="O452" s="69"/>
      <c r="P452" s="69"/>
    </row>
    <row r="453" spans="2:16">
      <c r="B453" s="69"/>
      <c r="C453" s="69"/>
      <c r="D453" s="69"/>
      <c r="E453" s="69"/>
      <c r="F453" s="69"/>
      <c r="G453" s="69"/>
      <c r="H453" s="69"/>
      <c r="I453" s="69"/>
      <c r="J453" s="69"/>
      <c r="K453" s="69"/>
      <c r="L453" s="69"/>
      <c r="M453" s="69"/>
      <c r="N453" s="69"/>
      <c r="O453" s="69"/>
      <c r="P453" s="69"/>
    </row>
    <row r="454" spans="2:16">
      <c r="B454" s="69"/>
      <c r="C454" s="69"/>
      <c r="D454" s="69"/>
      <c r="E454" s="69"/>
      <c r="F454" s="69"/>
      <c r="G454" s="69"/>
      <c r="H454" s="69"/>
      <c r="I454" s="69"/>
      <c r="J454" s="69"/>
      <c r="K454" s="69"/>
      <c r="L454" s="69"/>
      <c r="M454" s="69"/>
      <c r="N454" s="69"/>
      <c r="O454" s="69"/>
      <c r="P454" s="69"/>
    </row>
    <row r="455" spans="2:16">
      <c r="B455" s="69"/>
      <c r="C455" s="69"/>
      <c r="D455" s="69"/>
      <c r="E455" s="69"/>
      <c r="F455" s="69"/>
      <c r="G455" s="69"/>
      <c r="H455" s="69"/>
      <c r="I455" s="69"/>
      <c r="J455" s="69"/>
      <c r="K455" s="69"/>
      <c r="L455" s="69"/>
      <c r="M455" s="69"/>
      <c r="N455" s="69"/>
      <c r="O455" s="69"/>
      <c r="P455" s="69"/>
    </row>
    <row r="456" spans="2:16">
      <c r="B456" s="69"/>
      <c r="C456" s="69"/>
      <c r="D456" s="69"/>
      <c r="E456" s="69"/>
      <c r="F456" s="69"/>
      <c r="G456" s="69"/>
      <c r="H456" s="69"/>
      <c r="I456" s="69"/>
      <c r="J456" s="69"/>
      <c r="K456" s="69"/>
      <c r="L456" s="69"/>
      <c r="M456" s="69"/>
      <c r="N456" s="69"/>
      <c r="O456" s="69"/>
      <c r="P456" s="69"/>
    </row>
    <row r="457" spans="2:16">
      <c r="B457" s="69"/>
      <c r="C457" s="69"/>
      <c r="D457" s="69"/>
      <c r="E457" s="69"/>
      <c r="F457" s="69"/>
      <c r="G457" s="69"/>
      <c r="H457" s="69"/>
      <c r="I457" s="69"/>
      <c r="J457" s="69"/>
      <c r="K457" s="69"/>
      <c r="L457" s="69"/>
      <c r="M457" s="69"/>
      <c r="N457" s="69"/>
      <c r="O457" s="69"/>
      <c r="P457" s="69"/>
    </row>
    <row r="458" spans="2:16">
      <c r="B458" s="69"/>
      <c r="C458" s="69"/>
      <c r="D458" s="69"/>
      <c r="E458" s="69"/>
      <c r="F458" s="69"/>
      <c r="G458" s="69"/>
      <c r="H458" s="69"/>
      <c r="I458" s="69"/>
      <c r="J458" s="69"/>
      <c r="K458" s="69"/>
      <c r="L458" s="69"/>
      <c r="M458" s="69"/>
      <c r="N458" s="69"/>
      <c r="O458" s="69"/>
      <c r="P458" s="69"/>
    </row>
    <row r="459" spans="2:16">
      <c r="B459" s="69"/>
      <c r="C459" s="69"/>
      <c r="D459" s="69"/>
      <c r="E459" s="69"/>
      <c r="F459" s="69"/>
      <c r="G459" s="69"/>
      <c r="H459" s="69"/>
      <c r="I459" s="69"/>
      <c r="J459" s="69"/>
      <c r="K459" s="69"/>
      <c r="L459" s="69"/>
      <c r="M459" s="69"/>
      <c r="N459" s="69"/>
      <c r="O459" s="69"/>
      <c r="P459" s="69"/>
    </row>
    <row r="460" spans="2:16">
      <c r="B460" s="69"/>
      <c r="C460" s="69"/>
      <c r="D460" s="69"/>
      <c r="E460" s="69"/>
      <c r="F460" s="69"/>
      <c r="G460" s="69"/>
      <c r="H460" s="69"/>
      <c r="I460" s="69"/>
      <c r="J460" s="69"/>
      <c r="K460" s="69"/>
      <c r="L460" s="69"/>
      <c r="M460" s="69"/>
      <c r="N460" s="69"/>
      <c r="O460" s="69"/>
      <c r="P460" s="69"/>
    </row>
    <row r="461" spans="2:16">
      <c r="B461" s="69"/>
      <c r="C461" s="69"/>
      <c r="D461" s="69"/>
      <c r="E461" s="69"/>
      <c r="F461" s="69"/>
      <c r="G461" s="69"/>
      <c r="H461" s="69"/>
      <c r="I461" s="69"/>
      <c r="J461" s="69"/>
      <c r="K461" s="69"/>
      <c r="L461" s="69"/>
      <c r="M461" s="69"/>
      <c r="N461" s="69"/>
      <c r="O461" s="69"/>
      <c r="P461" s="69"/>
    </row>
    <row r="462" spans="2:16">
      <c r="B462" s="69"/>
      <c r="C462" s="69"/>
      <c r="D462" s="69"/>
      <c r="E462" s="69"/>
      <c r="F462" s="69"/>
      <c r="G462" s="69"/>
      <c r="H462" s="69"/>
      <c r="I462" s="69"/>
      <c r="J462" s="69"/>
      <c r="K462" s="69"/>
      <c r="L462" s="69"/>
      <c r="M462" s="69"/>
      <c r="N462" s="69"/>
      <c r="O462" s="69"/>
      <c r="P462" s="69"/>
    </row>
    <row r="463" spans="2:16">
      <c r="B463" s="69"/>
      <c r="C463" s="69"/>
      <c r="D463" s="69"/>
      <c r="E463" s="69"/>
      <c r="F463" s="69"/>
      <c r="G463" s="69"/>
      <c r="H463" s="69"/>
      <c r="I463" s="69"/>
      <c r="J463" s="69"/>
      <c r="K463" s="69"/>
      <c r="L463" s="69"/>
      <c r="M463" s="69"/>
      <c r="N463" s="69"/>
      <c r="O463" s="69"/>
      <c r="P463" s="69"/>
    </row>
    <row r="464" spans="2:16">
      <c r="B464" s="69"/>
      <c r="C464" s="69"/>
      <c r="D464" s="69"/>
      <c r="E464" s="69"/>
      <c r="F464" s="69"/>
      <c r="G464" s="69"/>
      <c r="H464" s="69"/>
      <c r="I464" s="69"/>
      <c r="J464" s="69"/>
      <c r="K464" s="69"/>
      <c r="L464" s="69"/>
      <c r="M464" s="69"/>
      <c r="N464" s="69"/>
      <c r="O464" s="69"/>
      <c r="P464" s="69"/>
    </row>
    <row r="465" spans="2:16">
      <c r="B465" s="69"/>
      <c r="C465" s="69"/>
      <c r="D465" s="69"/>
      <c r="E465" s="69"/>
      <c r="F465" s="69"/>
      <c r="G465" s="69"/>
      <c r="H465" s="69"/>
      <c r="I465" s="69"/>
      <c r="J465" s="69"/>
      <c r="K465" s="69"/>
      <c r="L465" s="69"/>
      <c r="M465" s="69"/>
      <c r="N465" s="69"/>
      <c r="O465" s="69"/>
      <c r="P465" s="69"/>
    </row>
    <row r="466" spans="2:16">
      <c r="B466" s="69"/>
      <c r="C466" s="69"/>
      <c r="D466" s="69"/>
      <c r="E466" s="69"/>
      <c r="F466" s="69"/>
      <c r="G466" s="69"/>
      <c r="H466" s="69"/>
      <c r="I466" s="69"/>
      <c r="J466" s="69"/>
      <c r="K466" s="69"/>
      <c r="L466" s="69"/>
      <c r="M466" s="69"/>
      <c r="N466" s="69"/>
      <c r="O466" s="69"/>
      <c r="P466" s="69"/>
    </row>
    <row r="467" spans="2:16">
      <c r="B467" s="69"/>
      <c r="C467" s="69"/>
      <c r="D467" s="69"/>
      <c r="E467" s="69"/>
      <c r="F467" s="69"/>
      <c r="G467" s="69"/>
      <c r="H467" s="69"/>
      <c r="I467" s="69"/>
      <c r="J467" s="69"/>
      <c r="K467" s="69"/>
      <c r="L467" s="69"/>
      <c r="M467" s="69"/>
      <c r="N467" s="69"/>
      <c r="O467" s="69"/>
      <c r="P467" s="69"/>
    </row>
    <row r="468" spans="2:16">
      <c r="B468" s="69"/>
      <c r="C468" s="69"/>
      <c r="D468" s="69"/>
      <c r="E468" s="69"/>
      <c r="F468" s="69"/>
      <c r="G468" s="69"/>
      <c r="H468" s="69"/>
      <c r="I468" s="69"/>
      <c r="J468" s="69"/>
      <c r="K468" s="69"/>
      <c r="L468" s="69"/>
      <c r="M468" s="69"/>
      <c r="N468" s="69"/>
      <c r="O468" s="69"/>
      <c r="P468" s="69"/>
    </row>
    <row r="469" spans="2:16">
      <c r="B469" s="69"/>
      <c r="C469" s="69"/>
      <c r="D469" s="69"/>
      <c r="E469" s="69"/>
      <c r="F469" s="69"/>
      <c r="G469" s="69"/>
      <c r="H469" s="69"/>
      <c r="I469" s="69"/>
      <c r="J469" s="69"/>
      <c r="K469" s="69"/>
      <c r="L469" s="69"/>
      <c r="M469" s="69"/>
      <c r="N469" s="69"/>
      <c r="O469" s="69"/>
      <c r="P469" s="69"/>
    </row>
    <row r="470" spans="2:16">
      <c r="B470" s="69"/>
      <c r="C470" s="69"/>
      <c r="D470" s="69"/>
      <c r="E470" s="69"/>
      <c r="F470" s="69"/>
      <c r="G470" s="69"/>
      <c r="H470" s="69"/>
      <c r="I470" s="69"/>
      <c r="J470" s="69"/>
      <c r="K470" s="69"/>
      <c r="L470" s="69"/>
      <c r="M470" s="69"/>
      <c r="N470" s="69"/>
      <c r="O470" s="69"/>
      <c r="P470" s="69"/>
    </row>
    <row r="471" spans="2:16">
      <c r="B471" s="69"/>
      <c r="C471" s="69"/>
      <c r="D471" s="69"/>
      <c r="E471" s="69"/>
      <c r="F471" s="69"/>
      <c r="G471" s="69"/>
      <c r="H471" s="69"/>
      <c r="I471" s="69"/>
      <c r="J471" s="69"/>
      <c r="K471" s="69"/>
      <c r="L471" s="69"/>
      <c r="M471" s="69"/>
      <c r="N471" s="69"/>
      <c r="O471" s="69"/>
      <c r="P471" s="69"/>
    </row>
    <row r="472" spans="2:16">
      <c r="B472" s="69"/>
      <c r="C472" s="69"/>
      <c r="D472" s="69"/>
      <c r="E472" s="69"/>
      <c r="F472" s="69"/>
      <c r="G472" s="69"/>
      <c r="H472" s="69"/>
      <c r="I472" s="69"/>
      <c r="J472" s="69"/>
      <c r="K472" s="69"/>
      <c r="L472" s="69"/>
      <c r="M472" s="69"/>
      <c r="N472" s="69"/>
      <c r="O472" s="69"/>
      <c r="P472" s="69"/>
    </row>
    <row r="473" spans="2:16">
      <c r="B473" s="69"/>
      <c r="C473" s="69"/>
      <c r="D473" s="69"/>
      <c r="E473" s="69"/>
      <c r="F473" s="69"/>
      <c r="G473" s="69"/>
      <c r="H473" s="69"/>
      <c r="I473" s="69"/>
      <c r="J473" s="69"/>
      <c r="K473" s="69"/>
      <c r="L473" s="69"/>
      <c r="M473" s="69"/>
      <c r="N473" s="69"/>
      <c r="O473" s="69"/>
      <c r="P473" s="69"/>
    </row>
    <row r="474" spans="2:16">
      <c r="B474" s="69"/>
      <c r="C474" s="69"/>
      <c r="D474" s="69"/>
      <c r="E474" s="69"/>
      <c r="F474" s="69"/>
      <c r="G474" s="69"/>
      <c r="H474" s="69"/>
      <c r="I474" s="69"/>
      <c r="J474" s="69"/>
      <c r="K474" s="69"/>
      <c r="L474" s="69"/>
      <c r="M474" s="69"/>
      <c r="N474" s="69"/>
      <c r="O474" s="69"/>
      <c r="P474" s="69"/>
    </row>
    <row r="475" spans="2:16">
      <c r="B475" s="69"/>
      <c r="C475" s="69"/>
      <c r="D475" s="69"/>
      <c r="E475" s="69"/>
      <c r="F475" s="69"/>
      <c r="G475" s="69"/>
      <c r="H475" s="69"/>
      <c r="I475" s="69"/>
      <c r="J475" s="69"/>
      <c r="K475" s="69"/>
      <c r="L475" s="69"/>
      <c r="M475" s="69"/>
      <c r="N475" s="69"/>
      <c r="O475" s="69"/>
      <c r="P475" s="69"/>
    </row>
    <row r="476" spans="2:16">
      <c r="B476" s="69"/>
      <c r="C476" s="69"/>
      <c r="D476" s="69"/>
      <c r="E476" s="69"/>
      <c r="F476" s="69"/>
      <c r="G476" s="69"/>
      <c r="H476" s="69"/>
      <c r="I476" s="69"/>
      <c r="J476" s="69"/>
      <c r="K476" s="69"/>
      <c r="L476" s="69"/>
      <c r="M476" s="69"/>
      <c r="N476" s="69"/>
      <c r="O476" s="69"/>
      <c r="P476" s="69"/>
    </row>
    <row r="477" spans="2:16">
      <c r="B477" s="69"/>
      <c r="C477" s="69"/>
      <c r="D477" s="69"/>
      <c r="E477" s="69"/>
      <c r="F477" s="69"/>
      <c r="G477" s="69"/>
      <c r="H477" s="69"/>
      <c r="I477" s="69"/>
      <c r="J477" s="69"/>
      <c r="K477" s="69"/>
      <c r="L477" s="69"/>
      <c r="M477" s="69"/>
      <c r="N477" s="69"/>
      <c r="O477" s="69"/>
      <c r="P477" s="69"/>
    </row>
    <row r="478" spans="2:16">
      <c r="B478" s="69"/>
      <c r="C478" s="69"/>
      <c r="D478" s="69"/>
      <c r="E478" s="69"/>
      <c r="F478" s="69"/>
      <c r="G478" s="69"/>
      <c r="H478" s="69"/>
      <c r="I478" s="69"/>
      <c r="J478" s="69"/>
      <c r="K478" s="69"/>
      <c r="L478" s="69"/>
      <c r="M478" s="69"/>
      <c r="N478" s="69"/>
      <c r="O478" s="69"/>
      <c r="P478" s="69"/>
    </row>
    <row r="479" spans="2:16">
      <c r="B479" s="69"/>
      <c r="C479" s="69"/>
      <c r="D479" s="69"/>
      <c r="E479" s="69"/>
      <c r="F479" s="69"/>
      <c r="G479" s="69"/>
      <c r="H479" s="69"/>
      <c r="I479" s="69"/>
      <c r="J479" s="69"/>
      <c r="K479" s="69"/>
      <c r="L479" s="69"/>
      <c r="M479" s="69"/>
      <c r="N479" s="69"/>
      <c r="O479" s="69"/>
      <c r="P479" s="69"/>
    </row>
    <row r="480" spans="2:16">
      <c r="B480" s="69"/>
      <c r="C480" s="69"/>
      <c r="D480" s="69"/>
      <c r="E480" s="69"/>
      <c r="F480" s="69"/>
      <c r="G480" s="69"/>
      <c r="H480" s="69"/>
      <c r="I480" s="69"/>
      <c r="J480" s="69"/>
      <c r="K480" s="69"/>
      <c r="L480" s="69"/>
      <c r="M480" s="69"/>
      <c r="N480" s="69"/>
      <c r="O480" s="69"/>
      <c r="P480" s="69"/>
    </row>
    <row r="481" spans="2:16">
      <c r="B481" s="69"/>
      <c r="C481" s="69"/>
      <c r="D481" s="69"/>
      <c r="E481" s="69"/>
      <c r="F481" s="69"/>
      <c r="G481" s="69"/>
      <c r="H481" s="69"/>
      <c r="I481" s="69"/>
      <c r="J481" s="69"/>
      <c r="K481" s="69"/>
      <c r="L481" s="69"/>
      <c r="M481" s="69"/>
      <c r="N481" s="69"/>
      <c r="O481" s="69"/>
      <c r="P481" s="69"/>
    </row>
    <row r="482" spans="2:16">
      <c r="B482" s="69"/>
      <c r="C482" s="69"/>
      <c r="D482" s="69"/>
      <c r="E482" s="69"/>
      <c r="F482" s="69"/>
      <c r="G482" s="69"/>
      <c r="H482" s="69"/>
      <c r="I482" s="69"/>
      <c r="J482" s="69"/>
      <c r="K482" s="69"/>
      <c r="L482" s="69"/>
      <c r="M482" s="69"/>
      <c r="N482" s="69"/>
      <c r="O482" s="69"/>
      <c r="P482" s="69"/>
    </row>
    <row r="483" spans="2:16">
      <c r="B483" s="69"/>
      <c r="C483" s="69"/>
      <c r="D483" s="69"/>
      <c r="E483" s="69"/>
      <c r="F483" s="69"/>
      <c r="G483" s="69"/>
      <c r="H483" s="69"/>
      <c r="I483" s="69"/>
      <c r="J483" s="69"/>
      <c r="K483" s="69"/>
      <c r="L483" s="69"/>
      <c r="M483" s="69"/>
      <c r="N483" s="69"/>
      <c r="O483" s="69"/>
      <c r="P483" s="69"/>
    </row>
    <row r="484" spans="2:16">
      <c r="B484" s="69"/>
      <c r="C484" s="69"/>
      <c r="D484" s="69"/>
      <c r="E484" s="69"/>
      <c r="F484" s="69"/>
      <c r="G484" s="69"/>
      <c r="H484" s="69"/>
      <c r="I484" s="69"/>
      <c r="J484" s="69"/>
      <c r="K484" s="69"/>
      <c r="L484" s="69"/>
      <c r="M484" s="69"/>
      <c r="N484" s="69"/>
      <c r="O484" s="69"/>
      <c r="P484" s="69"/>
    </row>
    <row r="485" spans="2:16">
      <c r="B485" s="69"/>
      <c r="C485" s="69"/>
      <c r="D485" s="69"/>
      <c r="E485" s="69"/>
      <c r="F485" s="69"/>
      <c r="G485" s="69"/>
      <c r="H485" s="69"/>
      <c r="I485" s="69"/>
      <c r="J485" s="69"/>
      <c r="K485" s="69"/>
      <c r="L485" s="69"/>
      <c r="M485" s="69"/>
      <c r="N485" s="69"/>
      <c r="O485" s="69"/>
      <c r="P485" s="69"/>
    </row>
    <row r="486" spans="2:16">
      <c r="B486" s="69"/>
      <c r="C486" s="69"/>
      <c r="D486" s="69"/>
      <c r="E486" s="69"/>
      <c r="F486" s="69"/>
      <c r="G486" s="69"/>
      <c r="H486" s="69"/>
      <c r="I486" s="69"/>
      <c r="J486" s="69"/>
      <c r="K486" s="69"/>
      <c r="L486" s="69"/>
      <c r="M486" s="69"/>
      <c r="N486" s="69"/>
      <c r="O486" s="69"/>
      <c r="P486" s="69"/>
    </row>
    <row r="487" spans="2:16">
      <c r="B487" s="69"/>
      <c r="C487" s="69"/>
      <c r="D487" s="69"/>
      <c r="E487" s="69"/>
      <c r="F487" s="69"/>
      <c r="G487" s="69"/>
      <c r="H487" s="69"/>
      <c r="I487" s="69"/>
      <c r="J487" s="69"/>
      <c r="K487" s="69"/>
      <c r="L487" s="69"/>
      <c r="M487" s="69"/>
      <c r="N487" s="69"/>
      <c r="O487" s="69"/>
      <c r="P487" s="69"/>
    </row>
    <row r="488" spans="2:16">
      <c r="B488" s="69"/>
      <c r="C488" s="69"/>
      <c r="D488" s="69"/>
      <c r="E488" s="69"/>
      <c r="F488" s="69"/>
      <c r="G488" s="69"/>
      <c r="H488" s="69"/>
      <c r="I488" s="69"/>
      <c r="J488" s="69"/>
      <c r="K488" s="69"/>
      <c r="L488" s="69"/>
      <c r="M488" s="69"/>
      <c r="N488" s="69"/>
      <c r="O488" s="69"/>
      <c r="P488" s="69"/>
    </row>
    <row r="489" spans="2:16">
      <c r="B489" s="69"/>
      <c r="C489" s="69"/>
      <c r="D489" s="69"/>
      <c r="E489" s="69"/>
      <c r="F489" s="69"/>
      <c r="G489" s="69"/>
      <c r="H489" s="69"/>
      <c r="I489" s="69"/>
      <c r="J489" s="69"/>
      <c r="K489" s="69"/>
      <c r="L489" s="69"/>
      <c r="M489" s="69"/>
      <c r="N489" s="69"/>
      <c r="O489" s="69"/>
      <c r="P489" s="69"/>
    </row>
    <row r="490" spans="2:16">
      <c r="B490" s="69"/>
      <c r="C490" s="69"/>
      <c r="D490" s="69"/>
      <c r="E490" s="69"/>
      <c r="F490" s="69"/>
      <c r="G490" s="69"/>
      <c r="H490" s="69"/>
      <c r="I490" s="69"/>
      <c r="J490" s="69"/>
      <c r="K490" s="69"/>
      <c r="L490" s="69"/>
      <c r="M490" s="69"/>
      <c r="N490" s="69"/>
      <c r="O490" s="69"/>
      <c r="P490" s="69"/>
    </row>
    <row r="491" spans="2:16">
      <c r="B491" s="69"/>
      <c r="C491" s="69"/>
      <c r="D491" s="69"/>
      <c r="E491" s="69"/>
      <c r="F491" s="69"/>
      <c r="G491" s="69"/>
      <c r="H491" s="69"/>
      <c r="I491" s="69"/>
      <c r="J491" s="69"/>
      <c r="K491" s="69"/>
      <c r="L491" s="69"/>
      <c r="M491" s="69"/>
      <c r="N491" s="69"/>
      <c r="O491" s="69"/>
      <c r="P491" s="69"/>
    </row>
    <row r="492" spans="2:16">
      <c r="B492" s="69"/>
      <c r="C492" s="69"/>
      <c r="D492" s="69"/>
      <c r="E492" s="69"/>
      <c r="F492" s="69"/>
      <c r="G492" s="69"/>
      <c r="H492" s="69"/>
      <c r="I492" s="69"/>
      <c r="J492" s="69"/>
      <c r="K492" s="69"/>
      <c r="L492" s="69"/>
      <c r="M492" s="69"/>
      <c r="N492" s="69"/>
      <c r="O492" s="69"/>
      <c r="P492" s="69"/>
    </row>
    <row r="493" spans="2:16">
      <c r="B493" s="69"/>
      <c r="C493" s="69"/>
      <c r="D493" s="69"/>
      <c r="E493" s="69"/>
      <c r="F493" s="69"/>
      <c r="G493" s="69"/>
      <c r="H493" s="69"/>
      <c r="I493" s="69"/>
      <c r="J493" s="69"/>
      <c r="K493" s="69"/>
      <c r="L493" s="69"/>
      <c r="M493" s="69"/>
      <c r="N493" s="69"/>
      <c r="O493" s="69"/>
      <c r="P493" s="69"/>
    </row>
    <row r="494" spans="2:16">
      <c r="B494" s="69"/>
      <c r="C494" s="69"/>
      <c r="D494" s="69"/>
      <c r="E494" s="69"/>
      <c r="F494" s="69"/>
      <c r="G494" s="69"/>
      <c r="H494" s="69"/>
      <c r="I494" s="69"/>
      <c r="J494" s="69"/>
      <c r="K494" s="69"/>
      <c r="L494" s="69"/>
      <c r="M494" s="69"/>
      <c r="N494" s="69"/>
      <c r="O494" s="69"/>
      <c r="P494" s="69"/>
    </row>
    <row r="495" spans="2:16">
      <c r="B495" s="69"/>
      <c r="C495" s="69"/>
      <c r="D495" s="69"/>
      <c r="E495" s="69"/>
      <c r="F495" s="69"/>
      <c r="G495" s="69"/>
      <c r="H495" s="69"/>
      <c r="I495" s="69"/>
      <c r="J495" s="69"/>
      <c r="K495" s="69"/>
      <c r="L495" s="69"/>
      <c r="M495" s="69"/>
      <c r="N495" s="69"/>
      <c r="O495" s="69"/>
      <c r="P495" s="69"/>
    </row>
    <row r="496" spans="2:16">
      <c r="B496" s="69"/>
      <c r="C496" s="69"/>
      <c r="D496" s="69"/>
      <c r="E496" s="69"/>
      <c r="F496" s="69"/>
      <c r="G496" s="69"/>
      <c r="H496" s="69"/>
      <c r="I496" s="69"/>
      <c r="J496" s="69"/>
      <c r="K496" s="69"/>
      <c r="L496" s="69"/>
      <c r="M496" s="69"/>
      <c r="N496" s="69"/>
      <c r="O496" s="69"/>
      <c r="P496" s="69"/>
    </row>
    <row r="497" spans="2:16">
      <c r="B497" s="69"/>
      <c r="C497" s="69"/>
      <c r="D497" s="69"/>
      <c r="E497" s="69"/>
      <c r="F497" s="69"/>
      <c r="G497" s="69"/>
      <c r="H497" s="69"/>
      <c r="I497" s="69"/>
      <c r="J497" s="69"/>
      <c r="K497" s="69"/>
      <c r="L497" s="69"/>
      <c r="M497" s="69"/>
      <c r="N497" s="69"/>
      <c r="O497" s="69"/>
      <c r="P497" s="69"/>
    </row>
    <row r="498" spans="2:16">
      <c r="B498" s="69"/>
      <c r="C498" s="69"/>
      <c r="D498" s="69"/>
      <c r="E498" s="69"/>
      <c r="F498" s="69"/>
      <c r="G498" s="69"/>
      <c r="H498" s="69"/>
      <c r="I498" s="69"/>
      <c r="J498" s="69"/>
      <c r="K498" s="69"/>
      <c r="L498" s="69"/>
      <c r="M498" s="69"/>
      <c r="N498" s="69"/>
      <c r="O498" s="69"/>
      <c r="P498" s="69"/>
    </row>
    <row r="499" spans="2:16">
      <c r="B499" s="69"/>
      <c r="C499" s="69"/>
      <c r="D499" s="69"/>
      <c r="E499" s="69"/>
      <c r="F499" s="69"/>
      <c r="G499" s="69"/>
      <c r="H499" s="69"/>
      <c r="I499" s="69"/>
      <c r="J499" s="69"/>
      <c r="K499" s="69"/>
      <c r="L499" s="69"/>
      <c r="M499" s="69"/>
      <c r="N499" s="69"/>
      <c r="O499" s="69"/>
      <c r="P499" s="69"/>
    </row>
    <row r="500" spans="2:16">
      <c r="B500" s="69"/>
      <c r="C500" s="69"/>
      <c r="D500" s="69"/>
      <c r="E500" s="69"/>
      <c r="F500" s="69"/>
      <c r="G500" s="69"/>
      <c r="H500" s="69"/>
      <c r="I500" s="69"/>
      <c r="J500" s="69"/>
      <c r="K500" s="69"/>
      <c r="L500" s="69"/>
      <c r="M500" s="69"/>
      <c r="N500" s="69"/>
      <c r="O500" s="69"/>
      <c r="P500" s="69"/>
    </row>
    <row r="501" spans="2:16">
      <c r="B501" s="69"/>
      <c r="C501" s="69"/>
      <c r="D501" s="69"/>
      <c r="E501" s="69"/>
      <c r="F501" s="69"/>
      <c r="G501" s="69"/>
      <c r="H501" s="69"/>
      <c r="I501" s="69"/>
      <c r="J501" s="69"/>
      <c r="K501" s="69"/>
      <c r="L501" s="69"/>
      <c r="M501" s="69"/>
      <c r="N501" s="69"/>
      <c r="O501" s="69"/>
      <c r="P501" s="69"/>
    </row>
    <row r="502" spans="2:16">
      <c r="B502" s="69"/>
      <c r="C502" s="69"/>
      <c r="D502" s="69"/>
      <c r="E502" s="69"/>
      <c r="F502" s="69"/>
      <c r="G502" s="69"/>
      <c r="H502" s="69"/>
      <c r="I502" s="69"/>
      <c r="J502" s="69"/>
      <c r="K502" s="69"/>
      <c r="L502" s="69"/>
      <c r="M502" s="69"/>
      <c r="N502" s="69"/>
      <c r="O502" s="69"/>
      <c r="P502" s="69"/>
    </row>
    <row r="503" spans="2:16">
      <c r="B503" s="69"/>
      <c r="C503" s="69"/>
      <c r="D503" s="69"/>
      <c r="E503" s="69"/>
      <c r="F503" s="69"/>
      <c r="G503" s="69"/>
      <c r="H503" s="69"/>
      <c r="I503" s="69"/>
      <c r="J503" s="69"/>
      <c r="K503" s="69"/>
      <c r="L503" s="69"/>
      <c r="M503" s="69"/>
      <c r="N503" s="69"/>
      <c r="O503" s="69"/>
      <c r="P503" s="69"/>
    </row>
    <row r="504" spans="2:16">
      <c r="B504" s="69"/>
      <c r="C504" s="69"/>
      <c r="D504" s="69"/>
      <c r="E504" s="69"/>
      <c r="F504" s="69"/>
      <c r="G504" s="69"/>
      <c r="H504" s="69"/>
      <c r="I504" s="69"/>
      <c r="J504" s="69"/>
      <c r="K504" s="69"/>
      <c r="L504" s="69"/>
      <c r="M504" s="69"/>
      <c r="N504" s="69"/>
      <c r="O504" s="69"/>
      <c r="P504" s="69"/>
    </row>
    <row r="505" spans="2:16">
      <c r="B505" s="69"/>
      <c r="C505" s="69"/>
      <c r="D505" s="69"/>
      <c r="E505" s="69"/>
      <c r="F505" s="69"/>
      <c r="G505" s="69"/>
      <c r="H505" s="69"/>
      <c r="I505" s="69"/>
      <c r="J505" s="69"/>
      <c r="K505" s="69"/>
      <c r="L505" s="69"/>
      <c r="M505" s="69"/>
      <c r="N505" s="69"/>
      <c r="O505" s="69"/>
      <c r="P505" s="69"/>
    </row>
    <row r="506" spans="2:16">
      <c r="B506" s="69"/>
      <c r="C506" s="69"/>
      <c r="D506" s="69"/>
      <c r="E506" s="69"/>
      <c r="F506" s="69"/>
      <c r="G506" s="69"/>
      <c r="H506" s="69"/>
      <c r="I506" s="69"/>
      <c r="J506" s="69"/>
      <c r="K506" s="69"/>
      <c r="L506" s="69"/>
      <c r="M506" s="69"/>
      <c r="N506" s="69"/>
      <c r="O506" s="69"/>
      <c r="P506" s="69"/>
    </row>
    <row r="507" spans="2:16">
      <c r="B507" s="69"/>
      <c r="C507" s="69"/>
      <c r="D507" s="69"/>
      <c r="E507" s="69"/>
      <c r="F507" s="69"/>
      <c r="G507" s="69"/>
      <c r="H507" s="69"/>
      <c r="I507" s="69"/>
      <c r="J507" s="69"/>
      <c r="K507" s="69"/>
      <c r="L507" s="69"/>
      <c r="M507" s="69"/>
      <c r="N507" s="69"/>
      <c r="O507" s="69"/>
      <c r="P507" s="69"/>
    </row>
    <row r="508" spans="2:16">
      <c r="B508" s="69"/>
      <c r="C508" s="69"/>
      <c r="D508" s="69"/>
      <c r="E508" s="69"/>
      <c r="F508" s="69"/>
      <c r="G508" s="69"/>
      <c r="H508" s="69"/>
      <c r="I508" s="69"/>
      <c r="J508" s="69"/>
      <c r="K508" s="69"/>
      <c r="L508" s="69"/>
      <c r="M508" s="69"/>
      <c r="N508" s="69"/>
      <c r="O508" s="69"/>
      <c r="P508" s="69"/>
    </row>
    <row r="509" spans="2:16">
      <c r="B509" s="69"/>
      <c r="C509" s="69"/>
      <c r="D509" s="69"/>
      <c r="E509" s="69"/>
      <c r="F509" s="69"/>
      <c r="G509" s="69"/>
      <c r="H509" s="69"/>
      <c r="I509" s="69"/>
      <c r="J509" s="69"/>
      <c r="K509" s="69"/>
      <c r="L509" s="69"/>
      <c r="M509" s="69"/>
      <c r="N509" s="69"/>
      <c r="O509" s="69"/>
      <c r="P509" s="69"/>
    </row>
    <row r="510" spans="2:16">
      <c r="B510" s="69"/>
      <c r="C510" s="69"/>
      <c r="D510" s="69"/>
      <c r="E510" s="69"/>
      <c r="F510" s="69"/>
      <c r="G510" s="69"/>
      <c r="H510" s="69"/>
      <c r="I510" s="69"/>
      <c r="J510" s="69"/>
      <c r="K510" s="69"/>
      <c r="L510" s="69"/>
      <c r="M510" s="69"/>
      <c r="N510" s="69"/>
      <c r="O510" s="69"/>
      <c r="P510" s="69"/>
    </row>
    <row r="511" spans="2:16">
      <c r="B511" s="69"/>
      <c r="C511" s="69"/>
      <c r="D511" s="69"/>
      <c r="E511" s="69"/>
      <c r="F511" s="69"/>
      <c r="G511" s="69"/>
      <c r="H511" s="69"/>
      <c r="I511" s="69"/>
      <c r="J511" s="69"/>
      <c r="K511" s="69"/>
      <c r="L511" s="69"/>
      <c r="M511" s="69"/>
      <c r="N511" s="69"/>
      <c r="O511" s="69"/>
      <c r="P511" s="69"/>
    </row>
    <row r="512" spans="2:16">
      <c r="B512" s="69"/>
      <c r="C512" s="69"/>
      <c r="D512" s="69"/>
      <c r="E512" s="69"/>
      <c r="F512" s="69"/>
      <c r="G512" s="69"/>
      <c r="H512" s="69"/>
      <c r="I512" s="69"/>
      <c r="J512" s="69"/>
      <c r="K512" s="69"/>
      <c r="L512" s="69"/>
      <c r="M512" s="69"/>
      <c r="N512" s="69"/>
      <c r="O512" s="69"/>
      <c r="P512" s="69"/>
    </row>
    <row r="513" spans="2:16">
      <c r="B513" s="69"/>
      <c r="C513" s="69"/>
      <c r="D513" s="69"/>
      <c r="E513" s="69"/>
      <c r="F513" s="69"/>
      <c r="G513" s="69"/>
      <c r="H513" s="69"/>
      <c r="I513" s="69"/>
      <c r="J513" s="69"/>
      <c r="K513" s="69"/>
      <c r="L513" s="69"/>
      <c r="M513" s="69"/>
      <c r="N513" s="69"/>
      <c r="O513" s="69"/>
      <c r="P513" s="69"/>
    </row>
    <row r="514" spans="2:16">
      <c r="B514" s="69"/>
      <c r="C514" s="69"/>
      <c r="D514" s="69"/>
      <c r="E514" s="69"/>
      <c r="F514" s="69"/>
      <c r="G514" s="69"/>
      <c r="H514" s="69"/>
      <c r="I514" s="69"/>
      <c r="J514" s="69"/>
      <c r="K514" s="69"/>
      <c r="L514" s="69"/>
      <c r="M514" s="69"/>
      <c r="N514" s="69"/>
      <c r="O514" s="69"/>
      <c r="P514" s="69"/>
    </row>
    <row r="515" spans="2:16">
      <c r="B515" s="69"/>
      <c r="C515" s="69"/>
      <c r="D515" s="69"/>
      <c r="E515" s="69"/>
      <c r="F515" s="69"/>
      <c r="G515" s="69"/>
      <c r="H515" s="69"/>
      <c r="I515" s="69"/>
      <c r="J515" s="69"/>
      <c r="K515" s="69"/>
      <c r="L515" s="69"/>
      <c r="M515" s="69"/>
      <c r="N515" s="69"/>
      <c r="O515" s="69"/>
      <c r="P515" s="69"/>
    </row>
    <row r="516" spans="2:16">
      <c r="B516" s="69"/>
      <c r="C516" s="69"/>
      <c r="D516" s="69"/>
      <c r="E516" s="69"/>
      <c r="F516" s="69"/>
      <c r="G516" s="69"/>
      <c r="H516" s="69"/>
      <c r="I516" s="69"/>
      <c r="J516" s="69"/>
      <c r="K516" s="69"/>
      <c r="L516" s="69"/>
      <c r="M516" s="69"/>
      <c r="N516" s="69"/>
      <c r="O516" s="69"/>
      <c r="P516" s="69"/>
    </row>
    <row r="517" spans="2:16">
      <c r="B517" s="69"/>
      <c r="C517" s="69"/>
      <c r="D517" s="69"/>
      <c r="E517" s="69"/>
      <c r="F517" s="69"/>
      <c r="G517" s="69"/>
      <c r="H517" s="69"/>
      <c r="I517" s="69"/>
      <c r="J517" s="69"/>
      <c r="K517" s="69"/>
      <c r="L517" s="69"/>
      <c r="M517" s="69"/>
      <c r="N517" s="69"/>
      <c r="O517" s="69"/>
      <c r="P517" s="69"/>
    </row>
    <row r="518" spans="2:16">
      <c r="B518" s="69"/>
      <c r="C518" s="69"/>
      <c r="D518" s="69"/>
      <c r="E518" s="69"/>
      <c r="F518" s="69"/>
      <c r="G518" s="69"/>
      <c r="H518" s="69"/>
      <c r="I518" s="69"/>
      <c r="J518" s="69"/>
      <c r="K518" s="69"/>
      <c r="L518" s="69"/>
      <c r="M518" s="69"/>
      <c r="N518" s="69"/>
      <c r="O518" s="69"/>
      <c r="P518" s="69"/>
    </row>
    <row r="519" spans="2:16">
      <c r="B519" s="69"/>
      <c r="C519" s="69"/>
      <c r="D519" s="69"/>
      <c r="E519" s="69"/>
      <c r="F519" s="69"/>
      <c r="G519" s="69"/>
      <c r="H519" s="69"/>
      <c r="I519" s="69"/>
      <c r="J519" s="69"/>
      <c r="K519" s="69"/>
      <c r="L519" s="69"/>
      <c r="M519" s="69"/>
      <c r="N519" s="69"/>
      <c r="O519" s="69"/>
      <c r="P519" s="69"/>
    </row>
    <row r="520" spans="2:16">
      <c r="B520" s="69"/>
      <c r="C520" s="69"/>
      <c r="D520" s="69"/>
      <c r="E520" s="69"/>
      <c r="F520" s="69"/>
      <c r="G520" s="69"/>
      <c r="H520" s="69"/>
      <c r="I520" s="69"/>
      <c r="J520" s="69"/>
      <c r="K520" s="69"/>
      <c r="L520" s="69"/>
      <c r="M520" s="69"/>
      <c r="N520" s="69"/>
      <c r="O520" s="69"/>
      <c r="P520" s="69"/>
    </row>
    <row r="521" spans="2:16">
      <c r="B521" s="69"/>
      <c r="C521" s="69"/>
      <c r="D521" s="69"/>
      <c r="E521" s="69"/>
      <c r="F521" s="69"/>
      <c r="G521" s="69"/>
      <c r="H521" s="69"/>
      <c r="I521" s="69"/>
      <c r="J521" s="69"/>
      <c r="K521" s="69"/>
      <c r="L521" s="69"/>
      <c r="M521" s="69"/>
      <c r="N521" s="69"/>
      <c r="O521" s="69"/>
      <c r="P521" s="69"/>
    </row>
    <row r="522" spans="2:16">
      <c r="B522" s="69"/>
      <c r="C522" s="69"/>
      <c r="D522" s="69"/>
      <c r="E522" s="69"/>
      <c r="F522" s="69"/>
      <c r="G522" s="69"/>
      <c r="H522" s="69"/>
      <c r="I522" s="69"/>
      <c r="J522" s="69"/>
      <c r="K522" s="69"/>
      <c r="L522" s="69"/>
      <c r="M522" s="69"/>
      <c r="N522" s="69"/>
      <c r="O522" s="69"/>
      <c r="P522" s="69"/>
    </row>
    <row r="523" spans="2:16">
      <c r="B523" s="69"/>
      <c r="C523" s="69"/>
      <c r="D523" s="69"/>
      <c r="E523" s="69"/>
      <c r="F523" s="69"/>
      <c r="G523" s="69"/>
      <c r="H523" s="69"/>
      <c r="I523" s="69"/>
      <c r="J523" s="69"/>
      <c r="K523" s="69"/>
      <c r="L523" s="69"/>
      <c r="M523" s="69"/>
      <c r="N523" s="69"/>
      <c r="O523" s="69"/>
      <c r="P523" s="69"/>
    </row>
    <row r="524" spans="2:16">
      <c r="B524" s="69"/>
      <c r="C524" s="69"/>
      <c r="D524" s="69"/>
      <c r="E524" s="69"/>
      <c r="F524" s="69"/>
      <c r="G524" s="69"/>
      <c r="H524" s="69"/>
      <c r="I524" s="69"/>
      <c r="J524" s="69"/>
      <c r="K524" s="69"/>
      <c r="L524" s="69"/>
      <c r="M524" s="69"/>
      <c r="N524" s="69"/>
      <c r="O524" s="69"/>
      <c r="P524" s="69"/>
    </row>
    <row r="525" spans="2:16">
      <c r="B525" s="69"/>
      <c r="C525" s="69"/>
      <c r="D525" s="69"/>
      <c r="E525" s="69"/>
      <c r="F525" s="69"/>
      <c r="G525" s="69"/>
      <c r="H525" s="69"/>
      <c r="I525" s="69"/>
      <c r="J525" s="69"/>
      <c r="K525" s="69"/>
      <c r="L525" s="69"/>
      <c r="M525" s="69"/>
      <c r="N525" s="69"/>
      <c r="O525" s="69"/>
      <c r="P525" s="69"/>
    </row>
    <row r="526" spans="2:16">
      <c r="B526" s="69"/>
      <c r="C526" s="69"/>
      <c r="D526" s="69"/>
      <c r="E526" s="69"/>
      <c r="F526" s="69"/>
      <c r="G526" s="69"/>
      <c r="H526" s="69"/>
      <c r="I526" s="69"/>
      <c r="J526" s="69"/>
      <c r="K526" s="69"/>
      <c r="L526" s="69"/>
      <c r="M526" s="69"/>
      <c r="N526" s="69"/>
      <c r="O526" s="69"/>
      <c r="P526" s="69"/>
    </row>
    <row r="527" spans="2:16">
      <c r="B527" s="69"/>
      <c r="C527" s="69"/>
      <c r="D527" s="69"/>
      <c r="E527" s="69"/>
      <c r="F527" s="69"/>
      <c r="G527" s="69"/>
      <c r="H527" s="69"/>
      <c r="I527" s="69"/>
      <c r="J527" s="69"/>
      <c r="K527" s="69"/>
      <c r="L527" s="69"/>
      <c r="M527" s="69"/>
      <c r="N527" s="69"/>
      <c r="O527" s="69"/>
      <c r="P527" s="69"/>
    </row>
    <row r="528" spans="2:16">
      <c r="B528" s="69"/>
      <c r="C528" s="69"/>
      <c r="D528" s="69"/>
      <c r="E528" s="69"/>
      <c r="F528" s="69"/>
      <c r="G528" s="69"/>
      <c r="H528" s="69"/>
      <c r="I528" s="69"/>
      <c r="J528" s="69"/>
      <c r="K528" s="69"/>
      <c r="L528" s="69"/>
      <c r="M528" s="69"/>
      <c r="N528" s="69"/>
      <c r="O528" s="69"/>
      <c r="P528" s="69"/>
    </row>
    <row r="529" spans="2:16">
      <c r="B529" s="69"/>
      <c r="C529" s="69"/>
      <c r="D529" s="69"/>
      <c r="E529" s="69"/>
      <c r="F529" s="69"/>
      <c r="G529" s="69"/>
      <c r="H529" s="69"/>
      <c r="I529" s="69"/>
      <c r="J529" s="69"/>
      <c r="K529" s="69"/>
      <c r="L529" s="69"/>
      <c r="M529" s="69"/>
      <c r="N529" s="69"/>
      <c r="O529" s="69"/>
      <c r="P529" s="69"/>
    </row>
    <row r="530" spans="2:16">
      <c r="B530" s="69"/>
      <c r="C530" s="69"/>
      <c r="D530" s="69"/>
      <c r="E530" s="69"/>
      <c r="F530" s="69"/>
      <c r="G530" s="69"/>
      <c r="H530" s="69"/>
      <c r="I530" s="69"/>
      <c r="J530" s="69"/>
      <c r="K530" s="69"/>
      <c r="L530" s="69"/>
      <c r="M530" s="69"/>
      <c r="N530" s="69"/>
      <c r="O530" s="69"/>
      <c r="P530" s="69"/>
    </row>
    <row r="531" spans="2:16">
      <c r="B531" s="69"/>
      <c r="C531" s="69"/>
      <c r="D531" s="69"/>
      <c r="E531" s="69"/>
      <c r="F531" s="69"/>
      <c r="G531" s="69"/>
      <c r="H531" s="69"/>
      <c r="I531" s="69"/>
      <c r="J531" s="69"/>
      <c r="K531" s="69"/>
      <c r="L531" s="69"/>
      <c r="M531" s="69"/>
      <c r="N531" s="69"/>
      <c r="O531" s="69"/>
      <c r="P531" s="69"/>
    </row>
    <row r="532" spans="2:16">
      <c r="B532" s="69"/>
      <c r="C532" s="69"/>
      <c r="D532" s="69"/>
      <c r="E532" s="69"/>
      <c r="F532" s="69"/>
      <c r="G532" s="69"/>
      <c r="H532" s="69"/>
      <c r="I532" s="69"/>
      <c r="J532" s="69"/>
      <c r="K532" s="69"/>
      <c r="L532" s="69"/>
      <c r="M532" s="69"/>
      <c r="N532" s="69"/>
      <c r="O532" s="69"/>
      <c r="P532" s="69"/>
    </row>
    <row r="533" spans="2:16">
      <c r="B533" s="69"/>
      <c r="C533" s="69"/>
      <c r="D533" s="69"/>
      <c r="E533" s="69"/>
      <c r="F533" s="69"/>
      <c r="G533" s="69"/>
      <c r="H533" s="69"/>
      <c r="I533" s="69"/>
      <c r="J533" s="69"/>
      <c r="K533" s="69"/>
      <c r="L533" s="69"/>
      <c r="M533" s="69"/>
      <c r="N533" s="69"/>
      <c r="O533" s="69"/>
      <c r="P533" s="69"/>
    </row>
    <row r="534" spans="2:16">
      <c r="B534" s="69"/>
      <c r="C534" s="69"/>
      <c r="D534" s="69"/>
      <c r="E534" s="69"/>
      <c r="F534" s="69"/>
      <c r="G534" s="69"/>
      <c r="H534" s="69"/>
      <c r="I534" s="69"/>
      <c r="J534" s="69"/>
      <c r="K534" s="69"/>
      <c r="L534" s="69"/>
      <c r="M534" s="69"/>
      <c r="N534" s="69"/>
      <c r="O534" s="69"/>
      <c r="P534" s="69"/>
    </row>
    <row r="535" spans="2:16">
      <c r="B535" s="69"/>
      <c r="C535" s="69"/>
      <c r="D535" s="69"/>
      <c r="E535" s="69"/>
      <c r="F535" s="69"/>
      <c r="G535" s="69"/>
      <c r="H535" s="69"/>
      <c r="I535" s="69"/>
      <c r="J535" s="69"/>
      <c r="K535" s="69"/>
      <c r="L535" s="69"/>
      <c r="M535" s="69"/>
      <c r="N535" s="69"/>
      <c r="O535" s="69"/>
      <c r="P535" s="69"/>
    </row>
    <row r="536" spans="2:16">
      <c r="B536" s="69"/>
      <c r="C536" s="69"/>
      <c r="D536" s="69"/>
      <c r="E536" s="69"/>
      <c r="F536" s="69"/>
      <c r="G536" s="69"/>
      <c r="H536" s="69"/>
      <c r="I536" s="69"/>
      <c r="J536" s="69"/>
      <c r="K536" s="69"/>
      <c r="L536" s="69"/>
      <c r="M536" s="69"/>
      <c r="N536" s="69"/>
      <c r="O536" s="69"/>
      <c r="P536" s="69"/>
    </row>
    <row r="537" spans="2:16">
      <c r="B537" s="69"/>
      <c r="C537" s="69"/>
      <c r="D537" s="69"/>
      <c r="E537" s="69"/>
      <c r="F537" s="69"/>
      <c r="G537" s="69"/>
      <c r="H537" s="69"/>
      <c r="I537" s="69"/>
      <c r="J537" s="69"/>
      <c r="K537" s="69"/>
      <c r="L537" s="69"/>
      <c r="M537" s="69"/>
      <c r="N537" s="69"/>
      <c r="O537" s="69"/>
      <c r="P537" s="69"/>
    </row>
    <row r="538" spans="2:16">
      <c r="B538" s="69"/>
      <c r="C538" s="69"/>
      <c r="D538" s="69"/>
      <c r="E538" s="69"/>
      <c r="F538" s="69"/>
      <c r="G538" s="69"/>
      <c r="H538" s="69"/>
      <c r="I538" s="69"/>
      <c r="J538" s="69"/>
      <c r="K538" s="69"/>
      <c r="L538" s="69"/>
      <c r="M538" s="69"/>
      <c r="N538" s="69"/>
      <c r="O538" s="69"/>
      <c r="P538" s="69"/>
    </row>
    <row r="539" spans="2:16">
      <c r="B539" s="69"/>
      <c r="C539" s="69"/>
      <c r="D539" s="69"/>
      <c r="E539" s="69"/>
      <c r="F539" s="69"/>
      <c r="G539" s="69"/>
      <c r="H539" s="69"/>
      <c r="I539" s="69"/>
      <c r="J539" s="69"/>
      <c r="K539" s="69"/>
      <c r="L539" s="69"/>
      <c r="M539" s="69"/>
      <c r="N539" s="69"/>
      <c r="O539" s="69"/>
      <c r="P539" s="69"/>
    </row>
    <row r="540" spans="2:16">
      <c r="B540" s="69"/>
      <c r="C540" s="69"/>
      <c r="D540" s="69"/>
      <c r="E540" s="69"/>
      <c r="F540" s="69"/>
      <c r="G540" s="69"/>
      <c r="H540" s="69"/>
      <c r="I540" s="69"/>
      <c r="J540" s="69"/>
      <c r="K540" s="69"/>
      <c r="L540" s="69"/>
      <c r="M540" s="69"/>
      <c r="N540" s="69"/>
      <c r="O540" s="69"/>
      <c r="P540" s="69"/>
    </row>
    <row r="541" spans="2:16">
      <c r="B541" s="69"/>
      <c r="C541" s="69"/>
      <c r="D541" s="69"/>
      <c r="E541" s="69"/>
      <c r="F541" s="69"/>
      <c r="G541" s="69"/>
      <c r="H541" s="69"/>
      <c r="I541" s="69"/>
      <c r="J541" s="69"/>
      <c r="K541" s="69"/>
      <c r="L541" s="69"/>
      <c r="M541" s="69"/>
      <c r="N541" s="69"/>
      <c r="O541" s="69"/>
      <c r="P541" s="69"/>
    </row>
    <row r="542" spans="2:16">
      <c r="B542" s="69"/>
      <c r="C542" s="69"/>
      <c r="D542" s="69"/>
      <c r="E542" s="69"/>
      <c r="F542" s="69"/>
      <c r="G542" s="69"/>
      <c r="H542" s="69"/>
      <c r="I542" s="69"/>
      <c r="J542" s="69"/>
      <c r="K542" s="69"/>
      <c r="L542" s="69"/>
      <c r="M542" s="69"/>
      <c r="N542" s="69"/>
      <c r="O542" s="69"/>
      <c r="P542" s="69"/>
    </row>
    <row r="543" spans="2:16">
      <c r="B543" s="69"/>
      <c r="C543" s="69"/>
      <c r="D543" s="69"/>
      <c r="E543" s="69"/>
      <c r="F543" s="69"/>
      <c r="G543" s="69"/>
      <c r="H543" s="69"/>
      <c r="I543" s="69"/>
      <c r="J543" s="69"/>
      <c r="K543" s="69"/>
      <c r="L543" s="69"/>
      <c r="M543" s="69"/>
      <c r="N543" s="69"/>
      <c r="O543" s="69"/>
      <c r="P543" s="69"/>
    </row>
    <row r="544" spans="2:16">
      <c r="B544" s="69"/>
      <c r="C544" s="69"/>
      <c r="D544" s="69"/>
      <c r="E544" s="69"/>
      <c r="F544" s="69"/>
      <c r="G544" s="69"/>
      <c r="H544" s="69"/>
      <c r="I544" s="69"/>
      <c r="J544" s="69"/>
      <c r="K544" s="69"/>
      <c r="L544" s="69"/>
      <c r="M544" s="69"/>
      <c r="N544" s="69"/>
      <c r="O544" s="69"/>
      <c r="P544" s="69"/>
    </row>
    <row r="545" spans="2:16">
      <c r="B545" s="69"/>
      <c r="C545" s="69"/>
      <c r="D545" s="69"/>
      <c r="E545" s="69"/>
      <c r="F545" s="69"/>
      <c r="G545" s="69"/>
      <c r="H545" s="69"/>
      <c r="I545" s="69"/>
      <c r="J545" s="69"/>
      <c r="K545" s="69"/>
      <c r="L545" s="69"/>
      <c r="M545" s="69"/>
      <c r="N545" s="69"/>
      <c r="O545" s="69"/>
      <c r="P545" s="69"/>
    </row>
    <row r="546" spans="2:16">
      <c r="B546" s="69"/>
      <c r="C546" s="69"/>
      <c r="D546" s="69"/>
      <c r="E546" s="69"/>
      <c r="F546" s="69"/>
      <c r="G546" s="69"/>
      <c r="H546" s="69"/>
      <c r="I546" s="69"/>
      <c r="J546" s="69"/>
      <c r="K546" s="69"/>
      <c r="L546" s="69"/>
      <c r="M546" s="69"/>
      <c r="N546" s="69"/>
      <c r="O546" s="69"/>
      <c r="P546" s="69"/>
    </row>
    <row r="547" spans="2:16">
      <c r="B547" s="69"/>
      <c r="C547" s="69"/>
      <c r="D547" s="69"/>
      <c r="E547" s="69"/>
      <c r="F547" s="69"/>
      <c r="G547" s="69"/>
      <c r="H547" s="69"/>
      <c r="I547" s="69"/>
      <c r="J547" s="69"/>
      <c r="K547" s="69"/>
      <c r="L547" s="69"/>
      <c r="M547" s="69"/>
      <c r="N547" s="69"/>
      <c r="O547" s="69"/>
      <c r="P547" s="69"/>
    </row>
    <row r="548" spans="2:16">
      <c r="B548" s="69"/>
      <c r="C548" s="69"/>
      <c r="D548" s="69"/>
      <c r="E548" s="69"/>
      <c r="F548" s="69"/>
      <c r="G548" s="69"/>
      <c r="H548" s="69"/>
      <c r="I548" s="69"/>
      <c r="J548" s="69"/>
      <c r="K548" s="69"/>
      <c r="L548" s="69"/>
      <c r="M548" s="69"/>
      <c r="N548" s="69"/>
      <c r="O548" s="69"/>
      <c r="P548" s="69"/>
    </row>
    <row r="549" spans="2:16">
      <c r="B549" s="69"/>
      <c r="C549" s="69"/>
      <c r="D549" s="69"/>
      <c r="E549" s="69"/>
      <c r="F549" s="69"/>
      <c r="G549" s="69"/>
      <c r="H549" s="69"/>
      <c r="I549" s="69"/>
      <c r="J549" s="69"/>
      <c r="K549" s="69"/>
      <c r="L549" s="69"/>
      <c r="M549" s="69"/>
      <c r="N549" s="69"/>
      <c r="O549" s="69"/>
      <c r="P549" s="69"/>
    </row>
    <row r="550" spans="2:16">
      <c r="B550" s="69"/>
      <c r="C550" s="69"/>
      <c r="D550" s="69"/>
      <c r="E550" s="69"/>
      <c r="F550" s="69"/>
      <c r="G550" s="69"/>
      <c r="H550" s="69"/>
      <c r="I550" s="69"/>
      <c r="J550" s="69"/>
      <c r="K550" s="69"/>
      <c r="L550" s="69"/>
      <c r="M550" s="69"/>
      <c r="N550" s="69"/>
      <c r="O550" s="69"/>
      <c r="P550" s="69"/>
    </row>
    <row r="551" spans="2:16">
      <c r="B551" s="69"/>
      <c r="C551" s="69"/>
      <c r="D551" s="69"/>
      <c r="E551" s="69"/>
      <c r="F551" s="69"/>
      <c r="G551" s="69"/>
      <c r="H551" s="69"/>
      <c r="I551" s="69"/>
      <c r="J551" s="69"/>
      <c r="K551" s="69"/>
      <c r="L551" s="69"/>
      <c r="M551" s="69"/>
      <c r="N551" s="69"/>
      <c r="O551" s="69"/>
      <c r="P551" s="69"/>
    </row>
    <row r="552" spans="2:16">
      <c r="B552" s="69"/>
      <c r="C552" s="69"/>
      <c r="D552" s="69"/>
      <c r="E552" s="69"/>
      <c r="F552" s="69"/>
      <c r="G552" s="69"/>
      <c r="H552" s="69"/>
      <c r="I552" s="69"/>
      <c r="J552" s="69"/>
      <c r="K552" s="69"/>
      <c r="L552" s="69"/>
      <c r="M552" s="69"/>
      <c r="N552" s="69"/>
      <c r="O552" s="69"/>
      <c r="P552" s="69"/>
    </row>
    <row r="553" spans="2:16">
      <c r="B553" s="69"/>
      <c r="C553" s="69"/>
      <c r="D553" s="69"/>
      <c r="E553" s="69"/>
      <c r="F553" s="69"/>
      <c r="G553" s="69"/>
      <c r="H553" s="69"/>
      <c r="I553" s="69"/>
      <c r="J553" s="69"/>
      <c r="K553" s="69"/>
      <c r="L553" s="69"/>
      <c r="M553" s="69"/>
      <c r="N553" s="69"/>
      <c r="O553" s="69"/>
      <c r="P553" s="69"/>
    </row>
    <row r="554" spans="2:16">
      <c r="B554" s="69"/>
      <c r="C554" s="69"/>
      <c r="D554" s="69"/>
      <c r="E554" s="69"/>
      <c r="F554" s="69"/>
      <c r="G554" s="69"/>
      <c r="H554" s="69"/>
      <c r="I554" s="69"/>
      <c r="J554" s="69"/>
      <c r="K554" s="69"/>
      <c r="L554" s="69"/>
      <c r="M554" s="69"/>
      <c r="N554" s="69"/>
      <c r="O554" s="69"/>
      <c r="P554" s="69"/>
    </row>
    <row r="555" spans="2:16">
      <c r="B555" s="69"/>
      <c r="C555" s="69"/>
      <c r="D555" s="69"/>
      <c r="E555" s="69"/>
      <c r="F555" s="69"/>
      <c r="G555" s="69"/>
      <c r="H555" s="69"/>
      <c r="I555" s="69"/>
      <c r="J555" s="69"/>
      <c r="K555" s="69"/>
      <c r="L555" s="69"/>
      <c r="M555" s="69"/>
      <c r="N555" s="69"/>
      <c r="O555" s="69"/>
      <c r="P555" s="69"/>
    </row>
    <row r="556" spans="2:16">
      <c r="B556" s="69"/>
      <c r="C556" s="69"/>
      <c r="D556" s="69"/>
      <c r="E556" s="69"/>
      <c r="F556" s="69"/>
      <c r="G556" s="69"/>
      <c r="H556" s="69"/>
      <c r="I556" s="69"/>
      <c r="J556" s="69"/>
      <c r="K556" s="69"/>
      <c r="L556" s="69"/>
      <c r="M556" s="69"/>
      <c r="N556" s="69"/>
      <c r="O556" s="69"/>
      <c r="P556" s="69"/>
    </row>
    <row r="557" spans="2:16">
      <c r="B557" s="69"/>
      <c r="C557" s="69"/>
      <c r="D557" s="69"/>
      <c r="E557" s="69"/>
      <c r="F557" s="69"/>
      <c r="G557" s="69"/>
      <c r="H557" s="69"/>
      <c r="I557" s="69"/>
      <c r="J557" s="69"/>
      <c r="K557" s="69"/>
      <c r="L557" s="69"/>
      <c r="M557" s="69"/>
      <c r="N557" s="69"/>
      <c r="O557" s="69"/>
      <c r="P557" s="69"/>
    </row>
    <row r="558" spans="2:16">
      <c r="B558" s="69"/>
      <c r="C558" s="69"/>
      <c r="D558" s="69"/>
      <c r="E558" s="69"/>
      <c r="F558" s="69"/>
      <c r="G558" s="69"/>
      <c r="H558" s="69"/>
      <c r="I558" s="69"/>
      <c r="J558" s="69"/>
      <c r="K558" s="69"/>
      <c r="L558" s="69"/>
      <c r="M558" s="69"/>
      <c r="N558" s="69"/>
      <c r="O558" s="69"/>
      <c r="P558" s="69"/>
    </row>
    <row r="559" spans="2:16">
      <c r="B559" s="69"/>
      <c r="C559" s="69"/>
      <c r="D559" s="69"/>
      <c r="E559" s="69"/>
      <c r="F559" s="69"/>
      <c r="G559" s="69"/>
      <c r="H559" s="69"/>
      <c r="I559" s="69"/>
      <c r="J559" s="69"/>
      <c r="K559" s="69"/>
      <c r="L559" s="69"/>
      <c r="M559" s="69"/>
      <c r="N559" s="69"/>
      <c r="O559" s="69"/>
      <c r="P559" s="69"/>
    </row>
    <row r="560" spans="2:16">
      <c r="B560" s="69"/>
      <c r="C560" s="69"/>
      <c r="D560" s="69"/>
      <c r="E560" s="69"/>
      <c r="F560" s="69"/>
      <c r="G560" s="69"/>
      <c r="H560" s="69"/>
      <c r="I560" s="69"/>
      <c r="J560" s="69"/>
      <c r="K560" s="69"/>
      <c r="L560" s="69"/>
      <c r="M560" s="69"/>
      <c r="N560" s="69"/>
      <c r="O560" s="69"/>
      <c r="P560" s="69"/>
    </row>
    <row r="561" spans="2:16">
      <c r="B561" s="69"/>
      <c r="C561" s="69"/>
      <c r="D561" s="69"/>
      <c r="E561" s="69"/>
      <c r="F561" s="69"/>
      <c r="G561" s="69"/>
      <c r="H561" s="69"/>
      <c r="I561" s="69"/>
      <c r="J561" s="69"/>
      <c r="K561" s="69"/>
      <c r="L561" s="69"/>
      <c r="M561" s="69"/>
      <c r="N561" s="69"/>
      <c r="O561" s="69"/>
      <c r="P561" s="69"/>
    </row>
    <row r="562" spans="2:16">
      <c r="B562" s="69"/>
      <c r="C562" s="69"/>
      <c r="D562" s="69"/>
      <c r="E562" s="69"/>
      <c r="F562" s="69"/>
      <c r="G562" s="69"/>
      <c r="H562" s="69"/>
      <c r="I562" s="69"/>
      <c r="J562" s="69"/>
      <c r="K562" s="69"/>
      <c r="L562" s="69"/>
      <c r="M562" s="69"/>
      <c r="N562" s="69"/>
      <c r="O562" s="69"/>
      <c r="P562" s="69"/>
    </row>
    <row r="563" spans="2:16">
      <c r="B563" s="69"/>
      <c r="C563" s="69"/>
      <c r="D563" s="69"/>
      <c r="E563" s="69"/>
      <c r="F563" s="69"/>
      <c r="G563" s="69"/>
      <c r="H563" s="69"/>
      <c r="I563" s="69"/>
      <c r="J563" s="69"/>
      <c r="K563" s="69"/>
      <c r="L563" s="69"/>
      <c r="M563" s="69"/>
      <c r="N563" s="69"/>
      <c r="O563" s="69"/>
      <c r="P563" s="69"/>
    </row>
    <row r="564" spans="2:16">
      <c r="B564" s="69"/>
      <c r="C564" s="69"/>
      <c r="D564" s="69"/>
      <c r="E564" s="69"/>
      <c r="F564" s="69"/>
      <c r="G564" s="69"/>
      <c r="H564" s="69"/>
      <c r="I564" s="69"/>
      <c r="J564" s="69"/>
      <c r="K564" s="69"/>
      <c r="L564" s="69"/>
      <c r="M564" s="69"/>
      <c r="N564" s="69"/>
      <c r="O564" s="69"/>
      <c r="P564" s="69"/>
    </row>
    <row r="565" spans="2:16">
      <c r="B565" s="69"/>
      <c r="C565" s="69"/>
      <c r="D565" s="69"/>
      <c r="E565" s="69"/>
      <c r="F565" s="69"/>
      <c r="G565" s="69"/>
      <c r="H565" s="69"/>
      <c r="I565" s="69"/>
      <c r="J565" s="69"/>
      <c r="K565" s="69"/>
      <c r="L565" s="69"/>
      <c r="M565" s="69"/>
      <c r="N565" s="69"/>
      <c r="O565" s="69"/>
      <c r="P565" s="69"/>
    </row>
    <row r="566" spans="2:16">
      <c r="B566" s="69"/>
      <c r="C566" s="69"/>
      <c r="D566" s="69"/>
      <c r="E566" s="69"/>
      <c r="F566" s="69"/>
      <c r="G566" s="69"/>
      <c r="H566" s="69"/>
      <c r="I566" s="69"/>
      <c r="J566" s="69"/>
      <c r="K566" s="69"/>
      <c r="L566" s="69"/>
      <c r="M566" s="69"/>
      <c r="N566" s="69"/>
      <c r="O566" s="69"/>
      <c r="P566" s="69"/>
    </row>
    <row r="567" spans="2:16">
      <c r="B567" s="69"/>
      <c r="C567" s="69"/>
      <c r="D567" s="69"/>
      <c r="E567" s="69"/>
      <c r="F567" s="69"/>
      <c r="G567" s="69"/>
      <c r="H567" s="69"/>
      <c r="I567" s="69"/>
      <c r="J567" s="69"/>
      <c r="K567" s="69"/>
      <c r="L567" s="69"/>
      <c r="M567" s="69"/>
      <c r="N567" s="69"/>
      <c r="O567" s="69"/>
      <c r="P567" s="69"/>
    </row>
    <row r="568" spans="2:16">
      <c r="B568" s="69"/>
      <c r="C568" s="69"/>
      <c r="D568" s="69"/>
      <c r="E568" s="69"/>
      <c r="F568" s="69"/>
      <c r="G568" s="69"/>
      <c r="H568" s="69"/>
      <c r="I568" s="69"/>
      <c r="J568" s="69"/>
      <c r="K568" s="69"/>
      <c r="L568" s="69"/>
      <c r="M568" s="69"/>
      <c r="N568" s="69"/>
      <c r="O568" s="69"/>
      <c r="P568" s="69"/>
    </row>
    <row r="569" spans="2:16">
      <c r="B569" s="69"/>
      <c r="C569" s="69"/>
      <c r="D569" s="69"/>
      <c r="E569" s="69"/>
      <c r="F569" s="69"/>
      <c r="G569" s="69"/>
      <c r="H569" s="69"/>
      <c r="I569" s="69"/>
      <c r="J569" s="69"/>
      <c r="K569" s="69"/>
      <c r="L569" s="69"/>
      <c r="M569" s="69"/>
      <c r="N569" s="69"/>
      <c r="O569" s="69"/>
      <c r="P569" s="69"/>
    </row>
    <row r="570" spans="2:16">
      <c r="B570" s="69"/>
      <c r="C570" s="69"/>
      <c r="D570" s="69"/>
      <c r="E570" s="69"/>
      <c r="F570" s="69"/>
      <c r="G570" s="69"/>
      <c r="H570" s="69"/>
      <c r="I570" s="69"/>
      <c r="J570" s="69"/>
      <c r="K570" s="69"/>
      <c r="L570" s="69"/>
      <c r="M570" s="69"/>
      <c r="N570" s="69"/>
      <c r="O570" s="69"/>
      <c r="P570" s="69"/>
    </row>
    <row r="571" spans="2:16">
      <c r="B571" s="69"/>
      <c r="C571" s="69"/>
      <c r="D571" s="69"/>
      <c r="E571" s="69"/>
      <c r="F571" s="69"/>
      <c r="G571" s="69"/>
      <c r="H571" s="69"/>
      <c r="I571" s="69"/>
      <c r="J571" s="69"/>
      <c r="K571" s="69"/>
      <c r="L571" s="69"/>
      <c r="M571" s="69"/>
      <c r="N571" s="69"/>
      <c r="O571" s="69"/>
      <c r="P571" s="69"/>
    </row>
    <row r="572" spans="2:16">
      <c r="B572" s="69"/>
      <c r="C572" s="69"/>
      <c r="D572" s="69"/>
      <c r="E572" s="69"/>
      <c r="F572" s="69"/>
      <c r="G572" s="69"/>
      <c r="H572" s="69"/>
      <c r="I572" s="69"/>
      <c r="J572" s="69"/>
      <c r="K572" s="69"/>
      <c r="L572" s="69"/>
      <c r="M572" s="69"/>
      <c r="N572" s="69"/>
      <c r="O572" s="69"/>
      <c r="P572" s="69"/>
    </row>
    <row r="573" spans="2:16">
      <c r="B573" s="69"/>
      <c r="C573" s="69"/>
      <c r="D573" s="69"/>
      <c r="E573" s="69"/>
      <c r="F573" s="69"/>
      <c r="G573" s="69"/>
      <c r="H573" s="69"/>
      <c r="I573" s="69"/>
      <c r="J573" s="69"/>
      <c r="K573" s="69"/>
      <c r="L573" s="69"/>
      <c r="M573" s="69"/>
      <c r="N573" s="69"/>
      <c r="O573" s="69"/>
      <c r="P573" s="69"/>
    </row>
    <row r="574" spans="2:16">
      <c r="B574" s="69"/>
      <c r="C574" s="69"/>
      <c r="D574" s="69"/>
      <c r="E574" s="69"/>
      <c r="F574" s="69"/>
      <c r="G574" s="69"/>
      <c r="H574" s="69"/>
      <c r="I574" s="69"/>
      <c r="J574" s="69"/>
      <c r="K574" s="69"/>
      <c r="L574" s="69"/>
      <c r="M574" s="69"/>
      <c r="N574" s="69"/>
      <c r="O574" s="69"/>
      <c r="P574" s="69"/>
    </row>
    <row r="575" spans="2:16">
      <c r="B575" s="69"/>
      <c r="C575" s="69"/>
      <c r="D575" s="69"/>
      <c r="E575" s="69"/>
      <c r="F575" s="69"/>
      <c r="G575" s="69"/>
      <c r="H575" s="69"/>
      <c r="I575" s="69"/>
      <c r="J575" s="69"/>
      <c r="K575" s="69"/>
      <c r="L575" s="69"/>
      <c r="M575" s="69"/>
      <c r="N575" s="69"/>
      <c r="O575" s="69"/>
      <c r="P575" s="69"/>
    </row>
    <row r="576" spans="2:16">
      <c r="B576" s="69"/>
      <c r="C576" s="69"/>
      <c r="D576" s="69"/>
      <c r="E576" s="69"/>
      <c r="F576" s="69"/>
      <c r="G576" s="69"/>
      <c r="H576" s="69"/>
      <c r="I576" s="69"/>
      <c r="J576" s="69"/>
      <c r="K576" s="69"/>
      <c r="L576" s="69"/>
      <c r="M576" s="69"/>
      <c r="N576" s="69"/>
      <c r="O576" s="69"/>
      <c r="P576" s="69"/>
    </row>
    <row r="577" spans="2:16">
      <c r="B577" s="69"/>
      <c r="C577" s="69"/>
      <c r="D577" s="69"/>
      <c r="E577" s="69"/>
      <c r="F577" s="69"/>
      <c r="G577" s="69"/>
      <c r="H577" s="69"/>
      <c r="I577" s="69"/>
      <c r="J577" s="69"/>
      <c r="K577" s="69"/>
      <c r="L577" s="69"/>
      <c r="M577" s="69"/>
      <c r="N577" s="69"/>
      <c r="O577" s="69"/>
      <c r="P577" s="69"/>
    </row>
    <row r="578" spans="2:16">
      <c r="B578" s="69"/>
      <c r="C578" s="69"/>
      <c r="D578" s="69"/>
      <c r="E578" s="69"/>
      <c r="F578" s="69"/>
      <c r="G578" s="69"/>
      <c r="H578" s="69"/>
      <c r="I578" s="69"/>
      <c r="J578" s="69"/>
      <c r="K578" s="69"/>
      <c r="L578" s="69"/>
      <c r="M578" s="69"/>
      <c r="N578" s="69"/>
      <c r="O578" s="69"/>
      <c r="P578" s="69"/>
    </row>
    <row r="579" spans="2:16">
      <c r="B579" s="69"/>
      <c r="C579" s="69"/>
      <c r="D579" s="69"/>
      <c r="E579" s="69"/>
      <c r="F579" s="69"/>
      <c r="G579" s="69"/>
      <c r="H579" s="69"/>
      <c r="I579" s="69"/>
      <c r="J579" s="69"/>
      <c r="K579" s="69"/>
      <c r="L579" s="69"/>
      <c r="M579" s="69"/>
      <c r="N579" s="69"/>
      <c r="O579" s="69"/>
      <c r="P579" s="69"/>
    </row>
    <row r="580" spans="2:16">
      <c r="B580" s="69"/>
      <c r="C580" s="69"/>
      <c r="D580" s="69"/>
      <c r="E580" s="69"/>
      <c r="F580" s="69"/>
      <c r="G580" s="69"/>
      <c r="H580" s="69"/>
      <c r="I580" s="69"/>
      <c r="J580" s="69"/>
      <c r="K580" s="69"/>
      <c r="L580" s="69"/>
      <c r="M580" s="69"/>
      <c r="N580" s="69"/>
      <c r="O580" s="69"/>
      <c r="P580" s="69"/>
    </row>
    <row r="581" spans="2:16">
      <c r="B581" s="69"/>
      <c r="C581" s="69"/>
      <c r="D581" s="69"/>
      <c r="E581" s="69"/>
      <c r="F581" s="69"/>
      <c r="G581" s="69"/>
      <c r="H581" s="69"/>
      <c r="I581" s="69"/>
      <c r="J581" s="69"/>
      <c r="K581" s="69"/>
      <c r="L581" s="69"/>
      <c r="M581" s="69"/>
      <c r="N581" s="69"/>
      <c r="O581" s="69"/>
      <c r="P581" s="69"/>
    </row>
    <row r="582" spans="2:16">
      <c r="B582" s="69"/>
      <c r="C582" s="69"/>
      <c r="D582" s="69"/>
      <c r="E582" s="69"/>
      <c r="F582" s="69"/>
      <c r="G582" s="69"/>
      <c r="H582" s="69"/>
      <c r="I582" s="69"/>
      <c r="J582" s="69"/>
      <c r="K582" s="69"/>
      <c r="L582" s="69"/>
      <c r="M582" s="69"/>
      <c r="N582" s="69"/>
      <c r="O582" s="69"/>
      <c r="P582" s="69"/>
    </row>
    <row r="583" spans="2:16">
      <c r="B583" s="69"/>
      <c r="C583" s="69"/>
      <c r="D583" s="69"/>
      <c r="E583" s="69"/>
      <c r="F583" s="69"/>
      <c r="G583" s="69"/>
      <c r="H583" s="69"/>
      <c r="I583" s="69"/>
      <c r="J583" s="69"/>
      <c r="K583" s="69"/>
      <c r="L583" s="69"/>
      <c r="M583" s="69"/>
      <c r="N583" s="69"/>
      <c r="O583" s="69"/>
      <c r="P583" s="69"/>
    </row>
    <row r="584" spans="2:16">
      <c r="B584" s="69"/>
      <c r="C584" s="69"/>
      <c r="D584" s="69"/>
      <c r="E584" s="69"/>
      <c r="F584" s="69"/>
      <c r="G584" s="69"/>
      <c r="H584" s="69"/>
      <c r="I584" s="69"/>
      <c r="J584" s="69"/>
      <c r="K584" s="69"/>
      <c r="L584" s="69"/>
      <c r="M584" s="69"/>
      <c r="N584" s="69"/>
      <c r="O584" s="69"/>
      <c r="P584" s="69"/>
    </row>
    <row r="585" spans="2:16">
      <c r="B585" s="69"/>
      <c r="C585" s="69"/>
      <c r="D585" s="69"/>
      <c r="E585" s="69"/>
      <c r="F585" s="69"/>
      <c r="G585" s="69"/>
      <c r="H585" s="69"/>
      <c r="I585" s="69"/>
      <c r="J585" s="69"/>
      <c r="K585" s="69"/>
      <c r="L585" s="69"/>
      <c r="M585" s="69"/>
      <c r="N585" s="69"/>
      <c r="O585" s="69"/>
      <c r="P585" s="69"/>
    </row>
    <row r="586" spans="2:16">
      <c r="B586" s="69"/>
      <c r="C586" s="69"/>
      <c r="D586" s="69"/>
      <c r="E586" s="69"/>
      <c r="F586" s="69"/>
      <c r="G586" s="69"/>
      <c r="H586" s="69"/>
      <c r="I586" s="69"/>
      <c r="J586" s="69"/>
      <c r="K586" s="69"/>
      <c r="L586" s="69"/>
      <c r="M586" s="69"/>
      <c r="N586" s="69"/>
      <c r="O586" s="69"/>
      <c r="P586" s="69"/>
    </row>
    <row r="587" spans="2:16">
      <c r="B587" s="69"/>
      <c r="C587" s="69"/>
      <c r="D587" s="69"/>
      <c r="E587" s="69"/>
      <c r="F587" s="69"/>
      <c r="G587" s="69"/>
      <c r="H587" s="69"/>
      <c r="I587" s="69"/>
      <c r="J587" s="69"/>
      <c r="K587" s="69"/>
      <c r="L587" s="69"/>
      <c r="M587" s="69"/>
      <c r="N587" s="69"/>
      <c r="O587" s="69"/>
      <c r="P587" s="69"/>
    </row>
    <row r="588" spans="2:16">
      <c r="B588" s="69"/>
      <c r="C588" s="69"/>
      <c r="D588" s="69"/>
      <c r="E588" s="69"/>
      <c r="F588" s="69"/>
      <c r="G588" s="69"/>
      <c r="H588" s="69"/>
      <c r="I588" s="69"/>
      <c r="J588" s="69"/>
      <c r="K588" s="69"/>
      <c r="L588" s="69"/>
      <c r="M588" s="69"/>
      <c r="N588" s="69"/>
      <c r="O588" s="69"/>
      <c r="P588" s="69"/>
    </row>
    <row r="589" spans="2:16">
      <c r="B589" s="69"/>
      <c r="C589" s="69"/>
      <c r="D589" s="69"/>
      <c r="E589" s="69"/>
      <c r="F589" s="69"/>
      <c r="G589" s="69"/>
      <c r="H589" s="69"/>
      <c r="I589" s="69"/>
      <c r="J589" s="69"/>
      <c r="K589" s="69"/>
      <c r="L589" s="69"/>
      <c r="M589" s="69"/>
      <c r="N589" s="69"/>
      <c r="O589" s="69"/>
      <c r="P589" s="69"/>
    </row>
    <row r="590" spans="2:16">
      <c r="B590" s="69"/>
      <c r="C590" s="69"/>
      <c r="D590" s="69"/>
      <c r="E590" s="69"/>
      <c r="F590" s="69"/>
      <c r="G590" s="69"/>
      <c r="H590" s="69"/>
      <c r="I590" s="69"/>
      <c r="J590" s="69"/>
      <c r="K590" s="69"/>
      <c r="L590" s="69"/>
      <c r="M590" s="69"/>
      <c r="N590" s="69"/>
      <c r="O590" s="69"/>
      <c r="P590" s="69"/>
    </row>
    <row r="591" spans="2:16">
      <c r="B591" s="69"/>
      <c r="C591" s="69"/>
      <c r="D591" s="69"/>
      <c r="E591" s="69"/>
      <c r="F591" s="69"/>
      <c r="G591" s="69"/>
      <c r="H591" s="69"/>
      <c r="I591" s="69"/>
      <c r="J591" s="69"/>
      <c r="K591" s="69"/>
      <c r="L591" s="69"/>
      <c r="M591" s="69"/>
      <c r="N591" s="69"/>
      <c r="O591" s="69"/>
      <c r="P591" s="69"/>
    </row>
    <row r="592" spans="2:16">
      <c r="B592" s="69"/>
      <c r="C592" s="69"/>
      <c r="D592" s="69"/>
      <c r="E592" s="69"/>
      <c r="F592" s="69"/>
      <c r="G592" s="69"/>
      <c r="H592" s="69"/>
      <c r="I592" s="69"/>
      <c r="J592" s="69"/>
      <c r="K592" s="69"/>
      <c r="L592" s="69"/>
      <c r="M592" s="69"/>
      <c r="N592" s="69"/>
      <c r="O592" s="69"/>
      <c r="P592" s="69"/>
    </row>
    <row r="593" spans="2:16">
      <c r="B593" s="69"/>
      <c r="C593" s="69"/>
      <c r="D593" s="69"/>
      <c r="E593" s="69"/>
      <c r="F593" s="69"/>
      <c r="G593" s="69"/>
      <c r="H593" s="69"/>
      <c r="I593" s="69"/>
      <c r="J593" s="69"/>
      <c r="K593" s="69"/>
      <c r="L593" s="69"/>
      <c r="M593" s="69"/>
      <c r="N593" s="69"/>
      <c r="O593" s="69"/>
      <c r="P593" s="69"/>
    </row>
    <row r="594" spans="2:16">
      <c r="B594" s="69"/>
      <c r="C594" s="69"/>
      <c r="D594" s="69"/>
      <c r="E594" s="69"/>
      <c r="F594" s="69"/>
      <c r="G594" s="69"/>
      <c r="H594" s="69"/>
      <c r="I594" s="69"/>
      <c r="J594" s="69"/>
      <c r="K594" s="69"/>
      <c r="L594" s="69"/>
      <c r="M594" s="69"/>
      <c r="N594" s="69"/>
      <c r="O594" s="69"/>
      <c r="P594" s="69"/>
    </row>
    <row r="595" spans="2:16">
      <c r="B595" s="69"/>
      <c r="C595" s="69"/>
      <c r="D595" s="69"/>
      <c r="E595" s="69"/>
      <c r="F595" s="69"/>
      <c r="G595" s="69"/>
      <c r="H595" s="69"/>
      <c r="I595" s="69"/>
      <c r="J595" s="69"/>
      <c r="K595" s="69"/>
      <c r="L595" s="69"/>
      <c r="M595" s="69"/>
      <c r="N595" s="69"/>
      <c r="O595" s="69"/>
      <c r="P595" s="69"/>
    </row>
    <row r="596" spans="2:16">
      <c r="B596" s="69"/>
      <c r="C596" s="69"/>
      <c r="D596" s="69"/>
      <c r="E596" s="69"/>
      <c r="F596" s="69"/>
      <c r="G596" s="69"/>
      <c r="H596" s="69"/>
      <c r="I596" s="69"/>
      <c r="J596" s="69"/>
      <c r="K596" s="69"/>
      <c r="L596" s="69"/>
      <c r="M596" s="69"/>
      <c r="N596" s="69"/>
      <c r="O596" s="69"/>
      <c r="P596" s="69"/>
    </row>
    <row r="597" spans="2:16">
      <c r="B597" s="69"/>
      <c r="C597" s="69"/>
      <c r="D597" s="69"/>
      <c r="E597" s="69"/>
      <c r="F597" s="69"/>
      <c r="G597" s="69"/>
      <c r="H597" s="69"/>
      <c r="I597" s="69"/>
      <c r="J597" s="69"/>
      <c r="K597" s="69"/>
      <c r="L597" s="69"/>
      <c r="M597" s="69"/>
      <c r="N597" s="69"/>
      <c r="O597" s="69"/>
      <c r="P597" s="69"/>
    </row>
    <row r="598" spans="2:16">
      <c r="B598" s="69"/>
      <c r="C598" s="69"/>
      <c r="D598" s="69"/>
      <c r="E598" s="69"/>
      <c r="F598" s="69"/>
      <c r="G598" s="69"/>
      <c r="H598" s="69"/>
      <c r="I598" s="69"/>
      <c r="J598" s="69"/>
      <c r="K598" s="69"/>
      <c r="L598" s="69"/>
      <c r="M598" s="69"/>
      <c r="N598" s="69"/>
      <c r="O598" s="69"/>
      <c r="P598" s="69"/>
    </row>
    <row r="599" spans="2:16">
      <c r="B599" s="69"/>
      <c r="C599" s="69"/>
      <c r="D599" s="69"/>
      <c r="E599" s="69"/>
      <c r="F599" s="69"/>
      <c r="G599" s="69"/>
      <c r="H599" s="69"/>
      <c r="I599" s="69"/>
      <c r="J599" s="69"/>
      <c r="K599" s="69"/>
      <c r="L599" s="69"/>
      <c r="M599" s="69"/>
      <c r="N599" s="69"/>
      <c r="O599" s="69"/>
      <c r="P599" s="69"/>
    </row>
    <row r="600" spans="2:16">
      <c r="B600" s="69"/>
      <c r="C600" s="69"/>
      <c r="D600" s="69"/>
      <c r="E600" s="69"/>
      <c r="F600" s="69"/>
      <c r="G600" s="69"/>
      <c r="H600" s="69"/>
      <c r="I600" s="69"/>
      <c r="J600" s="69"/>
      <c r="K600" s="69"/>
      <c r="L600" s="69"/>
      <c r="M600" s="69"/>
      <c r="N600" s="69"/>
      <c r="O600" s="69"/>
      <c r="P600" s="69"/>
    </row>
    <row r="601" spans="2:16">
      <c r="B601" s="69"/>
      <c r="C601" s="69"/>
      <c r="D601" s="69"/>
      <c r="E601" s="69"/>
      <c r="F601" s="69"/>
      <c r="G601" s="69"/>
      <c r="H601" s="69"/>
      <c r="I601" s="69"/>
      <c r="J601" s="69"/>
      <c r="K601" s="69"/>
      <c r="L601" s="69"/>
      <c r="M601" s="69"/>
      <c r="N601" s="69"/>
      <c r="O601" s="69"/>
      <c r="P601" s="69"/>
    </row>
    <row r="602" spans="2:16">
      <c r="B602" s="69"/>
      <c r="C602" s="69"/>
      <c r="D602" s="69"/>
      <c r="E602" s="69"/>
      <c r="F602" s="69"/>
      <c r="G602" s="69"/>
      <c r="H602" s="69"/>
      <c r="I602" s="69"/>
      <c r="J602" s="69"/>
      <c r="K602" s="69"/>
      <c r="L602" s="69"/>
      <c r="M602" s="69"/>
      <c r="N602" s="69"/>
      <c r="O602" s="69"/>
      <c r="P602" s="69"/>
    </row>
    <row r="603" spans="2:16">
      <c r="B603" s="69"/>
      <c r="C603" s="69"/>
      <c r="D603" s="69"/>
      <c r="E603" s="69"/>
      <c r="F603" s="69"/>
      <c r="G603" s="69"/>
      <c r="H603" s="69"/>
      <c r="I603" s="69"/>
      <c r="J603" s="69"/>
      <c r="K603" s="69"/>
      <c r="L603" s="69"/>
      <c r="M603" s="69"/>
      <c r="N603" s="69"/>
      <c r="O603" s="69"/>
      <c r="P603" s="69"/>
    </row>
    <row r="604" spans="2:16">
      <c r="B604" s="69"/>
      <c r="C604" s="69"/>
      <c r="D604" s="69"/>
      <c r="E604" s="69"/>
      <c r="F604" s="69"/>
      <c r="G604" s="69"/>
      <c r="H604" s="69"/>
      <c r="I604" s="69"/>
      <c r="J604" s="69"/>
      <c r="K604" s="69"/>
      <c r="L604" s="69"/>
      <c r="M604" s="69"/>
      <c r="N604" s="69"/>
      <c r="O604" s="69"/>
      <c r="P604" s="69"/>
    </row>
    <row r="605" spans="2:16">
      <c r="B605" s="69"/>
      <c r="C605" s="69"/>
      <c r="D605" s="69"/>
      <c r="E605" s="69"/>
      <c r="F605" s="69"/>
      <c r="G605" s="69"/>
      <c r="H605" s="69"/>
      <c r="I605" s="69"/>
      <c r="J605" s="69"/>
      <c r="K605" s="69"/>
      <c r="L605" s="69"/>
      <c r="M605" s="69"/>
      <c r="N605" s="69"/>
      <c r="O605" s="69"/>
      <c r="P605" s="69"/>
    </row>
    <row r="606" spans="2:16">
      <c r="B606" s="69"/>
      <c r="C606" s="69"/>
      <c r="D606" s="69"/>
      <c r="E606" s="69"/>
      <c r="F606" s="69"/>
      <c r="G606" s="69"/>
      <c r="H606" s="69"/>
      <c r="I606" s="69"/>
      <c r="J606" s="69"/>
      <c r="K606" s="69"/>
      <c r="L606" s="69"/>
      <c r="M606" s="69"/>
      <c r="N606" s="69"/>
      <c r="O606" s="69"/>
      <c r="P606" s="69"/>
    </row>
    <row r="607" spans="2:16">
      <c r="B607" s="69"/>
      <c r="C607" s="69"/>
      <c r="D607" s="69"/>
      <c r="E607" s="69"/>
      <c r="F607" s="69"/>
      <c r="G607" s="69"/>
      <c r="H607" s="69"/>
      <c r="I607" s="69"/>
      <c r="J607" s="69"/>
      <c r="K607" s="69"/>
      <c r="L607" s="69"/>
      <c r="M607" s="69"/>
      <c r="N607" s="69"/>
      <c r="O607" s="69"/>
      <c r="P607" s="69"/>
    </row>
    <row r="608" spans="2:16">
      <c r="B608" s="69"/>
      <c r="C608" s="69"/>
      <c r="D608" s="69"/>
      <c r="E608" s="69"/>
      <c r="F608" s="69"/>
      <c r="G608" s="69"/>
      <c r="H608" s="69"/>
      <c r="I608" s="69"/>
      <c r="J608" s="69"/>
      <c r="K608" s="69"/>
      <c r="L608" s="69"/>
      <c r="M608" s="69"/>
      <c r="N608" s="69"/>
      <c r="O608" s="69"/>
      <c r="P608" s="69"/>
    </row>
    <row r="609" spans="2:16">
      <c r="B609" s="69"/>
      <c r="C609" s="69"/>
      <c r="D609" s="69"/>
      <c r="E609" s="69"/>
      <c r="F609" s="69"/>
      <c r="G609" s="69"/>
      <c r="H609" s="69"/>
      <c r="I609" s="69"/>
      <c r="J609" s="69"/>
      <c r="K609" s="69"/>
      <c r="L609" s="69"/>
      <c r="M609" s="69"/>
      <c r="N609" s="69"/>
      <c r="O609" s="69"/>
      <c r="P609" s="69"/>
    </row>
    <row r="610" spans="2:16">
      <c r="B610" s="69"/>
      <c r="C610" s="69"/>
      <c r="D610" s="69"/>
      <c r="E610" s="69"/>
      <c r="F610" s="69"/>
      <c r="G610" s="69"/>
      <c r="H610" s="69"/>
      <c r="I610" s="69"/>
      <c r="J610" s="69"/>
      <c r="K610" s="69"/>
      <c r="L610" s="69"/>
      <c r="M610" s="69"/>
      <c r="N610" s="69"/>
      <c r="O610" s="69"/>
      <c r="P610" s="69"/>
    </row>
    <row r="611" spans="2:16">
      <c r="B611" s="69"/>
      <c r="C611" s="69"/>
      <c r="D611" s="69"/>
      <c r="E611" s="69"/>
      <c r="F611" s="69"/>
      <c r="G611" s="69"/>
      <c r="H611" s="69"/>
      <c r="I611" s="69"/>
      <c r="J611" s="69"/>
      <c r="K611" s="69"/>
      <c r="L611" s="69"/>
      <c r="M611" s="69"/>
      <c r="N611" s="69"/>
      <c r="O611" s="69"/>
      <c r="P611" s="69"/>
    </row>
    <row r="612" spans="2:16">
      <c r="B612" s="69"/>
      <c r="C612" s="69"/>
      <c r="D612" s="69"/>
      <c r="E612" s="69"/>
      <c r="F612" s="69"/>
      <c r="G612" s="69"/>
      <c r="H612" s="69"/>
      <c r="I612" s="69"/>
      <c r="J612" s="69"/>
      <c r="K612" s="69"/>
      <c r="L612" s="69"/>
      <c r="M612" s="69"/>
      <c r="N612" s="69"/>
      <c r="O612" s="69"/>
      <c r="P612" s="69"/>
    </row>
    <row r="613" spans="2:16">
      <c r="B613" s="69"/>
      <c r="C613" s="69"/>
      <c r="D613" s="69"/>
      <c r="E613" s="69"/>
      <c r="F613" s="69"/>
      <c r="G613" s="69"/>
      <c r="H613" s="69"/>
      <c r="I613" s="69"/>
      <c r="J613" s="69"/>
      <c r="K613" s="69"/>
      <c r="L613" s="69"/>
      <c r="M613" s="69"/>
      <c r="N613" s="69"/>
      <c r="O613" s="69"/>
      <c r="P613" s="69"/>
    </row>
    <row r="614" spans="2:16">
      <c r="B614" s="69"/>
      <c r="C614" s="69"/>
      <c r="D614" s="69"/>
      <c r="E614" s="69"/>
      <c r="F614" s="69"/>
      <c r="G614" s="69"/>
      <c r="H614" s="69"/>
      <c r="I614" s="69"/>
      <c r="J614" s="69"/>
      <c r="K614" s="69"/>
      <c r="L614" s="69"/>
      <c r="M614" s="69"/>
      <c r="N614" s="69"/>
      <c r="O614" s="69"/>
      <c r="P614" s="69"/>
    </row>
    <row r="615" spans="2:16">
      <c r="B615" s="69"/>
      <c r="C615" s="69"/>
      <c r="D615" s="69"/>
      <c r="E615" s="69"/>
      <c r="F615" s="69"/>
      <c r="G615" s="69"/>
      <c r="H615" s="69"/>
      <c r="I615" s="69"/>
      <c r="J615" s="69"/>
      <c r="K615" s="69"/>
      <c r="L615" s="69"/>
      <c r="M615" s="69"/>
      <c r="N615" s="69"/>
      <c r="O615" s="69"/>
      <c r="P615" s="69"/>
    </row>
    <row r="616" spans="2:16">
      <c r="B616" s="69"/>
      <c r="C616" s="69"/>
      <c r="D616" s="69"/>
      <c r="E616" s="69"/>
      <c r="F616" s="69"/>
      <c r="G616" s="69"/>
      <c r="H616" s="69"/>
      <c r="I616" s="69"/>
      <c r="J616" s="69"/>
      <c r="K616" s="69"/>
      <c r="L616" s="69"/>
      <c r="M616" s="69"/>
      <c r="N616" s="69"/>
      <c r="O616" s="69"/>
      <c r="P616" s="69"/>
    </row>
    <row r="617" spans="2:16">
      <c r="B617" s="69"/>
      <c r="C617" s="69"/>
      <c r="D617" s="69"/>
      <c r="E617" s="69"/>
      <c r="F617" s="69"/>
      <c r="G617" s="69"/>
      <c r="H617" s="69"/>
      <c r="I617" s="69"/>
      <c r="J617" s="69"/>
      <c r="K617" s="69"/>
      <c r="L617" s="69"/>
      <c r="M617" s="69"/>
      <c r="N617" s="69"/>
      <c r="O617" s="69"/>
      <c r="P617" s="69"/>
    </row>
    <row r="618" spans="2:16">
      <c r="B618" s="69"/>
      <c r="C618" s="69"/>
      <c r="D618" s="69"/>
      <c r="E618" s="69"/>
      <c r="F618" s="69"/>
      <c r="G618" s="69"/>
      <c r="H618" s="69"/>
      <c r="I618" s="69"/>
      <c r="J618" s="69"/>
      <c r="K618" s="69"/>
      <c r="L618" s="69"/>
      <c r="M618" s="69"/>
      <c r="N618" s="69"/>
      <c r="O618" s="69"/>
      <c r="P618" s="69"/>
    </row>
    <row r="619" spans="2:16">
      <c r="B619" s="69"/>
      <c r="C619" s="69"/>
      <c r="D619" s="69"/>
      <c r="E619" s="69"/>
      <c r="F619" s="69"/>
      <c r="G619" s="69"/>
      <c r="H619" s="69"/>
      <c r="I619" s="69"/>
      <c r="J619" s="69"/>
      <c r="K619" s="69"/>
      <c r="L619" s="69"/>
      <c r="M619" s="69"/>
      <c r="N619" s="69"/>
      <c r="O619" s="69"/>
      <c r="P619" s="69"/>
    </row>
    <row r="620" spans="2:16">
      <c r="B620" s="69"/>
      <c r="C620" s="69"/>
      <c r="D620" s="69"/>
      <c r="E620" s="69"/>
      <c r="F620" s="69"/>
      <c r="G620" s="69"/>
      <c r="H620" s="69"/>
      <c r="I620" s="69"/>
      <c r="J620" s="69"/>
      <c r="K620" s="69"/>
      <c r="L620" s="69"/>
      <c r="M620" s="69"/>
      <c r="N620" s="69"/>
      <c r="O620" s="69"/>
      <c r="P620" s="69"/>
    </row>
    <row r="621" spans="2:16">
      <c r="B621" s="69"/>
      <c r="C621" s="69"/>
      <c r="D621" s="69"/>
      <c r="E621" s="69"/>
      <c r="F621" s="69"/>
      <c r="G621" s="69"/>
      <c r="H621" s="69"/>
      <c r="I621" s="69"/>
      <c r="J621" s="69"/>
      <c r="K621" s="69"/>
      <c r="L621" s="69"/>
      <c r="M621" s="69"/>
      <c r="N621" s="69"/>
      <c r="O621" s="69"/>
      <c r="P621" s="69"/>
    </row>
    <row r="622" spans="2:16">
      <c r="B622" s="69"/>
      <c r="C622" s="69"/>
      <c r="D622" s="69"/>
      <c r="E622" s="69"/>
      <c r="F622" s="69"/>
      <c r="G622" s="69"/>
      <c r="H622" s="69"/>
      <c r="I622" s="69"/>
      <c r="J622" s="69"/>
      <c r="K622" s="69"/>
      <c r="L622" s="69"/>
      <c r="M622" s="69"/>
      <c r="N622" s="69"/>
      <c r="O622" s="69"/>
      <c r="P622" s="69"/>
    </row>
    <row r="623" spans="2:16">
      <c r="B623" s="69"/>
      <c r="C623" s="69"/>
      <c r="D623" s="69"/>
      <c r="E623" s="69"/>
      <c r="F623" s="69"/>
      <c r="G623" s="69"/>
      <c r="H623" s="69"/>
      <c r="I623" s="69"/>
      <c r="J623" s="69"/>
      <c r="K623" s="69"/>
      <c r="L623" s="69"/>
      <c r="M623" s="69"/>
      <c r="N623" s="69"/>
      <c r="O623" s="69"/>
      <c r="P623" s="69"/>
    </row>
    <row r="624" spans="2:16">
      <c r="B624" s="69"/>
      <c r="C624" s="69"/>
      <c r="D624" s="69"/>
      <c r="E624" s="69"/>
      <c r="F624" s="69"/>
      <c r="G624" s="69"/>
      <c r="H624" s="69"/>
      <c r="I624" s="69"/>
      <c r="J624" s="69"/>
      <c r="K624" s="69"/>
      <c r="L624" s="69"/>
      <c r="M624" s="69"/>
      <c r="N624" s="69"/>
      <c r="O624" s="69"/>
      <c r="P624" s="69"/>
    </row>
    <row r="625" spans="2:16">
      <c r="B625" s="69"/>
      <c r="C625" s="69"/>
      <c r="D625" s="69"/>
      <c r="E625" s="69"/>
      <c r="F625" s="69"/>
      <c r="G625" s="69"/>
      <c r="H625" s="69"/>
      <c r="I625" s="69"/>
      <c r="J625" s="69"/>
      <c r="K625" s="69"/>
      <c r="L625" s="69"/>
      <c r="M625" s="69"/>
      <c r="N625" s="69"/>
      <c r="O625" s="69"/>
      <c r="P625" s="69"/>
    </row>
    <row r="626" spans="2:16">
      <c r="B626" s="69"/>
      <c r="C626" s="69"/>
      <c r="D626" s="69"/>
      <c r="E626" s="69"/>
      <c r="F626" s="69"/>
      <c r="G626" s="69"/>
      <c r="H626" s="69"/>
      <c r="I626" s="69"/>
      <c r="J626" s="69"/>
      <c r="K626" s="69"/>
      <c r="L626" s="69"/>
      <c r="M626" s="69"/>
      <c r="N626" s="69"/>
      <c r="O626" s="69"/>
      <c r="P626" s="69"/>
    </row>
    <row r="627" spans="2:16">
      <c r="B627" s="69"/>
      <c r="C627" s="69"/>
      <c r="D627" s="69"/>
      <c r="E627" s="69"/>
      <c r="F627" s="69"/>
      <c r="G627" s="69"/>
      <c r="H627" s="69"/>
      <c r="I627" s="69"/>
      <c r="J627" s="69"/>
      <c r="K627" s="69"/>
      <c r="L627" s="69"/>
      <c r="M627" s="69"/>
      <c r="N627" s="69"/>
      <c r="O627" s="69"/>
      <c r="P627" s="69"/>
    </row>
    <row r="628" spans="2:16">
      <c r="B628" s="69"/>
      <c r="C628" s="69"/>
      <c r="D628" s="69"/>
      <c r="E628" s="69"/>
      <c r="F628" s="69"/>
      <c r="G628" s="69"/>
      <c r="H628" s="69"/>
      <c r="I628" s="69"/>
      <c r="J628" s="69"/>
      <c r="K628" s="69"/>
      <c r="L628" s="69"/>
      <c r="M628" s="69"/>
      <c r="N628" s="69"/>
      <c r="O628" s="69"/>
      <c r="P628" s="69"/>
    </row>
    <row r="629" spans="2:16">
      <c r="B629" s="69"/>
      <c r="C629" s="69"/>
      <c r="D629" s="69"/>
      <c r="E629" s="69"/>
      <c r="F629" s="69"/>
      <c r="G629" s="69"/>
      <c r="H629" s="69"/>
      <c r="I629" s="69"/>
      <c r="J629" s="69"/>
      <c r="K629" s="69"/>
      <c r="L629" s="69"/>
      <c r="M629" s="69"/>
      <c r="N629" s="69"/>
      <c r="O629" s="69"/>
      <c r="P629" s="69"/>
    </row>
    <row r="630" spans="2:16">
      <c r="B630" s="69"/>
      <c r="C630" s="69"/>
      <c r="D630" s="69"/>
      <c r="E630" s="69"/>
      <c r="F630" s="69"/>
      <c r="G630" s="69"/>
      <c r="H630" s="69"/>
      <c r="I630" s="69"/>
      <c r="J630" s="69"/>
      <c r="K630" s="69"/>
      <c r="L630" s="69"/>
      <c r="M630" s="69"/>
      <c r="N630" s="69"/>
      <c r="O630" s="69"/>
      <c r="P630" s="69"/>
    </row>
    <row r="631" spans="2:16">
      <c r="B631" s="69"/>
      <c r="C631" s="69"/>
      <c r="D631" s="69"/>
      <c r="E631" s="69"/>
      <c r="F631" s="69"/>
      <c r="G631" s="69"/>
      <c r="H631" s="69"/>
      <c r="I631" s="69"/>
      <c r="J631" s="69"/>
      <c r="K631" s="69"/>
      <c r="L631" s="69"/>
      <c r="M631" s="69"/>
      <c r="N631" s="69"/>
      <c r="O631" s="69"/>
      <c r="P631" s="69"/>
    </row>
    <row r="632" spans="2:16">
      <c r="B632" s="69"/>
      <c r="C632" s="69"/>
      <c r="D632" s="69"/>
      <c r="E632" s="69"/>
      <c r="F632" s="69"/>
      <c r="G632" s="69"/>
      <c r="H632" s="69"/>
      <c r="I632" s="69"/>
      <c r="J632" s="69"/>
      <c r="K632" s="69"/>
      <c r="L632" s="69"/>
      <c r="M632" s="69"/>
      <c r="N632" s="69"/>
      <c r="O632" s="69"/>
      <c r="P632" s="69"/>
    </row>
    <row r="633" spans="2:16">
      <c r="B633" s="69"/>
      <c r="C633" s="69"/>
      <c r="D633" s="69"/>
      <c r="E633" s="69"/>
      <c r="F633" s="69"/>
      <c r="G633" s="69"/>
      <c r="H633" s="69"/>
      <c r="I633" s="69"/>
      <c r="J633" s="69"/>
      <c r="K633" s="69"/>
      <c r="L633" s="69"/>
      <c r="M633" s="69"/>
      <c r="N633" s="69"/>
      <c r="O633" s="69"/>
      <c r="P633" s="69"/>
    </row>
    <row r="634" spans="2:16">
      <c r="B634" s="69"/>
      <c r="C634" s="69"/>
      <c r="D634" s="69"/>
      <c r="E634" s="69"/>
      <c r="F634" s="69"/>
      <c r="G634" s="69"/>
      <c r="H634" s="69"/>
      <c r="I634" s="69"/>
      <c r="J634" s="69"/>
      <c r="K634" s="69"/>
      <c r="L634" s="69"/>
      <c r="M634" s="69"/>
      <c r="N634" s="69"/>
      <c r="O634" s="69"/>
      <c r="P634" s="69"/>
    </row>
    <row r="635" spans="2:16">
      <c r="B635" s="69"/>
      <c r="C635" s="69"/>
      <c r="D635" s="69"/>
      <c r="E635" s="69"/>
      <c r="F635" s="69"/>
      <c r="G635" s="69"/>
      <c r="H635" s="69"/>
      <c r="I635" s="69"/>
      <c r="J635" s="69"/>
      <c r="K635" s="69"/>
      <c r="L635" s="69"/>
      <c r="M635" s="69"/>
      <c r="N635" s="69"/>
      <c r="O635" s="69"/>
      <c r="P635" s="69"/>
    </row>
    <row r="636" spans="2:16">
      <c r="B636" s="69"/>
      <c r="C636" s="69"/>
      <c r="D636" s="69"/>
      <c r="E636" s="69"/>
      <c r="F636" s="69"/>
      <c r="G636" s="69"/>
      <c r="H636" s="69"/>
      <c r="I636" s="69"/>
      <c r="J636" s="69"/>
      <c r="K636" s="69"/>
      <c r="L636" s="69"/>
      <c r="M636" s="69"/>
      <c r="N636" s="69"/>
      <c r="O636" s="69"/>
      <c r="P636" s="69"/>
    </row>
    <row r="637" spans="2:16">
      <c r="B637" s="69"/>
      <c r="C637" s="69"/>
      <c r="D637" s="69"/>
      <c r="E637" s="69"/>
      <c r="F637" s="69"/>
      <c r="G637" s="69"/>
      <c r="H637" s="69"/>
      <c r="I637" s="69"/>
      <c r="J637" s="69"/>
      <c r="K637" s="69"/>
      <c r="L637" s="69"/>
      <c r="M637" s="69"/>
      <c r="N637" s="69"/>
      <c r="O637" s="69"/>
      <c r="P637" s="69"/>
    </row>
    <row r="638" spans="2:16">
      <c r="B638" s="69"/>
      <c r="C638" s="69"/>
      <c r="D638" s="69"/>
      <c r="E638" s="69"/>
      <c r="F638" s="69"/>
      <c r="G638" s="69"/>
      <c r="H638" s="69"/>
      <c r="I638" s="69"/>
      <c r="J638" s="69"/>
      <c r="K638" s="69"/>
      <c r="L638" s="69"/>
      <c r="M638" s="69"/>
      <c r="N638" s="69"/>
      <c r="O638" s="69"/>
      <c r="P638" s="69"/>
    </row>
    <row r="639" spans="2:16">
      <c r="B639" s="69"/>
      <c r="C639" s="69"/>
      <c r="D639" s="69"/>
      <c r="E639" s="69"/>
      <c r="F639" s="69"/>
      <c r="G639" s="69"/>
      <c r="H639" s="69"/>
      <c r="I639" s="69"/>
      <c r="J639" s="69"/>
      <c r="K639" s="69"/>
      <c r="L639" s="69"/>
      <c r="M639" s="69"/>
      <c r="N639" s="69"/>
      <c r="O639" s="69"/>
      <c r="P639" s="69"/>
    </row>
    <row r="640" spans="2:16">
      <c r="B640" s="69"/>
      <c r="C640" s="69"/>
      <c r="D640" s="69"/>
      <c r="E640" s="69"/>
      <c r="F640" s="69"/>
      <c r="G640" s="69"/>
      <c r="H640" s="69"/>
      <c r="I640" s="69"/>
      <c r="J640" s="69"/>
      <c r="K640" s="69"/>
      <c r="L640" s="69"/>
      <c r="M640" s="69"/>
      <c r="N640" s="69"/>
      <c r="O640" s="69"/>
      <c r="P640" s="69"/>
    </row>
    <row r="641" spans="2:16">
      <c r="B641" s="69"/>
      <c r="C641" s="69"/>
      <c r="D641" s="69"/>
      <c r="E641" s="69"/>
      <c r="F641" s="69"/>
      <c r="G641" s="69"/>
      <c r="H641" s="69"/>
      <c r="I641" s="69"/>
      <c r="J641" s="69"/>
      <c r="K641" s="69"/>
      <c r="L641" s="69"/>
      <c r="M641" s="69"/>
      <c r="N641" s="69"/>
      <c r="O641" s="69"/>
      <c r="P641" s="69"/>
    </row>
    <row r="642" spans="2:16">
      <c r="B642" s="69"/>
      <c r="C642" s="69"/>
      <c r="D642" s="69"/>
      <c r="E642" s="69"/>
      <c r="F642" s="69"/>
      <c r="G642" s="69"/>
      <c r="H642" s="69"/>
      <c r="I642" s="69"/>
      <c r="J642" s="69"/>
      <c r="K642" s="69"/>
      <c r="L642" s="69"/>
      <c r="M642" s="69"/>
      <c r="N642" s="69"/>
      <c r="O642" s="69"/>
      <c r="P642" s="69"/>
    </row>
    <row r="643" spans="2:16">
      <c r="B643" s="69"/>
      <c r="C643" s="69"/>
      <c r="D643" s="69"/>
      <c r="E643" s="69"/>
      <c r="F643" s="69"/>
      <c r="G643" s="69"/>
      <c r="H643" s="69"/>
      <c r="I643" s="69"/>
      <c r="J643" s="69"/>
      <c r="K643" s="69"/>
      <c r="L643" s="69"/>
      <c r="M643" s="69"/>
      <c r="N643" s="69"/>
      <c r="O643" s="69"/>
      <c r="P643" s="69"/>
    </row>
  </sheetData>
  <mergeCells count="2055">
    <mergeCell ref="AO7:AV7"/>
    <mergeCell ref="AW7:BD7"/>
    <mergeCell ref="BE7:BL7"/>
    <mergeCell ref="BM7:BT7"/>
    <mergeCell ref="BU7:CB7"/>
    <mergeCell ref="A7:H7"/>
    <mergeCell ref="I7:P7"/>
    <mergeCell ref="Q7:X7"/>
    <mergeCell ref="Y7:AF7"/>
    <mergeCell ref="AG7:AN7"/>
    <mergeCell ref="O10:O11"/>
    <mergeCell ref="P10:P11"/>
    <mergeCell ref="N11:N12"/>
    <mergeCell ref="B9:E9"/>
    <mergeCell ref="F10:F12"/>
    <mergeCell ref="G10:G12"/>
    <mergeCell ref="M11:M12"/>
    <mergeCell ref="GS7:GZ7"/>
    <mergeCell ref="HA7:HH7"/>
    <mergeCell ref="HI7:HP7"/>
    <mergeCell ref="HQ7:HX7"/>
    <mergeCell ref="HY7:IF7"/>
    <mergeCell ref="FE7:FL7"/>
    <mergeCell ref="FM7:FT7"/>
    <mergeCell ref="FU7:GB7"/>
    <mergeCell ref="GC7:GJ7"/>
    <mergeCell ref="GK7:GR7"/>
    <mergeCell ref="DQ7:DX7"/>
    <mergeCell ref="DY7:EF7"/>
    <mergeCell ref="EG7:EN7"/>
    <mergeCell ref="EO7:EV7"/>
    <mergeCell ref="EW7:FD7"/>
    <mergeCell ref="CC7:CJ7"/>
    <mergeCell ref="CK7:CR7"/>
    <mergeCell ref="CS7:CZ7"/>
    <mergeCell ref="DA7:DH7"/>
    <mergeCell ref="DI7:DP7"/>
    <mergeCell ref="MW7:ND7"/>
    <mergeCell ref="NE7:NL7"/>
    <mergeCell ref="NM7:NT7"/>
    <mergeCell ref="NU7:OB7"/>
    <mergeCell ref="OC7:OJ7"/>
    <mergeCell ref="LI7:LP7"/>
    <mergeCell ref="LQ7:LX7"/>
    <mergeCell ref="LY7:MF7"/>
    <mergeCell ref="MG7:MN7"/>
    <mergeCell ref="MO7:MV7"/>
    <mergeCell ref="JU7:KB7"/>
    <mergeCell ref="KC7:KJ7"/>
    <mergeCell ref="KK7:KR7"/>
    <mergeCell ref="KS7:KZ7"/>
    <mergeCell ref="LA7:LH7"/>
    <mergeCell ref="IG7:IN7"/>
    <mergeCell ref="IO7:IV7"/>
    <mergeCell ref="IW7:JD7"/>
    <mergeCell ref="JE7:JL7"/>
    <mergeCell ref="JM7:JT7"/>
    <mergeCell ref="TA7:TH7"/>
    <mergeCell ref="TI7:TP7"/>
    <mergeCell ref="TQ7:TX7"/>
    <mergeCell ref="TY7:UF7"/>
    <mergeCell ref="UG7:UN7"/>
    <mergeCell ref="RM7:RT7"/>
    <mergeCell ref="RU7:SB7"/>
    <mergeCell ref="SC7:SJ7"/>
    <mergeCell ref="SK7:SR7"/>
    <mergeCell ref="SS7:SZ7"/>
    <mergeCell ref="PY7:QF7"/>
    <mergeCell ref="QG7:QN7"/>
    <mergeCell ref="QO7:QV7"/>
    <mergeCell ref="QW7:RD7"/>
    <mergeCell ref="RE7:RL7"/>
    <mergeCell ref="OK7:OR7"/>
    <mergeCell ref="OS7:OZ7"/>
    <mergeCell ref="PA7:PH7"/>
    <mergeCell ref="PI7:PP7"/>
    <mergeCell ref="PQ7:PX7"/>
    <mergeCell ref="ZE7:ZL7"/>
    <mergeCell ref="ZM7:ZT7"/>
    <mergeCell ref="ZU7:AAB7"/>
    <mergeCell ref="AAC7:AAJ7"/>
    <mergeCell ref="AAK7:AAR7"/>
    <mergeCell ref="XQ7:XX7"/>
    <mergeCell ref="XY7:YF7"/>
    <mergeCell ref="YG7:YN7"/>
    <mergeCell ref="YO7:YV7"/>
    <mergeCell ref="YW7:ZD7"/>
    <mergeCell ref="WC7:WJ7"/>
    <mergeCell ref="WK7:WR7"/>
    <mergeCell ref="WS7:WZ7"/>
    <mergeCell ref="XA7:XH7"/>
    <mergeCell ref="XI7:XP7"/>
    <mergeCell ref="UO7:UV7"/>
    <mergeCell ref="UW7:VD7"/>
    <mergeCell ref="VE7:VL7"/>
    <mergeCell ref="VM7:VT7"/>
    <mergeCell ref="VU7:WB7"/>
    <mergeCell ref="AFI7:AFP7"/>
    <mergeCell ref="AFQ7:AFX7"/>
    <mergeCell ref="AFY7:AGF7"/>
    <mergeCell ref="AGG7:AGN7"/>
    <mergeCell ref="AGO7:AGV7"/>
    <mergeCell ref="ADU7:AEB7"/>
    <mergeCell ref="AEC7:AEJ7"/>
    <mergeCell ref="AEK7:AER7"/>
    <mergeCell ref="AES7:AEZ7"/>
    <mergeCell ref="AFA7:AFH7"/>
    <mergeCell ref="ACG7:ACN7"/>
    <mergeCell ref="ACO7:ACV7"/>
    <mergeCell ref="ACW7:ADD7"/>
    <mergeCell ref="ADE7:ADL7"/>
    <mergeCell ref="ADM7:ADT7"/>
    <mergeCell ref="AAS7:AAZ7"/>
    <mergeCell ref="ABA7:ABH7"/>
    <mergeCell ref="ABI7:ABP7"/>
    <mergeCell ref="ABQ7:ABX7"/>
    <mergeCell ref="ABY7:ACF7"/>
    <mergeCell ref="ALM7:ALT7"/>
    <mergeCell ref="ALU7:AMB7"/>
    <mergeCell ref="AMC7:AMJ7"/>
    <mergeCell ref="AMK7:AMR7"/>
    <mergeCell ref="AMS7:AMZ7"/>
    <mergeCell ref="AJY7:AKF7"/>
    <mergeCell ref="AKG7:AKN7"/>
    <mergeCell ref="AKO7:AKV7"/>
    <mergeCell ref="AKW7:ALD7"/>
    <mergeCell ref="ALE7:ALL7"/>
    <mergeCell ref="AIK7:AIR7"/>
    <mergeCell ref="AIS7:AIZ7"/>
    <mergeCell ref="AJA7:AJH7"/>
    <mergeCell ref="AJI7:AJP7"/>
    <mergeCell ref="AJQ7:AJX7"/>
    <mergeCell ref="AGW7:AHD7"/>
    <mergeCell ref="AHE7:AHL7"/>
    <mergeCell ref="AHM7:AHT7"/>
    <mergeCell ref="AHU7:AIB7"/>
    <mergeCell ref="AIC7:AIJ7"/>
    <mergeCell ref="ARQ7:ARX7"/>
    <mergeCell ref="ARY7:ASF7"/>
    <mergeCell ref="ASG7:ASN7"/>
    <mergeCell ref="ASO7:ASV7"/>
    <mergeCell ref="ASW7:ATD7"/>
    <mergeCell ref="AQC7:AQJ7"/>
    <mergeCell ref="AQK7:AQR7"/>
    <mergeCell ref="AQS7:AQZ7"/>
    <mergeCell ref="ARA7:ARH7"/>
    <mergeCell ref="ARI7:ARP7"/>
    <mergeCell ref="AOO7:AOV7"/>
    <mergeCell ref="AOW7:APD7"/>
    <mergeCell ref="APE7:APL7"/>
    <mergeCell ref="APM7:APT7"/>
    <mergeCell ref="APU7:AQB7"/>
    <mergeCell ref="ANA7:ANH7"/>
    <mergeCell ref="ANI7:ANP7"/>
    <mergeCell ref="ANQ7:ANX7"/>
    <mergeCell ref="ANY7:AOF7"/>
    <mergeCell ref="AOG7:AON7"/>
    <mergeCell ref="AXU7:AYB7"/>
    <mergeCell ref="AYC7:AYJ7"/>
    <mergeCell ref="AYK7:AYR7"/>
    <mergeCell ref="AYS7:AYZ7"/>
    <mergeCell ref="AZA7:AZH7"/>
    <mergeCell ref="AWG7:AWN7"/>
    <mergeCell ref="AWO7:AWV7"/>
    <mergeCell ref="AWW7:AXD7"/>
    <mergeCell ref="AXE7:AXL7"/>
    <mergeCell ref="AXM7:AXT7"/>
    <mergeCell ref="AUS7:AUZ7"/>
    <mergeCell ref="AVA7:AVH7"/>
    <mergeCell ref="AVI7:AVP7"/>
    <mergeCell ref="AVQ7:AVX7"/>
    <mergeCell ref="AVY7:AWF7"/>
    <mergeCell ref="ATE7:ATL7"/>
    <mergeCell ref="ATM7:ATT7"/>
    <mergeCell ref="ATU7:AUB7"/>
    <mergeCell ref="AUC7:AUJ7"/>
    <mergeCell ref="AUK7:AUR7"/>
    <mergeCell ref="BDY7:BEF7"/>
    <mergeCell ref="BEG7:BEN7"/>
    <mergeCell ref="BEO7:BEV7"/>
    <mergeCell ref="BEW7:BFD7"/>
    <mergeCell ref="BFE7:BFL7"/>
    <mergeCell ref="BCK7:BCR7"/>
    <mergeCell ref="BCS7:BCZ7"/>
    <mergeCell ref="BDA7:BDH7"/>
    <mergeCell ref="BDI7:BDP7"/>
    <mergeCell ref="BDQ7:BDX7"/>
    <mergeCell ref="BAW7:BBD7"/>
    <mergeCell ref="BBE7:BBL7"/>
    <mergeCell ref="BBM7:BBT7"/>
    <mergeCell ref="BBU7:BCB7"/>
    <mergeCell ref="BCC7:BCJ7"/>
    <mergeCell ref="AZI7:AZP7"/>
    <mergeCell ref="AZQ7:AZX7"/>
    <mergeCell ref="AZY7:BAF7"/>
    <mergeCell ref="BAG7:BAN7"/>
    <mergeCell ref="BAO7:BAV7"/>
    <mergeCell ref="BKC7:BKJ7"/>
    <mergeCell ref="BKK7:BKR7"/>
    <mergeCell ref="BKS7:BKZ7"/>
    <mergeCell ref="BLA7:BLH7"/>
    <mergeCell ref="BLI7:BLP7"/>
    <mergeCell ref="BIO7:BIV7"/>
    <mergeCell ref="BIW7:BJD7"/>
    <mergeCell ref="BJE7:BJL7"/>
    <mergeCell ref="BJM7:BJT7"/>
    <mergeCell ref="BJU7:BKB7"/>
    <mergeCell ref="BHA7:BHH7"/>
    <mergeCell ref="BHI7:BHP7"/>
    <mergeCell ref="BHQ7:BHX7"/>
    <mergeCell ref="BHY7:BIF7"/>
    <mergeCell ref="BIG7:BIN7"/>
    <mergeCell ref="BFM7:BFT7"/>
    <mergeCell ref="BFU7:BGB7"/>
    <mergeCell ref="BGC7:BGJ7"/>
    <mergeCell ref="BGK7:BGR7"/>
    <mergeCell ref="BGS7:BGZ7"/>
    <mergeCell ref="BQG7:BQN7"/>
    <mergeCell ref="BQO7:BQV7"/>
    <mergeCell ref="BQW7:BRD7"/>
    <mergeCell ref="BRE7:BRL7"/>
    <mergeCell ref="BRM7:BRT7"/>
    <mergeCell ref="BOS7:BOZ7"/>
    <mergeCell ref="BPA7:BPH7"/>
    <mergeCell ref="BPI7:BPP7"/>
    <mergeCell ref="BPQ7:BPX7"/>
    <mergeCell ref="BPY7:BQF7"/>
    <mergeCell ref="BNE7:BNL7"/>
    <mergeCell ref="BNM7:BNT7"/>
    <mergeCell ref="BNU7:BOB7"/>
    <mergeCell ref="BOC7:BOJ7"/>
    <mergeCell ref="BOK7:BOR7"/>
    <mergeCell ref="BLQ7:BLX7"/>
    <mergeCell ref="BLY7:BMF7"/>
    <mergeCell ref="BMG7:BMN7"/>
    <mergeCell ref="BMO7:BMV7"/>
    <mergeCell ref="BMW7:BND7"/>
    <mergeCell ref="BWK7:BWR7"/>
    <mergeCell ref="BWS7:BWZ7"/>
    <mergeCell ref="BXA7:BXH7"/>
    <mergeCell ref="BXI7:BXP7"/>
    <mergeCell ref="BXQ7:BXX7"/>
    <mergeCell ref="BUW7:BVD7"/>
    <mergeCell ref="BVE7:BVL7"/>
    <mergeCell ref="BVM7:BVT7"/>
    <mergeCell ref="BVU7:BWB7"/>
    <mergeCell ref="BWC7:BWJ7"/>
    <mergeCell ref="BTI7:BTP7"/>
    <mergeCell ref="BTQ7:BTX7"/>
    <mergeCell ref="BTY7:BUF7"/>
    <mergeCell ref="BUG7:BUN7"/>
    <mergeCell ref="BUO7:BUV7"/>
    <mergeCell ref="BRU7:BSB7"/>
    <mergeCell ref="BSC7:BSJ7"/>
    <mergeCell ref="BSK7:BSR7"/>
    <mergeCell ref="BSS7:BSZ7"/>
    <mergeCell ref="BTA7:BTH7"/>
    <mergeCell ref="CCO7:CCV7"/>
    <mergeCell ref="CCW7:CDD7"/>
    <mergeCell ref="CDE7:CDL7"/>
    <mergeCell ref="CDM7:CDT7"/>
    <mergeCell ref="CDU7:CEB7"/>
    <mergeCell ref="CBA7:CBH7"/>
    <mergeCell ref="CBI7:CBP7"/>
    <mergeCell ref="CBQ7:CBX7"/>
    <mergeCell ref="CBY7:CCF7"/>
    <mergeCell ref="CCG7:CCN7"/>
    <mergeCell ref="BZM7:BZT7"/>
    <mergeCell ref="BZU7:CAB7"/>
    <mergeCell ref="CAC7:CAJ7"/>
    <mergeCell ref="CAK7:CAR7"/>
    <mergeCell ref="CAS7:CAZ7"/>
    <mergeCell ref="BXY7:BYF7"/>
    <mergeCell ref="BYG7:BYN7"/>
    <mergeCell ref="BYO7:BYV7"/>
    <mergeCell ref="BYW7:BZD7"/>
    <mergeCell ref="BZE7:BZL7"/>
    <mergeCell ref="CIS7:CIZ7"/>
    <mergeCell ref="CJA7:CJH7"/>
    <mergeCell ref="CJI7:CJP7"/>
    <mergeCell ref="CJQ7:CJX7"/>
    <mergeCell ref="CJY7:CKF7"/>
    <mergeCell ref="CHE7:CHL7"/>
    <mergeCell ref="CHM7:CHT7"/>
    <mergeCell ref="CHU7:CIB7"/>
    <mergeCell ref="CIC7:CIJ7"/>
    <mergeCell ref="CIK7:CIR7"/>
    <mergeCell ref="CFQ7:CFX7"/>
    <mergeCell ref="CFY7:CGF7"/>
    <mergeCell ref="CGG7:CGN7"/>
    <mergeCell ref="CGO7:CGV7"/>
    <mergeCell ref="CGW7:CHD7"/>
    <mergeCell ref="CEC7:CEJ7"/>
    <mergeCell ref="CEK7:CER7"/>
    <mergeCell ref="CES7:CEZ7"/>
    <mergeCell ref="CFA7:CFH7"/>
    <mergeCell ref="CFI7:CFP7"/>
    <mergeCell ref="COW7:CPD7"/>
    <mergeCell ref="CPE7:CPL7"/>
    <mergeCell ref="CPM7:CPT7"/>
    <mergeCell ref="CPU7:CQB7"/>
    <mergeCell ref="CQC7:CQJ7"/>
    <mergeCell ref="CNI7:CNP7"/>
    <mergeCell ref="CNQ7:CNX7"/>
    <mergeCell ref="CNY7:COF7"/>
    <mergeCell ref="COG7:CON7"/>
    <mergeCell ref="COO7:COV7"/>
    <mergeCell ref="CLU7:CMB7"/>
    <mergeCell ref="CMC7:CMJ7"/>
    <mergeCell ref="CMK7:CMR7"/>
    <mergeCell ref="CMS7:CMZ7"/>
    <mergeCell ref="CNA7:CNH7"/>
    <mergeCell ref="CKG7:CKN7"/>
    <mergeCell ref="CKO7:CKV7"/>
    <mergeCell ref="CKW7:CLD7"/>
    <mergeCell ref="CLE7:CLL7"/>
    <mergeCell ref="CLM7:CLT7"/>
    <mergeCell ref="CVA7:CVH7"/>
    <mergeCell ref="CVI7:CVP7"/>
    <mergeCell ref="CVQ7:CVX7"/>
    <mergeCell ref="CVY7:CWF7"/>
    <mergeCell ref="CWG7:CWN7"/>
    <mergeCell ref="CTM7:CTT7"/>
    <mergeCell ref="CTU7:CUB7"/>
    <mergeCell ref="CUC7:CUJ7"/>
    <mergeCell ref="CUK7:CUR7"/>
    <mergeCell ref="CUS7:CUZ7"/>
    <mergeCell ref="CRY7:CSF7"/>
    <mergeCell ref="CSG7:CSN7"/>
    <mergeCell ref="CSO7:CSV7"/>
    <mergeCell ref="CSW7:CTD7"/>
    <mergeCell ref="CTE7:CTL7"/>
    <mergeCell ref="CQK7:CQR7"/>
    <mergeCell ref="CQS7:CQZ7"/>
    <mergeCell ref="CRA7:CRH7"/>
    <mergeCell ref="CRI7:CRP7"/>
    <mergeCell ref="CRQ7:CRX7"/>
    <mergeCell ref="DBE7:DBL7"/>
    <mergeCell ref="DBM7:DBT7"/>
    <mergeCell ref="DBU7:DCB7"/>
    <mergeCell ref="DCC7:DCJ7"/>
    <mergeCell ref="DCK7:DCR7"/>
    <mergeCell ref="CZQ7:CZX7"/>
    <mergeCell ref="CZY7:DAF7"/>
    <mergeCell ref="DAG7:DAN7"/>
    <mergeCell ref="DAO7:DAV7"/>
    <mergeCell ref="DAW7:DBD7"/>
    <mergeCell ref="CYC7:CYJ7"/>
    <mergeCell ref="CYK7:CYR7"/>
    <mergeCell ref="CYS7:CYZ7"/>
    <mergeCell ref="CZA7:CZH7"/>
    <mergeCell ref="CZI7:CZP7"/>
    <mergeCell ref="CWO7:CWV7"/>
    <mergeCell ref="CWW7:CXD7"/>
    <mergeCell ref="CXE7:CXL7"/>
    <mergeCell ref="CXM7:CXT7"/>
    <mergeCell ref="CXU7:CYB7"/>
    <mergeCell ref="DHI7:DHP7"/>
    <mergeCell ref="DHQ7:DHX7"/>
    <mergeCell ref="DHY7:DIF7"/>
    <mergeCell ref="DIG7:DIN7"/>
    <mergeCell ref="DIO7:DIV7"/>
    <mergeCell ref="DFU7:DGB7"/>
    <mergeCell ref="DGC7:DGJ7"/>
    <mergeCell ref="DGK7:DGR7"/>
    <mergeCell ref="DGS7:DGZ7"/>
    <mergeCell ref="DHA7:DHH7"/>
    <mergeCell ref="DEG7:DEN7"/>
    <mergeCell ref="DEO7:DEV7"/>
    <mergeCell ref="DEW7:DFD7"/>
    <mergeCell ref="DFE7:DFL7"/>
    <mergeCell ref="DFM7:DFT7"/>
    <mergeCell ref="DCS7:DCZ7"/>
    <mergeCell ref="DDA7:DDH7"/>
    <mergeCell ref="DDI7:DDP7"/>
    <mergeCell ref="DDQ7:DDX7"/>
    <mergeCell ref="DDY7:DEF7"/>
    <mergeCell ref="DNM7:DNT7"/>
    <mergeCell ref="DNU7:DOB7"/>
    <mergeCell ref="DOC7:DOJ7"/>
    <mergeCell ref="DOK7:DOR7"/>
    <mergeCell ref="DOS7:DOZ7"/>
    <mergeCell ref="DLY7:DMF7"/>
    <mergeCell ref="DMG7:DMN7"/>
    <mergeCell ref="DMO7:DMV7"/>
    <mergeCell ref="DMW7:DND7"/>
    <mergeCell ref="DNE7:DNL7"/>
    <mergeCell ref="DKK7:DKR7"/>
    <mergeCell ref="DKS7:DKZ7"/>
    <mergeCell ref="DLA7:DLH7"/>
    <mergeCell ref="DLI7:DLP7"/>
    <mergeCell ref="DLQ7:DLX7"/>
    <mergeCell ref="DIW7:DJD7"/>
    <mergeCell ref="DJE7:DJL7"/>
    <mergeCell ref="DJM7:DJT7"/>
    <mergeCell ref="DJU7:DKB7"/>
    <mergeCell ref="DKC7:DKJ7"/>
    <mergeCell ref="DTQ7:DTX7"/>
    <mergeCell ref="DTY7:DUF7"/>
    <mergeCell ref="DUG7:DUN7"/>
    <mergeCell ref="DUO7:DUV7"/>
    <mergeCell ref="DUW7:DVD7"/>
    <mergeCell ref="DSC7:DSJ7"/>
    <mergeCell ref="DSK7:DSR7"/>
    <mergeCell ref="DSS7:DSZ7"/>
    <mergeCell ref="DTA7:DTH7"/>
    <mergeCell ref="DTI7:DTP7"/>
    <mergeCell ref="DQO7:DQV7"/>
    <mergeCell ref="DQW7:DRD7"/>
    <mergeCell ref="DRE7:DRL7"/>
    <mergeCell ref="DRM7:DRT7"/>
    <mergeCell ref="DRU7:DSB7"/>
    <mergeCell ref="DPA7:DPH7"/>
    <mergeCell ref="DPI7:DPP7"/>
    <mergeCell ref="DPQ7:DPX7"/>
    <mergeCell ref="DPY7:DQF7"/>
    <mergeCell ref="DQG7:DQN7"/>
    <mergeCell ref="DZU7:EAB7"/>
    <mergeCell ref="EAC7:EAJ7"/>
    <mergeCell ref="EAK7:EAR7"/>
    <mergeCell ref="EAS7:EAZ7"/>
    <mergeCell ref="EBA7:EBH7"/>
    <mergeCell ref="DYG7:DYN7"/>
    <mergeCell ref="DYO7:DYV7"/>
    <mergeCell ref="DYW7:DZD7"/>
    <mergeCell ref="DZE7:DZL7"/>
    <mergeCell ref="DZM7:DZT7"/>
    <mergeCell ref="DWS7:DWZ7"/>
    <mergeCell ref="DXA7:DXH7"/>
    <mergeCell ref="DXI7:DXP7"/>
    <mergeCell ref="DXQ7:DXX7"/>
    <mergeCell ref="DXY7:DYF7"/>
    <mergeCell ref="DVE7:DVL7"/>
    <mergeCell ref="DVM7:DVT7"/>
    <mergeCell ref="DVU7:DWB7"/>
    <mergeCell ref="DWC7:DWJ7"/>
    <mergeCell ref="DWK7:DWR7"/>
    <mergeCell ref="EFY7:EGF7"/>
    <mergeCell ref="EGG7:EGN7"/>
    <mergeCell ref="EGO7:EGV7"/>
    <mergeCell ref="EGW7:EHD7"/>
    <mergeCell ref="EHE7:EHL7"/>
    <mergeCell ref="EEK7:EER7"/>
    <mergeCell ref="EES7:EEZ7"/>
    <mergeCell ref="EFA7:EFH7"/>
    <mergeCell ref="EFI7:EFP7"/>
    <mergeCell ref="EFQ7:EFX7"/>
    <mergeCell ref="ECW7:EDD7"/>
    <mergeCell ref="EDE7:EDL7"/>
    <mergeCell ref="EDM7:EDT7"/>
    <mergeCell ref="EDU7:EEB7"/>
    <mergeCell ref="EEC7:EEJ7"/>
    <mergeCell ref="EBI7:EBP7"/>
    <mergeCell ref="EBQ7:EBX7"/>
    <mergeCell ref="EBY7:ECF7"/>
    <mergeCell ref="ECG7:ECN7"/>
    <mergeCell ref="ECO7:ECV7"/>
    <mergeCell ref="EMC7:EMJ7"/>
    <mergeCell ref="EMK7:EMR7"/>
    <mergeCell ref="EMS7:EMZ7"/>
    <mergeCell ref="ENA7:ENH7"/>
    <mergeCell ref="ENI7:ENP7"/>
    <mergeCell ref="EKO7:EKV7"/>
    <mergeCell ref="EKW7:ELD7"/>
    <mergeCell ref="ELE7:ELL7"/>
    <mergeCell ref="ELM7:ELT7"/>
    <mergeCell ref="ELU7:EMB7"/>
    <mergeCell ref="EJA7:EJH7"/>
    <mergeCell ref="EJI7:EJP7"/>
    <mergeCell ref="EJQ7:EJX7"/>
    <mergeCell ref="EJY7:EKF7"/>
    <mergeCell ref="EKG7:EKN7"/>
    <mergeCell ref="EHM7:EHT7"/>
    <mergeCell ref="EHU7:EIB7"/>
    <mergeCell ref="EIC7:EIJ7"/>
    <mergeCell ref="EIK7:EIR7"/>
    <mergeCell ref="EIS7:EIZ7"/>
    <mergeCell ref="ESG7:ESN7"/>
    <mergeCell ref="ESO7:ESV7"/>
    <mergeCell ref="ESW7:ETD7"/>
    <mergeCell ref="ETE7:ETL7"/>
    <mergeCell ref="ETM7:ETT7"/>
    <mergeCell ref="EQS7:EQZ7"/>
    <mergeCell ref="ERA7:ERH7"/>
    <mergeCell ref="ERI7:ERP7"/>
    <mergeCell ref="ERQ7:ERX7"/>
    <mergeCell ref="ERY7:ESF7"/>
    <mergeCell ref="EPE7:EPL7"/>
    <mergeCell ref="EPM7:EPT7"/>
    <mergeCell ref="EPU7:EQB7"/>
    <mergeCell ref="EQC7:EQJ7"/>
    <mergeCell ref="EQK7:EQR7"/>
    <mergeCell ref="ENQ7:ENX7"/>
    <mergeCell ref="ENY7:EOF7"/>
    <mergeCell ref="EOG7:EON7"/>
    <mergeCell ref="EOO7:EOV7"/>
    <mergeCell ref="EOW7:EPD7"/>
    <mergeCell ref="EYK7:EYR7"/>
    <mergeCell ref="EYS7:EYZ7"/>
    <mergeCell ref="EZA7:EZH7"/>
    <mergeCell ref="EZI7:EZP7"/>
    <mergeCell ref="EZQ7:EZX7"/>
    <mergeCell ref="EWW7:EXD7"/>
    <mergeCell ref="EXE7:EXL7"/>
    <mergeCell ref="EXM7:EXT7"/>
    <mergeCell ref="EXU7:EYB7"/>
    <mergeCell ref="EYC7:EYJ7"/>
    <mergeCell ref="EVI7:EVP7"/>
    <mergeCell ref="EVQ7:EVX7"/>
    <mergeCell ref="EVY7:EWF7"/>
    <mergeCell ref="EWG7:EWN7"/>
    <mergeCell ref="EWO7:EWV7"/>
    <mergeCell ref="ETU7:EUB7"/>
    <mergeCell ref="EUC7:EUJ7"/>
    <mergeCell ref="EUK7:EUR7"/>
    <mergeCell ref="EUS7:EUZ7"/>
    <mergeCell ref="EVA7:EVH7"/>
    <mergeCell ref="FEO7:FEV7"/>
    <mergeCell ref="FEW7:FFD7"/>
    <mergeCell ref="FFE7:FFL7"/>
    <mergeCell ref="FFM7:FFT7"/>
    <mergeCell ref="FFU7:FGB7"/>
    <mergeCell ref="FDA7:FDH7"/>
    <mergeCell ref="FDI7:FDP7"/>
    <mergeCell ref="FDQ7:FDX7"/>
    <mergeCell ref="FDY7:FEF7"/>
    <mergeCell ref="FEG7:FEN7"/>
    <mergeCell ref="FBM7:FBT7"/>
    <mergeCell ref="FBU7:FCB7"/>
    <mergeCell ref="FCC7:FCJ7"/>
    <mergeCell ref="FCK7:FCR7"/>
    <mergeCell ref="FCS7:FCZ7"/>
    <mergeCell ref="EZY7:FAF7"/>
    <mergeCell ref="FAG7:FAN7"/>
    <mergeCell ref="FAO7:FAV7"/>
    <mergeCell ref="FAW7:FBD7"/>
    <mergeCell ref="FBE7:FBL7"/>
    <mergeCell ref="FKS7:FKZ7"/>
    <mergeCell ref="FLA7:FLH7"/>
    <mergeCell ref="FLI7:FLP7"/>
    <mergeCell ref="FLQ7:FLX7"/>
    <mergeCell ref="FLY7:FMF7"/>
    <mergeCell ref="FJE7:FJL7"/>
    <mergeCell ref="FJM7:FJT7"/>
    <mergeCell ref="FJU7:FKB7"/>
    <mergeCell ref="FKC7:FKJ7"/>
    <mergeCell ref="FKK7:FKR7"/>
    <mergeCell ref="FHQ7:FHX7"/>
    <mergeCell ref="FHY7:FIF7"/>
    <mergeCell ref="FIG7:FIN7"/>
    <mergeCell ref="FIO7:FIV7"/>
    <mergeCell ref="FIW7:FJD7"/>
    <mergeCell ref="FGC7:FGJ7"/>
    <mergeCell ref="FGK7:FGR7"/>
    <mergeCell ref="FGS7:FGZ7"/>
    <mergeCell ref="FHA7:FHH7"/>
    <mergeCell ref="FHI7:FHP7"/>
    <mergeCell ref="FQW7:FRD7"/>
    <mergeCell ref="FRE7:FRL7"/>
    <mergeCell ref="FRM7:FRT7"/>
    <mergeCell ref="FRU7:FSB7"/>
    <mergeCell ref="FSC7:FSJ7"/>
    <mergeCell ref="FPI7:FPP7"/>
    <mergeCell ref="FPQ7:FPX7"/>
    <mergeCell ref="FPY7:FQF7"/>
    <mergeCell ref="FQG7:FQN7"/>
    <mergeCell ref="FQO7:FQV7"/>
    <mergeCell ref="FNU7:FOB7"/>
    <mergeCell ref="FOC7:FOJ7"/>
    <mergeCell ref="FOK7:FOR7"/>
    <mergeCell ref="FOS7:FOZ7"/>
    <mergeCell ref="FPA7:FPH7"/>
    <mergeCell ref="FMG7:FMN7"/>
    <mergeCell ref="FMO7:FMV7"/>
    <mergeCell ref="FMW7:FND7"/>
    <mergeCell ref="FNE7:FNL7"/>
    <mergeCell ref="FNM7:FNT7"/>
    <mergeCell ref="FXA7:FXH7"/>
    <mergeCell ref="FXI7:FXP7"/>
    <mergeCell ref="FXQ7:FXX7"/>
    <mergeCell ref="FXY7:FYF7"/>
    <mergeCell ref="FYG7:FYN7"/>
    <mergeCell ref="FVM7:FVT7"/>
    <mergeCell ref="FVU7:FWB7"/>
    <mergeCell ref="FWC7:FWJ7"/>
    <mergeCell ref="FWK7:FWR7"/>
    <mergeCell ref="FWS7:FWZ7"/>
    <mergeCell ref="FTY7:FUF7"/>
    <mergeCell ref="FUG7:FUN7"/>
    <mergeCell ref="FUO7:FUV7"/>
    <mergeCell ref="FUW7:FVD7"/>
    <mergeCell ref="FVE7:FVL7"/>
    <mergeCell ref="FSK7:FSR7"/>
    <mergeCell ref="FSS7:FSZ7"/>
    <mergeCell ref="FTA7:FTH7"/>
    <mergeCell ref="FTI7:FTP7"/>
    <mergeCell ref="FTQ7:FTX7"/>
    <mergeCell ref="GDE7:GDL7"/>
    <mergeCell ref="GDM7:GDT7"/>
    <mergeCell ref="GDU7:GEB7"/>
    <mergeCell ref="GEC7:GEJ7"/>
    <mergeCell ref="GEK7:GER7"/>
    <mergeCell ref="GBQ7:GBX7"/>
    <mergeCell ref="GBY7:GCF7"/>
    <mergeCell ref="GCG7:GCN7"/>
    <mergeCell ref="GCO7:GCV7"/>
    <mergeCell ref="GCW7:GDD7"/>
    <mergeCell ref="GAC7:GAJ7"/>
    <mergeCell ref="GAK7:GAR7"/>
    <mergeCell ref="GAS7:GAZ7"/>
    <mergeCell ref="GBA7:GBH7"/>
    <mergeCell ref="GBI7:GBP7"/>
    <mergeCell ref="FYO7:FYV7"/>
    <mergeCell ref="FYW7:FZD7"/>
    <mergeCell ref="FZE7:FZL7"/>
    <mergeCell ref="FZM7:FZT7"/>
    <mergeCell ref="FZU7:GAB7"/>
    <mergeCell ref="GJI7:GJP7"/>
    <mergeCell ref="GJQ7:GJX7"/>
    <mergeCell ref="GJY7:GKF7"/>
    <mergeCell ref="GKG7:GKN7"/>
    <mergeCell ref="GKO7:GKV7"/>
    <mergeCell ref="GHU7:GIB7"/>
    <mergeCell ref="GIC7:GIJ7"/>
    <mergeCell ref="GIK7:GIR7"/>
    <mergeCell ref="GIS7:GIZ7"/>
    <mergeCell ref="GJA7:GJH7"/>
    <mergeCell ref="GGG7:GGN7"/>
    <mergeCell ref="GGO7:GGV7"/>
    <mergeCell ref="GGW7:GHD7"/>
    <mergeCell ref="GHE7:GHL7"/>
    <mergeCell ref="GHM7:GHT7"/>
    <mergeCell ref="GES7:GEZ7"/>
    <mergeCell ref="GFA7:GFH7"/>
    <mergeCell ref="GFI7:GFP7"/>
    <mergeCell ref="GFQ7:GFX7"/>
    <mergeCell ref="GFY7:GGF7"/>
    <mergeCell ref="GPM7:GPT7"/>
    <mergeCell ref="GPU7:GQB7"/>
    <mergeCell ref="GQC7:GQJ7"/>
    <mergeCell ref="GQK7:GQR7"/>
    <mergeCell ref="GQS7:GQZ7"/>
    <mergeCell ref="GNY7:GOF7"/>
    <mergeCell ref="GOG7:GON7"/>
    <mergeCell ref="GOO7:GOV7"/>
    <mergeCell ref="GOW7:GPD7"/>
    <mergeCell ref="GPE7:GPL7"/>
    <mergeCell ref="GMK7:GMR7"/>
    <mergeCell ref="GMS7:GMZ7"/>
    <mergeCell ref="GNA7:GNH7"/>
    <mergeCell ref="GNI7:GNP7"/>
    <mergeCell ref="GNQ7:GNX7"/>
    <mergeCell ref="GKW7:GLD7"/>
    <mergeCell ref="GLE7:GLL7"/>
    <mergeCell ref="GLM7:GLT7"/>
    <mergeCell ref="GLU7:GMB7"/>
    <mergeCell ref="GMC7:GMJ7"/>
    <mergeCell ref="GVQ7:GVX7"/>
    <mergeCell ref="GVY7:GWF7"/>
    <mergeCell ref="GWG7:GWN7"/>
    <mergeCell ref="GWO7:GWV7"/>
    <mergeCell ref="GWW7:GXD7"/>
    <mergeCell ref="GUC7:GUJ7"/>
    <mergeCell ref="GUK7:GUR7"/>
    <mergeCell ref="GUS7:GUZ7"/>
    <mergeCell ref="GVA7:GVH7"/>
    <mergeCell ref="GVI7:GVP7"/>
    <mergeCell ref="GSO7:GSV7"/>
    <mergeCell ref="GSW7:GTD7"/>
    <mergeCell ref="GTE7:GTL7"/>
    <mergeCell ref="GTM7:GTT7"/>
    <mergeCell ref="GTU7:GUB7"/>
    <mergeCell ref="GRA7:GRH7"/>
    <mergeCell ref="GRI7:GRP7"/>
    <mergeCell ref="GRQ7:GRX7"/>
    <mergeCell ref="GRY7:GSF7"/>
    <mergeCell ref="GSG7:GSN7"/>
    <mergeCell ref="HBU7:HCB7"/>
    <mergeCell ref="HCC7:HCJ7"/>
    <mergeCell ref="HCK7:HCR7"/>
    <mergeCell ref="HCS7:HCZ7"/>
    <mergeCell ref="HDA7:HDH7"/>
    <mergeCell ref="HAG7:HAN7"/>
    <mergeCell ref="HAO7:HAV7"/>
    <mergeCell ref="HAW7:HBD7"/>
    <mergeCell ref="HBE7:HBL7"/>
    <mergeCell ref="HBM7:HBT7"/>
    <mergeCell ref="GYS7:GYZ7"/>
    <mergeCell ref="GZA7:GZH7"/>
    <mergeCell ref="GZI7:GZP7"/>
    <mergeCell ref="GZQ7:GZX7"/>
    <mergeCell ref="GZY7:HAF7"/>
    <mergeCell ref="GXE7:GXL7"/>
    <mergeCell ref="GXM7:GXT7"/>
    <mergeCell ref="GXU7:GYB7"/>
    <mergeCell ref="GYC7:GYJ7"/>
    <mergeCell ref="GYK7:GYR7"/>
    <mergeCell ref="HHY7:HIF7"/>
    <mergeCell ref="HIG7:HIN7"/>
    <mergeCell ref="HIO7:HIV7"/>
    <mergeCell ref="HIW7:HJD7"/>
    <mergeCell ref="HJE7:HJL7"/>
    <mergeCell ref="HGK7:HGR7"/>
    <mergeCell ref="HGS7:HGZ7"/>
    <mergeCell ref="HHA7:HHH7"/>
    <mergeCell ref="HHI7:HHP7"/>
    <mergeCell ref="HHQ7:HHX7"/>
    <mergeCell ref="HEW7:HFD7"/>
    <mergeCell ref="HFE7:HFL7"/>
    <mergeCell ref="HFM7:HFT7"/>
    <mergeCell ref="HFU7:HGB7"/>
    <mergeCell ref="HGC7:HGJ7"/>
    <mergeCell ref="HDI7:HDP7"/>
    <mergeCell ref="HDQ7:HDX7"/>
    <mergeCell ref="HDY7:HEF7"/>
    <mergeCell ref="HEG7:HEN7"/>
    <mergeCell ref="HEO7:HEV7"/>
    <mergeCell ref="HOC7:HOJ7"/>
    <mergeCell ref="HOK7:HOR7"/>
    <mergeCell ref="HOS7:HOZ7"/>
    <mergeCell ref="HPA7:HPH7"/>
    <mergeCell ref="HPI7:HPP7"/>
    <mergeCell ref="HMO7:HMV7"/>
    <mergeCell ref="HMW7:HND7"/>
    <mergeCell ref="HNE7:HNL7"/>
    <mergeCell ref="HNM7:HNT7"/>
    <mergeCell ref="HNU7:HOB7"/>
    <mergeCell ref="HLA7:HLH7"/>
    <mergeCell ref="HLI7:HLP7"/>
    <mergeCell ref="HLQ7:HLX7"/>
    <mergeCell ref="HLY7:HMF7"/>
    <mergeCell ref="HMG7:HMN7"/>
    <mergeCell ref="HJM7:HJT7"/>
    <mergeCell ref="HJU7:HKB7"/>
    <mergeCell ref="HKC7:HKJ7"/>
    <mergeCell ref="HKK7:HKR7"/>
    <mergeCell ref="HKS7:HKZ7"/>
    <mergeCell ref="HUG7:HUN7"/>
    <mergeCell ref="HUO7:HUV7"/>
    <mergeCell ref="HUW7:HVD7"/>
    <mergeCell ref="HVE7:HVL7"/>
    <mergeCell ref="HVM7:HVT7"/>
    <mergeCell ref="HSS7:HSZ7"/>
    <mergeCell ref="HTA7:HTH7"/>
    <mergeCell ref="HTI7:HTP7"/>
    <mergeCell ref="HTQ7:HTX7"/>
    <mergeCell ref="HTY7:HUF7"/>
    <mergeCell ref="HRE7:HRL7"/>
    <mergeCell ref="HRM7:HRT7"/>
    <mergeCell ref="HRU7:HSB7"/>
    <mergeCell ref="HSC7:HSJ7"/>
    <mergeCell ref="HSK7:HSR7"/>
    <mergeCell ref="HPQ7:HPX7"/>
    <mergeCell ref="HPY7:HQF7"/>
    <mergeCell ref="HQG7:HQN7"/>
    <mergeCell ref="HQO7:HQV7"/>
    <mergeCell ref="HQW7:HRD7"/>
    <mergeCell ref="IAK7:IAR7"/>
    <mergeCell ref="IAS7:IAZ7"/>
    <mergeCell ref="IBA7:IBH7"/>
    <mergeCell ref="IBI7:IBP7"/>
    <mergeCell ref="IBQ7:IBX7"/>
    <mergeCell ref="HYW7:HZD7"/>
    <mergeCell ref="HZE7:HZL7"/>
    <mergeCell ref="HZM7:HZT7"/>
    <mergeCell ref="HZU7:IAB7"/>
    <mergeCell ref="IAC7:IAJ7"/>
    <mergeCell ref="HXI7:HXP7"/>
    <mergeCell ref="HXQ7:HXX7"/>
    <mergeCell ref="HXY7:HYF7"/>
    <mergeCell ref="HYG7:HYN7"/>
    <mergeCell ref="HYO7:HYV7"/>
    <mergeCell ref="HVU7:HWB7"/>
    <mergeCell ref="HWC7:HWJ7"/>
    <mergeCell ref="HWK7:HWR7"/>
    <mergeCell ref="HWS7:HWZ7"/>
    <mergeCell ref="HXA7:HXH7"/>
    <mergeCell ref="IGO7:IGV7"/>
    <mergeCell ref="IGW7:IHD7"/>
    <mergeCell ref="IHE7:IHL7"/>
    <mergeCell ref="IHM7:IHT7"/>
    <mergeCell ref="IHU7:IIB7"/>
    <mergeCell ref="IFA7:IFH7"/>
    <mergeCell ref="IFI7:IFP7"/>
    <mergeCell ref="IFQ7:IFX7"/>
    <mergeCell ref="IFY7:IGF7"/>
    <mergeCell ref="IGG7:IGN7"/>
    <mergeCell ref="IDM7:IDT7"/>
    <mergeCell ref="IDU7:IEB7"/>
    <mergeCell ref="IEC7:IEJ7"/>
    <mergeCell ref="IEK7:IER7"/>
    <mergeCell ref="IES7:IEZ7"/>
    <mergeCell ref="IBY7:ICF7"/>
    <mergeCell ref="ICG7:ICN7"/>
    <mergeCell ref="ICO7:ICV7"/>
    <mergeCell ref="ICW7:IDD7"/>
    <mergeCell ref="IDE7:IDL7"/>
    <mergeCell ref="IMS7:IMZ7"/>
    <mergeCell ref="INA7:INH7"/>
    <mergeCell ref="INI7:INP7"/>
    <mergeCell ref="INQ7:INX7"/>
    <mergeCell ref="INY7:IOF7"/>
    <mergeCell ref="ILE7:ILL7"/>
    <mergeCell ref="ILM7:ILT7"/>
    <mergeCell ref="ILU7:IMB7"/>
    <mergeCell ref="IMC7:IMJ7"/>
    <mergeCell ref="IMK7:IMR7"/>
    <mergeCell ref="IJQ7:IJX7"/>
    <mergeCell ref="IJY7:IKF7"/>
    <mergeCell ref="IKG7:IKN7"/>
    <mergeCell ref="IKO7:IKV7"/>
    <mergeCell ref="IKW7:ILD7"/>
    <mergeCell ref="IIC7:IIJ7"/>
    <mergeCell ref="IIK7:IIR7"/>
    <mergeCell ref="IIS7:IIZ7"/>
    <mergeCell ref="IJA7:IJH7"/>
    <mergeCell ref="IJI7:IJP7"/>
    <mergeCell ref="ISW7:ITD7"/>
    <mergeCell ref="ITE7:ITL7"/>
    <mergeCell ref="ITM7:ITT7"/>
    <mergeCell ref="ITU7:IUB7"/>
    <mergeCell ref="IUC7:IUJ7"/>
    <mergeCell ref="IRI7:IRP7"/>
    <mergeCell ref="IRQ7:IRX7"/>
    <mergeCell ref="IRY7:ISF7"/>
    <mergeCell ref="ISG7:ISN7"/>
    <mergeCell ref="ISO7:ISV7"/>
    <mergeCell ref="IPU7:IQB7"/>
    <mergeCell ref="IQC7:IQJ7"/>
    <mergeCell ref="IQK7:IQR7"/>
    <mergeCell ref="IQS7:IQZ7"/>
    <mergeCell ref="IRA7:IRH7"/>
    <mergeCell ref="IOG7:ION7"/>
    <mergeCell ref="IOO7:IOV7"/>
    <mergeCell ref="IOW7:IPD7"/>
    <mergeCell ref="IPE7:IPL7"/>
    <mergeCell ref="IPM7:IPT7"/>
    <mergeCell ref="IZA7:IZH7"/>
    <mergeCell ref="IZI7:IZP7"/>
    <mergeCell ref="IZQ7:IZX7"/>
    <mergeCell ref="IZY7:JAF7"/>
    <mergeCell ref="JAG7:JAN7"/>
    <mergeCell ref="IXM7:IXT7"/>
    <mergeCell ref="IXU7:IYB7"/>
    <mergeCell ref="IYC7:IYJ7"/>
    <mergeCell ref="IYK7:IYR7"/>
    <mergeCell ref="IYS7:IYZ7"/>
    <mergeCell ref="IVY7:IWF7"/>
    <mergeCell ref="IWG7:IWN7"/>
    <mergeCell ref="IWO7:IWV7"/>
    <mergeCell ref="IWW7:IXD7"/>
    <mergeCell ref="IXE7:IXL7"/>
    <mergeCell ref="IUK7:IUR7"/>
    <mergeCell ref="IUS7:IUZ7"/>
    <mergeCell ref="IVA7:IVH7"/>
    <mergeCell ref="IVI7:IVP7"/>
    <mergeCell ref="IVQ7:IVX7"/>
    <mergeCell ref="JFE7:JFL7"/>
    <mergeCell ref="JFM7:JFT7"/>
    <mergeCell ref="JFU7:JGB7"/>
    <mergeCell ref="JGC7:JGJ7"/>
    <mergeCell ref="JGK7:JGR7"/>
    <mergeCell ref="JDQ7:JDX7"/>
    <mergeCell ref="JDY7:JEF7"/>
    <mergeCell ref="JEG7:JEN7"/>
    <mergeCell ref="JEO7:JEV7"/>
    <mergeCell ref="JEW7:JFD7"/>
    <mergeCell ref="JCC7:JCJ7"/>
    <mergeCell ref="JCK7:JCR7"/>
    <mergeCell ref="JCS7:JCZ7"/>
    <mergeCell ref="JDA7:JDH7"/>
    <mergeCell ref="JDI7:JDP7"/>
    <mergeCell ref="JAO7:JAV7"/>
    <mergeCell ref="JAW7:JBD7"/>
    <mergeCell ref="JBE7:JBL7"/>
    <mergeCell ref="JBM7:JBT7"/>
    <mergeCell ref="JBU7:JCB7"/>
    <mergeCell ref="JLI7:JLP7"/>
    <mergeCell ref="JLQ7:JLX7"/>
    <mergeCell ref="JLY7:JMF7"/>
    <mergeCell ref="JMG7:JMN7"/>
    <mergeCell ref="JMO7:JMV7"/>
    <mergeCell ref="JJU7:JKB7"/>
    <mergeCell ref="JKC7:JKJ7"/>
    <mergeCell ref="JKK7:JKR7"/>
    <mergeCell ref="JKS7:JKZ7"/>
    <mergeCell ref="JLA7:JLH7"/>
    <mergeCell ref="JIG7:JIN7"/>
    <mergeCell ref="JIO7:JIV7"/>
    <mergeCell ref="JIW7:JJD7"/>
    <mergeCell ref="JJE7:JJL7"/>
    <mergeCell ref="JJM7:JJT7"/>
    <mergeCell ref="JGS7:JGZ7"/>
    <mergeCell ref="JHA7:JHH7"/>
    <mergeCell ref="JHI7:JHP7"/>
    <mergeCell ref="JHQ7:JHX7"/>
    <mergeCell ref="JHY7:JIF7"/>
    <mergeCell ref="JRM7:JRT7"/>
    <mergeCell ref="JRU7:JSB7"/>
    <mergeCell ref="JSC7:JSJ7"/>
    <mergeCell ref="JSK7:JSR7"/>
    <mergeCell ref="JSS7:JSZ7"/>
    <mergeCell ref="JPY7:JQF7"/>
    <mergeCell ref="JQG7:JQN7"/>
    <mergeCell ref="JQO7:JQV7"/>
    <mergeCell ref="JQW7:JRD7"/>
    <mergeCell ref="JRE7:JRL7"/>
    <mergeCell ref="JOK7:JOR7"/>
    <mergeCell ref="JOS7:JOZ7"/>
    <mergeCell ref="JPA7:JPH7"/>
    <mergeCell ref="JPI7:JPP7"/>
    <mergeCell ref="JPQ7:JPX7"/>
    <mergeCell ref="JMW7:JND7"/>
    <mergeCell ref="JNE7:JNL7"/>
    <mergeCell ref="JNM7:JNT7"/>
    <mergeCell ref="JNU7:JOB7"/>
    <mergeCell ref="JOC7:JOJ7"/>
    <mergeCell ref="JXQ7:JXX7"/>
    <mergeCell ref="JXY7:JYF7"/>
    <mergeCell ref="JYG7:JYN7"/>
    <mergeCell ref="JYO7:JYV7"/>
    <mergeCell ref="JYW7:JZD7"/>
    <mergeCell ref="JWC7:JWJ7"/>
    <mergeCell ref="JWK7:JWR7"/>
    <mergeCell ref="JWS7:JWZ7"/>
    <mergeCell ref="JXA7:JXH7"/>
    <mergeCell ref="JXI7:JXP7"/>
    <mergeCell ref="JUO7:JUV7"/>
    <mergeCell ref="JUW7:JVD7"/>
    <mergeCell ref="JVE7:JVL7"/>
    <mergeCell ref="JVM7:JVT7"/>
    <mergeCell ref="JVU7:JWB7"/>
    <mergeCell ref="JTA7:JTH7"/>
    <mergeCell ref="JTI7:JTP7"/>
    <mergeCell ref="JTQ7:JTX7"/>
    <mergeCell ref="JTY7:JUF7"/>
    <mergeCell ref="JUG7:JUN7"/>
    <mergeCell ref="KDU7:KEB7"/>
    <mergeCell ref="KEC7:KEJ7"/>
    <mergeCell ref="KEK7:KER7"/>
    <mergeCell ref="KES7:KEZ7"/>
    <mergeCell ref="KFA7:KFH7"/>
    <mergeCell ref="KCG7:KCN7"/>
    <mergeCell ref="KCO7:KCV7"/>
    <mergeCell ref="KCW7:KDD7"/>
    <mergeCell ref="KDE7:KDL7"/>
    <mergeCell ref="KDM7:KDT7"/>
    <mergeCell ref="KAS7:KAZ7"/>
    <mergeCell ref="KBA7:KBH7"/>
    <mergeCell ref="KBI7:KBP7"/>
    <mergeCell ref="KBQ7:KBX7"/>
    <mergeCell ref="KBY7:KCF7"/>
    <mergeCell ref="JZE7:JZL7"/>
    <mergeCell ref="JZM7:JZT7"/>
    <mergeCell ref="JZU7:KAB7"/>
    <mergeCell ref="KAC7:KAJ7"/>
    <mergeCell ref="KAK7:KAR7"/>
    <mergeCell ref="KJY7:KKF7"/>
    <mergeCell ref="KKG7:KKN7"/>
    <mergeCell ref="KKO7:KKV7"/>
    <mergeCell ref="KKW7:KLD7"/>
    <mergeCell ref="KLE7:KLL7"/>
    <mergeCell ref="KIK7:KIR7"/>
    <mergeCell ref="KIS7:KIZ7"/>
    <mergeCell ref="KJA7:KJH7"/>
    <mergeCell ref="KJI7:KJP7"/>
    <mergeCell ref="KJQ7:KJX7"/>
    <mergeCell ref="KGW7:KHD7"/>
    <mergeCell ref="KHE7:KHL7"/>
    <mergeCell ref="KHM7:KHT7"/>
    <mergeCell ref="KHU7:KIB7"/>
    <mergeCell ref="KIC7:KIJ7"/>
    <mergeCell ref="KFI7:KFP7"/>
    <mergeCell ref="KFQ7:KFX7"/>
    <mergeCell ref="KFY7:KGF7"/>
    <mergeCell ref="KGG7:KGN7"/>
    <mergeCell ref="KGO7:KGV7"/>
    <mergeCell ref="KQC7:KQJ7"/>
    <mergeCell ref="KQK7:KQR7"/>
    <mergeCell ref="KQS7:KQZ7"/>
    <mergeCell ref="KRA7:KRH7"/>
    <mergeCell ref="KRI7:KRP7"/>
    <mergeCell ref="KOO7:KOV7"/>
    <mergeCell ref="KOW7:KPD7"/>
    <mergeCell ref="KPE7:KPL7"/>
    <mergeCell ref="KPM7:KPT7"/>
    <mergeCell ref="KPU7:KQB7"/>
    <mergeCell ref="KNA7:KNH7"/>
    <mergeCell ref="KNI7:KNP7"/>
    <mergeCell ref="KNQ7:KNX7"/>
    <mergeCell ref="KNY7:KOF7"/>
    <mergeCell ref="KOG7:KON7"/>
    <mergeCell ref="KLM7:KLT7"/>
    <mergeCell ref="KLU7:KMB7"/>
    <mergeCell ref="KMC7:KMJ7"/>
    <mergeCell ref="KMK7:KMR7"/>
    <mergeCell ref="KMS7:KMZ7"/>
    <mergeCell ref="KWG7:KWN7"/>
    <mergeCell ref="KWO7:KWV7"/>
    <mergeCell ref="KWW7:KXD7"/>
    <mergeCell ref="KXE7:KXL7"/>
    <mergeCell ref="KXM7:KXT7"/>
    <mergeCell ref="KUS7:KUZ7"/>
    <mergeCell ref="KVA7:KVH7"/>
    <mergeCell ref="KVI7:KVP7"/>
    <mergeCell ref="KVQ7:KVX7"/>
    <mergeCell ref="KVY7:KWF7"/>
    <mergeCell ref="KTE7:KTL7"/>
    <mergeCell ref="KTM7:KTT7"/>
    <mergeCell ref="KTU7:KUB7"/>
    <mergeCell ref="KUC7:KUJ7"/>
    <mergeCell ref="KUK7:KUR7"/>
    <mergeCell ref="KRQ7:KRX7"/>
    <mergeCell ref="KRY7:KSF7"/>
    <mergeCell ref="KSG7:KSN7"/>
    <mergeCell ref="KSO7:KSV7"/>
    <mergeCell ref="KSW7:KTD7"/>
    <mergeCell ref="LCK7:LCR7"/>
    <mergeCell ref="LCS7:LCZ7"/>
    <mergeCell ref="LDA7:LDH7"/>
    <mergeCell ref="LDI7:LDP7"/>
    <mergeCell ref="LDQ7:LDX7"/>
    <mergeCell ref="LAW7:LBD7"/>
    <mergeCell ref="LBE7:LBL7"/>
    <mergeCell ref="LBM7:LBT7"/>
    <mergeCell ref="LBU7:LCB7"/>
    <mergeCell ref="LCC7:LCJ7"/>
    <mergeCell ref="KZI7:KZP7"/>
    <mergeCell ref="KZQ7:KZX7"/>
    <mergeCell ref="KZY7:LAF7"/>
    <mergeCell ref="LAG7:LAN7"/>
    <mergeCell ref="LAO7:LAV7"/>
    <mergeCell ref="KXU7:KYB7"/>
    <mergeCell ref="KYC7:KYJ7"/>
    <mergeCell ref="KYK7:KYR7"/>
    <mergeCell ref="KYS7:KYZ7"/>
    <mergeCell ref="KZA7:KZH7"/>
    <mergeCell ref="LIO7:LIV7"/>
    <mergeCell ref="LIW7:LJD7"/>
    <mergeCell ref="LJE7:LJL7"/>
    <mergeCell ref="LJM7:LJT7"/>
    <mergeCell ref="LJU7:LKB7"/>
    <mergeCell ref="LHA7:LHH7"/>
    <mergeCell ref="LHI7:LHP7"/>
    <mergeCell ref="LHQ7:LHX7"/>
    <mergeCell ref="LHY7:LIF7"/>
    <mergeCell ref="LIG7:LIN7"/>
    <mergeCell ref="LFM7:LFT7"/>
    <mergeCell ref="LFU7:LGB7"/>
    <mergeCell ref="LGC7:LGJ7"/>
    <mergeCell ref="LGK7:LGR7"/>
    <mergeCell ref="LGS7:LGZ7"/>
    <mergeCell ref="LDY7:LEF7"/>
    <mergeCell ref="LEG7:LEN7"/>
    <mergeCell ref="LEO7:LEV7"/>
    <mergeCell ref="LEW7:LFD7"/>
    <mergeCell ref="LFE7:LFL7"/>
    <mergeCell ref="LOS7:LOZ7"/>
    <mergeCell ref="LPA7:LPH7"/>
    <mergeCell ref="LPI7:LPP7"/>
    <mergeCell ref="LPQ7:LPX7"/>
    <mergeCell ref="LPY7:LQF7"/>
    <mergeCell ref="LNE7:LNL7"/>
    <mergeCell ref="LNM7:LNT7"/>
    <mergeCell ref="LNU7:LOB7"/>
    <mergeCell ref="LOC7:LOJ7"/>
    <mergeCell ref="LOK7:LOR7"/>
    <mergeCell ref="LLQ7:LLX7"/>
    <mergeCell ref="LLY7:LMF7"/>
    <mergeCell ref="LMG7:LMN7"/>
    <mergeCell ref="LMO7:LMV7"/>
    <mergeCell ref="LMW7:LND7"/>
    <mergeCell ref="LKC7:LKJ7"/>
    <mergeCell ref="LKK7:LKR7"/>
    <mergeCell ref="LKS7:LKZ7"/>
    <mergeCell ref="LLA7:LLH7"/>
    <mergeCell ref="LLI7:LLP7"/>
    <mergeCell ref="LUW7:LVD7"/>
    <mergeCell ref="LVE7:LVL7"/>
    <mergeCell ref="LVM7:LVT7"/>
    <mergeCell ref="LVU7:LWB7"/>
    <mergeCell ref="LWC7:LWJ7"/>
    <mergeCell ref="LTI7:LTP7"/>
    <mergeCell ref="LTQ7:LTX7"/>
    <mergeCell ref="LTY7:LUF7"/>
    <mergeCell ref="LUG7:LUN7"/>
    <mergeCell ref="LUO7:LUV7"/>
    <mergeCell ref="LRU7:LSB7"/>
    <mergeCell ref="LSC7:LSJ7"/>
    <mergeCell ref="LSK7:LSR7"/>
    <mergeCell ref="LSS7:LSZ7"/>
    <mergeCell ref="LTA7:LTH7"/>
    <mergeCell ref="LQG7:LQN7"/>
    <mergeCell ref="LQO7:LQV7"/>
    <mergeCell ref="LQW7:LRD7"/>
    <mergeCell ref="LRE7:LRL7"/>
    <mergeCell ref="LRM7:LRT7"/>
    <mergeCell ref="MBA7:MBH7"/>
    <mergeCell ref="MBI7:MBP7"/>
    <mergeCell ref="MBQ7:MBX7"/>
    <mergeCell ref="MBY7:MCF7"/>
    <mergeCell ref="MCG7:MCN7"/>
    <mergeCell ref="LZM7:LZT7"/>
    <mergeCell ref="LZU7:MAB7"/>
    <mergeCell ref="MAC7:MAJ7"/>
    <mergeCell ref="MAK7:MAR7"/>
    <mergeCell ref="MAS7:MAZ7"/>
    <mergeCell ref="LXY7:LYF7"/>
    <mergeCell ref="LYG7:LYN7"/>
    <mergeCell ref="LYO7:LYV7"/>
    <mergeCell ref="LYW7:LZD7"/>
    <mergeCell ref="LZE7:LZL7"/>
    <mergeCell ref="LWK7:LWR7"/>
    <mergeCell ref="LWS7:LWZ7"/>
    <mergeCell ref="LXA7:LXH7"/>
    <mergeCell ref="LXI7:LXP7"/>
    <mergeCell ref="LXQ7:LXX7"/>
    <mergeCell ref="MHE7:MHL7"/>
    <mergeCell ref="MHM7:MHT7"/>
    <mergeCell ref="MHU7:MIB7"/>
    <mergeCell ref="MIC7:MIJ7"/>
    <mergeCell ref="MIK7:MIR7"/>
    <mergeCell ref="MFQ7:MFX7"/>
    <mergeCell ref="MFY7:MGF7"/>
    <mergeCell ref="MGG7:MGN7"/>
    <mergeCell ref="MGO7:MGV7"/>
    <mergeCell ref="MGW7:MHD7"/>
    <mergeCell ref="MEC7:MEJ7"/>
    <mergeCell ref="MEK7:MER7"/>
    <mergeCell ref="MES7:MEZ7"/>
    <mergeCell ref="MFA7:MFH7"/>
    <mergeCell ref="MFI7:MFP7"/>
    <mergeCell ref="MCO7:MCV7"/>
    <mergeCell ref="MCW7:MDD7"/>
    <mergeCell ref="MDE7:MDL7"/>
    <mergeCell ref="MDM7:MDT7"/>
    <mergeCell ref="MDU7:MEB7"/>
    <mergeCell ref="MNI7:MNP7"/>
    <mergeCell ref="MNQ7:MNX7"/>
    <mergeCell ref="MNY7:MOF7"/>
    <mergeCell ref="MOG7:MON7"/>
    <mergeCell ref="MOO7:MOV7"/>
    <mergeCell ref="MLU7:MMB7"/>
    <mergeCell ref="MMC7:MMJ7"/>
    <mergeCell ref="MMK7:MMR7"/>
    <mergeCell ref="MMS7:MMZ7"/>
    <mergeCell ref="MNA7:MNH7"/>
    <mergeCell ref="MKG7:MKN7"/>
    <mergeCell ref="MKO7:MKV7"/>
    <mergeCell ref="MKW7:MLD7"/>
    <mergeCell ref="MLE7:MLL7"/>
    <mergeCell ref="MLM7:MLT7"/>
    <mergeCell ref="MIS7:MIZ7"/>
    <mergeCell ref="MJA7:MJH7"/>
    <mergeCell ref="MJI7:MJP7"/>
    <mergeCell ref="MJQ7:MJX7"/>
    <mergeCell ref="MJY7:MKF7"/>
    <mergeCell ref="MTM7:MTT7"/>
    <mergeCell ref="MTU7:MUB7"/>
    <mergeCell ref="MUC7:MUJ7"/>
    <mergeCell ref="MUK7:MUR7"/>
    <mergeCell ref="MUS7:MUZ7"/>
    <mergeCell ref="MRY7:MSF7"/>
    <mergeCell ref="MSG7:MSN7"/>
    <mergeCell ref="MSO7:MSV7"/>
    <mergeCell ref="MSW7:MTD7"/>
    <mergeCell ref="MTE7:MTL7"/>
    <mergeCell ref="MQK7:MQR7"/>
    <mergeCell ref="MQS7:MQZ7"/>
    <mergeCell ref="MRA7:MRH7"/>
    <mergeCell ref="MRI7:MRP7"/>
    <mergeCell ref="MRQ7:MRX7"/>
    <mergeCell ref="MOW7:MPD7"/>
    <mergeCell ref="MPE7:MPL7"/>
    <mergeCell ref="MPM7:MPT7"/>
    <mergeCell ref="MPU7:MQB7"/>
    <mergeCell ref="MQC7:MQJ7"/>
    <mergeCell ref="MZQ7:MZX7"/>
    <mergeCell ref="MZY7:NAF7"/>
    <mergeCell ref="NAG7:NAN7"/>
    <mergeCell ref="NAO7:NAV7"/>
    <mergeCell ref="NAW7:NBD7"/>
    <mergeCell ref="MYC7:MYJ7"/>
    <mergeCell ref="MYK7:MYR7"/>
    <mergeCell ref="MYS7:MYZ7"/>
    <mergeCell ref="MZA7:MZH7"/>
    <mergeCell ref="MZI7:MZP7"/>
    <mergeCell ref="MWO7:MWV7"/>
    <mergeCell ref="MWW7:MXD7"/>
    <mergeCell ref="MXE7:MXL7"/>
    <mergeCell ref="MXM7:MXT7"/>
    <mergeCell ref="MXU7:MYB7"/>
    <mergeCell ref="MVA7:MVH7"/>
    <mergeCell ref="MVI7:MVP7"/>
    <mergeCell ref="MVQ7:MVX7"/>
    <mergeCell ref="MVY7:MWF7"/>
    <mergeCell ref="MWG7:MWN7"/>
    <mergeCell ref="NFU7:NGB7"/>
    <mergeCell ref="NGC7:NGJ7"/>
    <mergeCell ref="NGK7:NGR7"/>
    <mergeCell ref="NGS7:NGZ7"/>
    <mergeCell ref="NHA7:NHH7"/>
    <mergeCell ref="NEG7:NEN7"/>
    <mergeCell ref="NEO7:NEV7"/>
    <mergeCell ref="NEW7:NFD7"/>
    <mergeCell ref="NFE7:NFL7"/>
    <mergeCell ref="NFM7:NFT7"/>
    <mergeCell ref="NCS7:NCZ7"/>
    <mergeCell ref="NDA7:NDH7"/>
    <mergeCell ref="NDI7:NDP7"/>
    <mergeCell ref="NDQ7:NDX7"/>
    <mergeCell ref="NDY7:NEF7"/>
    <mergeCell ref="NBE7:NBL7"/>
    <mergeCell ref="NBM7:NBT7"/>
    <mergeCell ref="NBU7:NCB7"/>
    <mergeCell ref="NCC7:NCJ7"/>
    <mergeCell ref="NCK7:NCR7"/>
    <mergeCell ref="NLY7:NMF7"/>
    <mergeCell ref="NMG7:NMN7"/>
    <mergeCell ref="NMO7:NMV7"/>
    <mergeCell ref="NMW7:NND7"/>
    <mergeCell ref="NNE7:NNL7"/>
    <mergeCell ref="NKK7:NKR7"/>
    <mergeCell ref="NKS7:NKZ7"/>
    <mergeCell ref="NLA7:NLH7"/>
    <mergeCell ref="NLI7:NLP7"/>
    <mergeCell ref="NLQ7:NLX7"/>
    <mergeCell ref="NIW7:NJD7"/>
    <mergeCell ref="NJE7:NJL7"/>
    <mergeCell ref="NJM7:NJT7"/>
    <mergeCell ref="NJU7:NKB7"/>
    <mergeCell ref="NKC7:NKJ7"/>
    <mergeCell ref="NHI7:NHP7"/>
    <mergeCell ref="NHQ7:NHX7"/>
    <mergeCell ref="NHY7:NIF7"/>
    <mergeCell ref="NIG7:NIN7"/>
    <mergeCell ref="NIO7:NIV7"/>
    <mergeCell ref="NSC7:NSJ7"/>
    <mergeCell ref="NSK7:NSR7"/>
    <mergeCell ref="NSS7:NSZ7"/>
    <mergeCell ref="NTA7:NTH7"/>
    <mergeCell ref="NTI7:NTP7"/>
    <mergeCell ref="NQO7:NQV7"/>
    <mergeCell ref="NQW7:NRD7"/>
    <mergeCell ref="NRE7:NRL7"/>
    <mergeCell ref="NRM7:NRT7"/>
    <mergeCell ref="NRU7:NSB7"/>
    <mergeCell ref="NPA7:NPH7"/>
    <mergeCell ref="NPI7:NPP7"/>
    <mergeCell ref="NPQ7:NPX7"/>
    <mergeCell ref="NPY7:NQF7"/>
    <mergeCell ref="NQG7:NQN7"/>
    <mergeCell ref="NNM7:NNT7"/>
    <mergeCell ref="NNU7:NOB7"/>
    <mergeCell ref="NOC7:NOJ7"/>
    <mergeCell ref="NOK7:NOR7"/>
    <mergeCell ref="NOS7:NOZ7"/>
    <mergeCell ref="NYG7:NYN7"/>
    <mergeCell ref="NYO7:NYV7"/>
    <mergeCell ref="NYW7:NZD7"/>
    <mergeCell ref="NZE7:NZL7"/>
    <mergeCell ref="NZM7:NZT7"/>
    <mergeCell ref="NWS7:NWZ7"/>
    <mergeCell ref="NXA7:NXH7"/>
    <mergeCell ref="NXI7:NXP7"/>
    <mergeCell ref="NXQ7:NXX7"/>
    <mergeCell ref="NXY7:NYF7"/>
    <mergeCell ref="NVE7:NVL7"/>
    <mergeCell ref="NVM7:NVT7"/>
    <mergeCell ref="NVU7:NWB7"/>
    <mergeCell ref="NWC7:NWJ7"/>
    <mergeCell ref="NWK7:NWR7"/>
    <mergeCell ref="NTQ7:NTX7"/>
    <mergeCell ref="NTY7:NUF7"/>
    <mergeCell ref="NUG7:NUN7"/>
    <mergeCell ref="NUO7:NUV7"/>
    <mergeCell ref="NUW7:NVD7"/>
    <mergeCell ref="OEK7:OER7"/>
    <mergeCell ref="OES7:OEZ7"/>
    <mergeCell ref="OFA7:OFH7"/>
    <mergeCell ref="OFI7:OFP7"/>
    <mergeCell ref="OFQ7:OFX7"/>
    <mergeCell ref="OCW7:ODD7"/>
    <mergeCell ref="ODE7:ODL7"/>
    <mergeCell ref="ODM7:ODT7"/>
    <mergeCell ref="ODU7:OEB7"/>
    <mergeCell ref="OEC7:OEJ7"/>
    <mergeCell ref="OBI7:OBP7"/>
    <mergeCell ref="OBQ7:OBX7"/>
    <mergeCell ref="OBY7:OCF7"/>
    <mergeCell ref="OCG7:OCN7"/>
    <mergeCell ref="OCO7:OCV7"/>
    <mergeCell ref="NZU7:OAB7"/>
    <mergeCell ref="OAC7:OAJ7"/>
    <mergeCell ref="OAK7:OAR7"/>
    <mergeCell ref="OAS7:OAZ7"/>
    <mergeCell ref="OBA7:OBH7"/>
    <mergeCell ref="OKO7:OKV7"/>
    <mergeCell ref="OKW7:OLD7"/>
    <mergeCell ref="OLE7:OLL7"/>
    <mergeCell ref="OLM7:OLT7"/>
    <mergeCell ref="OLU7:OMB7"/>
    <mergeCell ref="OJA7:OJH7"/>
    <mergeCell ref="OJI7:OJP7"/>
    <mergeCell ref="OJQ7:OJX7"/>
    <mergeCell ref="OJY7:OKF7"/>
    <mergeCell ref="OKG7:OKN7"/>
    <mergeCell ref="OHM7:OHT7"/>
    <mergeCell ref="OHU7:OIB7"/>
    <mergeCell ref="OIC7:OIJ7"/>
    <mergeCell ref="OIK7:OIR7"/>
    <mergeCell ref="OIS7:OIZ7"/>
    <mergeCell ref="OFY7:OGF7"/>
    <mergeCell ref="OGG7:OGN7"/>
    <mergeCell ref="OGO7:OGV7"/>
    <mergeCell ref="OGW7:OHD7"/>
    <mergeCell ref="OHE7:OHL7"/>
    <mergeCell ref="OQS7:OQZ7"/>
    <mergeCell ref="ORA7:ORH7"/>
    <mergeCell ref="ORI7:ORP7"/>
    <mergeCell ref="ORQ7:ORX7"/>
    <mergeCell ref="ORY7:OSF7"/>
    <mergeCell ref="OPE7:OPL7"/>
    <mergeCell ref="OPM7:OPT7"/>
    <mergeCell ref="OPU7:OQB7"/>
    <mergeCell ref="OQC7:OQJ7"/>
    <mergeCell ref="OQK7:OQR7"/>
    <mergeCell ref="ONQ7:ONX7"/>
    <mergeCell ref="ONY7:OOF7"/>
    <mergeCell ref="OOG7:OON7"/>
    <mergeCell ref="OOO7:OOV7"/>
    <mergeCell ref="OOW7:OPD7"/>
    <mergeCell ref="OMC7:OMJ7"/>
    <mergeCell ref="OMK7:OMR7"/>
    <mergeCell ref="OMS7:OMZ7"/>
    <mergeCell ref="ONA7:ONH7"/>
    <mergeCell ref="ONI7:ONP7"/>
    <mergeCell ref="OWW7:OXD7"/>
    <mergeCell ref="OXE7:OXL7"/>
    <mergeCell ref="OXM7:OXT7"/>
    <mergeCell ref="OXU7:OYB7"/>
    <mergeCell ref="OYC7:OYJ7"/>
    <mergeCell ref="OVI7:OVP7"/>
    <mergeCell ref="OVQ7:OVX7"/>
    <mergeCell ref="OVY7:OWF7"/>
    <mergeCell ref="OWG7:OWN7"/>
    <mergeCell ref="OWO7:OWV7"/>
    <mergeCell ref="OTU7:OUB7"/>
    <mergeCell ref="OUC7:OUJ7"/>
    <mergeCell ref="OUK7:OUR7"/>
    <mergeCell ref="OUS7:OUZ7"/>
    <mergeCell ref="OVA7:OVH7"/>
    <mergeCell ref="OSG7:OSN7"/>
    <mergeCell ref="OSO7:OSV7"/>
    <mergeCell ref="OSW7:OTD7"/>
    <mergeCell ref="OTE7:OTL7"/>
    <mergeCell ref="OTM7:OTT7"/>
    <mergeCell ref="PDA7:PDH7"/>
    <mergeCell ref="PDI7:PDP7"/>
    <mergeCell ref="PDQ7:PDX7"/>
    <mergeCell ref="PDY7:PEF7"/>
    <mergeCell ref="PEG7:PEN7"/>
    <mergeCell ref="PBM7:PBT7"/>
    <mergeCell ref="PBU7:PCB7"/>
    <mergeCell ref="PCC7:PCJ7"/>
    <mergeCell ref="PCK7:PCR7"/>
    <mergeCell ref="PCS7:PCZ7"/>
    <mergeCell ref="OZY7:PAF7"/>
    <mergeCell ref="PAG7:PAN7"/>
    <mergeCell ref="PAO7:PAV7"/>
    <mergeCell ref="PAW7:PBD7"/>
    <mergeCell ref="PBE7:PBL7"/>
    <mergeCell ref="OYK7:OYR7"/>
    <mergeCell ref="OYS7:OYZ7"/>
    <mergeCell ref="OZA7:OZH7"/>
    <mergeCell ref="OZI7:OZP7"/>
    <mergeCell ref="OZQ7:OZX7"/>
    <mergeCell ref="PJE7:PJL7"/>
    <mergeCell ref="PJM7:PJT7"/>
    <mergeCell ref="PJU7:PKB7"/>
    <mergeCell ref="PKC7:PKJ7"/>
    <mergeCell ref="PKK7:PKR7"/>
    <mergeCell ref="PHQ7:PHX7"/>
    <mergeCell ref="PHY7:PIF7"/>
    <mergeCell ref="PIG7:PIN7"/>
    <mergeCell ref="PIO7:PIV7"/>
    <mergeCell ref="PIW7:PJD7"/>
    <mergeCell ref="PGC7:PGJ7"/>
    <mergeCell ref="PGK7:PGR7"/>
    <mergeCell ref="PGS7:PGZ7"/>
    <mergeCell ref="PHA7:PHH7"/>
    <mergeCell ref="PHI7:PHP7"/>
    <mergeCell ref="PEO7:PEV7"/>
    <mergeCell ref="PEW7:PFD7"/>
    <mergeCell ref="PFE7:PFL7"/>
    <mergeCell ref="PFM7:PFT7"/>
    <mergeCell ref="PFU7:PGB7"/>
    <mergeCell ref="PPI7:PPP7"/>
    <mergeCell ref="PPQ7:PPX7"/>
    <mergeCell ref="PPY7:PQF7"/>
    <mergeCell ref="PQG7:PQN7"/>
    <mergeCell ref="PQO7:PQV7"/>
    <mergeCell ref="PNU7:POB7"/>
    <mergeCell ref="POC7:POJ7"/>
    <mergeCell ref="POK7:POR7"/>
    <mergeCell ref="POS7:POZ7"/>
    <mergeCell ref="PPA7:PPH7"/>
    <mergeCell ref="PMG7:PMN7"/>
    <mergeCell ref="PMO7:PMV7"/>
    <mergeCell ref="PMW7:PND7"/>
    <mergeCell ref="PNE7:PNL7"/>
    <mergeCell ref="PNM7:PNT7"/>
    <mergeCell ref="PKS7:PKZ7"/>
    <mergeCell ref="PLA7:PLH7"/>
    <mergeCell ref="PLI7:PLP7"/>
    <mergeCell ref="PLQ7:PLX7"/>
    <mergeCell ref="PLY7:PMF7"/>
    <mergeCell ref="PVM7:PVT7"/>
    <mergeCell ref="PVU7:PWB7"/>
    <mergeCell ref="PWC7:PWJ7"/>
    <mergeCell ref="PWK7:PWR7"/>
    <mergeCell ref="PWS7:PWZ7"/>
    <mergeCell ref="PTY7:PUF7"/>
    <mergeCell ref="PUG7:PUN7"/>
    <mergeCell ref="PUO7:PUV7"/>
    <mergeCell ref="PUW7:PVD7"/>
    <mergeCell ref="PVE7:PVL7"/>
    <mergeCell ref="PSK7:PSR7"/>
    <mergeCell ref="PSS7:PSZ7"/>
    <mergeCell ref="PTA7:PTH7"/>
    <mergeCell ref="PTI7:PTP7"/>
    <mergeCell ref="PTQ7:PTX7"/>
    <mergeCell ref="PQW7:PRD7"/>
    <mergeCell ref="PRE7:PRL7"/>
    <mergeCell ref="PRM7:PRT7"/>
    <mergeCell ref="PRU7:PSB7"/>
    <mergeCell ref="PSC7:PSJ7"/>
    <mergeCell ref="QBQ7:QBX7"/>
    <mergeCell ref="QBY7:QCF7"/>
    <mergeCell ref="QCG7:QCN7"/>
    <mergeCell ref="QCO7:QCV7"/>
    <mergeCell ref="QCW7:QDD7"/>
    <mergeCell ref="QAC7:QAJ7"/>
    <mergeCell ref="QAK7:QAR7"/>
    <mergeCell ref="QAS7:QAZ7"/>
    <mergeCell ref="QBA7:QBH7"/>
    <mergeCell ref="QBI7:QBP7"/>
    <mergeCell ref="PYO7:PYV7"/>
    <mergeCell ref="PYW7:PZD7"/>
    <mergeCell ref="PZE7:PZL7"/>
    <mergeCell ref="PZM7:PZT7"/>
    <mergeCell ref="PZU7:QAB7"/>
    <mergeCell ref="PXA7:PXH7"/>
    <mergeCell ref="PXI7:PXP7"/>
    <mergeCell ref="PXQ7:PXX7"/>
    <mergeCell ref="PXY7:PYF7"/>
    <mergeCell ref="PYG7:PYN7"/>
    <mergeCell ref="QHU7:QIB7"/>
    <mergeCell ref="QIC7:QIJ7"/>
    <mergeCell ref="QIK7:QIR7"/>
    <mergeCell ref="QIS7:QIZ7"/>
    <mergeCell ref="QJA7:QJH7"/>
    <mergeCell ref="QGG7:QGN7"/>
    <mergeCell ref="QGO7:QGV7"/>
    <mergeCell ref="QGW7:QHD7"/>
    <mergeCell ref="QHE7:QHL7"/>
    <mergeCell ref="QHM7:QHT7"/>
    <mergeCell ref="QES7:QEZ7"/>
    <mergeCell ref="QFA7:QFH7"/>
    <mergeCell ref="QFI7:QFP7"/>
    <mergeCell ref="QFQ7:QFX7"/>
    <mergeCell ref="QFY7:QGF7"/>
    <mergeCell ref="QDE7:QDL7"/>
    <mergeCell ref="QDM7:QDT7"/>
    <mergeCell ref="QDU7:QEB7"/>
    <mergeCell ref="QEC7:QEJ7"/>
    <mergeCell ref="QEK7:QER7"/>
    <mergeCell ref="QNY7:QOF7"/>
    <mergeCell ref="QOG7:QON7"/>
    <mergeCell ref="QOO7:QOV7"/>
    <mergeCell ref="QOW7:QPD7"/>
    <mergeCell ref="QPE7:QPL7"/>
    <mergeCell ref="QMK7:QMR7"/>
    <mergeCell ref="QMS7:QMZ7"/>
    <mergeCell ref="QNA7:QNH7"/>
    <mergeCell ref="QNI7:QNP7"/>
    <mergeCell ref="QNQ7:QNX7"/>
    <mergeCell ref="QKW7:QLD7"/>
    <mergeCell ref="QLE7:QLL7"/>
    <mergeCell ref="QLM7:QLT7"/>
    <mergeCell ref="QLU7:QMB7"/>
    <mergeCell ref="QMC7:QMJ7"/>
    <mergeCell ref="QJI7:QJP7"/>
    <mergeCell ref="QJQ7:QJX7"/>
    <mergeCell ref="QJY7:QKF7"/>
    <mergeCell ref="QKG7:QKN7"/>
    <mergeCell ref="QKO7:QKV7"/>
    <mergeCell ref="QUC7:QUJ7"/>
    <mergeCell ref="QUK7:QUR7"/>
    <mergeCell ref="QUS7:QUZ7"/>
    <mergeCell ref="QVA7:QVH7"/>
    <mergeCell ref="QVI7:QVP7"/>
    <mergeCell ref="QSO7:QSV7"/>
    <mergeCell ref="QSW7:QTD7"/>
    <mergeCell ref="QTE7:QTL7"/>
    <mergeCell ref="QTM7:QTT7"/>
    <mergeCell ref="QTU7:QUB7"/>
    <mergeCell ref="QRA7:QRH7"/>
    <mergeCell ref="QRI7:QRP7"/>
    <mergeCell ref="QRQ7:QRX7"/>
    <mergeCell ref="QRY7:QSF7"/>
    <mergeCell ref="QSG7:QSN7"/>
    <mergeCell ref="QPM7:QPT7"/>
    <mergeCell ref="QPU7:QQB7"/>
    <mergeCell ref="QQC7:QQJ7"/>
    <mergeCell ref="QQK7:QQR7"/>
    <mergeCell ref="QQS7:QQZ7"/>
    <mergeCell ref="RAG7:RAN7"/>
    <mergeCell ref="RAO7:RAV7"/>
    <mergeCell ref="RAW7:RBD7"/>
    <mergeCell ref="RBE7:RBL7"/>
    <mergeCell ref="RBM7:RBT7"/>
    <mergeCell ref="QYS7:QYZ7"/>
    <mergeCell ref="QZA7:QZH7"/>
    <mergeCell ref="QZI7:QZP7"/>
    <mergeCell ref="QZQ7:QZX7"/>
    <mergeCell ref="QZY7:RAF7"/>
    <mergeCell ref="QXE7:QXL7"/>
    <mergeCell ref="QXM7:QXT7"/>
    <mergeCell ref="QXU7:QYB7"/>
    <mergeCell ref="QYC7:QYJ7"/>
    <mergeCell ref="QYK7:QYR7"/>
    <mergeCell ref="QVQ7:QVX7"/>
    <mergeCell ref="QVY7:QWF7"/>
    <mergeCell ref="QWG7:QWN7"/>
    <mergeCell ref="QWO7:QWV7"/>
    <mergeCell ref="QWW7:QXD7"/>
    <mergeCell ref="RGK7:RGR7"/>
    <mergeCell ref="RGS7:RGZ7"/>
    <mergeCell ref="RHA7:RHH7"/>
    <mergeCell ref="RHI7:RHP7"/>
    <mergeCell ref="RHQ7:RHX7"/>
    <mergeCell ref="REW7:RFD7"/>
    <mergeCell ref="RFE7:RFL7"/>
    <mergeCell ref="RFM7:RFT7"/>
    <mergeCell ref="RFU7:RGB7"/>
    <mergeCell ref="RGC7:RGJ7"/>
    <mergeCell ref="RDI7:RDP7"/>
    <mergeCell ref="RDQ7:RDX7"/>
    <mergeCell ref="RDY7:REF7"/>
    <mergeCell ref="REG7:REN7"/>
    <mergeCell ref="REO7:REV7"/>
    <mergeCell ref="RBU7:RCB7"/>
    <mergeCell ref="RCC7:RCJ7"/>
    <mergeCell ref="RCK7:RCR7"/>
    <mergeCell ref="RCS7:RCZ7"/>
    <mergeCell ref="RDA7:RDH7"/>
    <mergeCell ref="RMO7:RMV7"/>
    <mergeCell ref="RMW7:RND7"/>
    <mergeCell ref="RNE7:RNL7"/>
    <mergeCell ref="RNM7:RNT7"/>
    <mergeCell ref="RNU7:ROB7"/>
    <mergeCell ref="RLA7:RLH7"/>
    <mergeCell ref="RLI7:RLP7"/>
    <mergeCell ref="RLQ7:RLX7"/>
    <mergeCell ref="RLY7:RMF7"/>
    <mergeCell ref="RMG7:RMN7"/>
    <mergeCell ref="RJM7:RJT7"/>
    <mergeCell ref="RJU7:RKB7"/>
    <mergeCell ref="RKC7:RKJ7"/>
    <mergeCell ref="RKK7:RKR7"/>
    <mergeCell ref="RKS7:RKZ7"/>
    <mergeCell ref="RHY7:RIF7"/>
    <mergeCell ref="RIG7:RIN7"/>
    <mergeCell ref="RIO7:RIV7"/>
    <mergeCell ref="RIW7:RJD7"/>
    <mergeCell ref="RJE7:RJL7"/>
    <mergeCell ref="RSS7:RSZ7"/>
    <mergeCell ref="RTA7:RTH7"/>
    <mergeCell ref="RTI7:RTP7"/>
    <mergeCell ref="RTQ7:RTX7"/>
    <mergeCell ref="RTY7:RUF7"/>
    <mergeCell ref="RRE7:RRL7"/>
    <mergeCell ref="RRM7:RRT7"/>
    <mergeCell ref="RRU7:RSB7"/>
    <mergeCell ref="RSC7:RSJ7"/>
    <mergeCell ref="RSK7:RSR7"/>
    <mergeCell ref="RPQ7:RPX7"/>
    <mergeCell ref="RPY7:RQF7"/>
    <mergeCell ref="RQG7:RQN7"/>
    <mergeCell ref="RQO7:RQV7"/>
    <mergeCell ref="RQW7:RRD7"/>
    <mergeCell ref="ROC7:ROJ7"/>
    <mergeCell ref="ROK7:ROR7"/>
    <mergeCell ref="ROS7:ROZ7"/>
    <mergeCell ref="RPA7:RPH7"/>
    <mergeCell ref="RPI7:RPP7"/>
    <mergeCell ref="RYW7:RZD7"/>
    <mergeCell ref="RZE7:RZL7"/>
    <mergeCell ref="RZM7:RZT7"/>
    <mergeCell ref="RZU7:SAB7"/>
    <mergeCell ref="SAC7:SAJ7"/>
    <mergeCell ref="RXI7:RXP7"/>
    <mergeCell ref="RXQ7:RXX7"/>
    <mergeCell ref="RXY7:RYF7"/>
    <mergeCell ref="RYG7:RYN7"/>
    <mergeCell ref="RYO7:RYV7"/>
    <mergeCell ref="RVU7:RWB7"/>
    <mergeCell ref="RWC7:RWJ7"/>
    <mergeCell ref="RWK7:RWR7"/>
    <mergeCell ref="RWS7:RWZ7"/>
    <mergeCell ref="RXA7:RXH7"/>
    <mergeCell ref="RUG7:RUN7"/>
    <mergeCell ref="RUO7:RUV7"/>
    <mergeCell ref="RUW7:RVD7"/>
    <mergeCell ref="RVE7:RVL7"/>
    <mergeCell ref="RVM7:RVT7"/>
    <mergeCell ref="SFA7:SFH7"/>
    <mergeCell ref="SFI7:SFP7"/>
    <mergeCell ref="SFQ7:SFX7"/>
    <mergeCell ref="SFY7:SGF7"/>
    <mergeCell ref="SGG7:SGN7"/>
    <mergeCell ref="SDM7:SDT7"/>
    <mergeCell ref="SDU7:SEB7"/>
    <mergeCell ref="SEC7:SEJ7"/>
    <mergeCell ref="SEK7:SER7"/>
    <mergeCell ref="SES7:SEZ7"/>
    <mergeCell ref="SBY7:SCF7"/>
    <mergeCell ref="SCG7:SCN7"/>
    <mergeCell ref="SCO7:SCV7"/>
    <mergeCell ref="SCW7:SDD7"/>
    <mergeCell ref="SDE7:SDL7"/>
    <mergeCell ref="SAK7:SAR7"/>
    <mergeCell ref="SAS7:SAZ7"/>
    <mergeCell ref="SBA7:SBH7"/>
    <mergeCell ref="SBI7:SBP7"/>
    <mergeCell ref="SBQ7:SBX7"/>
    <mergeCell ref="SLE7:SLL7"/>
    <mergeCell ref="SLM7:SLT7"/>
    <mergeCell ref="SLU7:SMB7"/>
    <mergeCell ref="SMC7:SMJ7"/>
    <mergeCell ref="SMK7:SMR7"/>
    <mergeCell ref="SJQ7:SJX7"/>
    <mergeCell ref="SJY7:SKF7"/>
    <mergeCell ref="SKG7:SKN7"/>
    <mergeCell ref="SKO7:SKV7"/>
    <mergeCell ref="SKW7:SLD7"/>
    <mergeCell ref="SIC7:SIJ7"/>
    <mergeCell ref="SIK7:SIR7"/>
    <mergeCell ref="SIS7:SIZ7"/>
    <mergeCell ref="SJA7:SJH7"/>
    <mergeCell ref="SJI7:SJP7"/>
    <mergeCell ref="SGO7:SGV7"/>
    <mergeCell ref="SGW7:SHD7"/>
    <mergeCell ref="SHE7:SHL7"/>
    <mergeCell ref="SHM7:SHT7"/>
    <mergeCell ref="SHU7:SIB7"/>
    <mergeCell ref="SRI7:SRP7"/>
    <mergeCell ref="SRQ7:SRX7"/>
    <mergeCell ref="SRY7:SSF7"/>
    <mergeCell ref="SSG7:SSN7"/>
    <mergeCell ref="SSO7:SSV7"/>
    <mergeCell ref="SPU7:SQB7"/>
    <mergeCell ref="SQC7:SQJ7"/>
    <mergeCell ref="SQK7:SQR7"/>
    <mergeCell ref="SQS7:SQZ7"/>
    <mergeCell ref="SRA7:SRH7"/>
    <mergeCell ref="SOG7:SON7"/>
    <mergeCell ref="SOO7:SOV7"/>
    <mergeCell ref="SOW7:SPD7"/>
    <mergeCell ref="SPE7:SPL7"/>
    <mergeCell ref="SPM7:SPT7"/>
    <mergeCell ref="SMS7:SMZ7"/>
    <mergeCell ref="SNA7:SNH7"/>
    <mergeCell ref="SNI7:SNP7"/>
    <mergeCell ref="SNQ7:SNX7"/>
    <mergeCell ref="SNY7:SOF7"/>
    <mergeCell ref="SXM7:SXT7"/>
    <mergeCell ref="SXU7:SYB7"/>
    <mergeCell ref="SYC7:SYJ7"/>
    <mergeCell ref="SYK7:SYR7"/>
    <mergeCell ref="SYS7:SYZ7"/>
    <mergeCell ref="SVY7:SWF7"/>
    <mergeCell ref="SWG7:SWN7"/>
    <mergeCell ref="SWO7:SWV7"/>
    <mergeCell ref="SWW7:SXD7"/>
    <mergeCell ref="SXE7:SXL7"/>
    <mergeCell ref="SUK7:SUR7"/>
    <mergeCell ref="SUS7:SUZ7"/>
    <mergeCell ref="SVA7:SVH7"/>
    <mergeCell ref="SVI7:SVP7"/>
    <mergeCell ref="SVQ7:SVX7"/>
    <mergeCell ref="SSW7:STD7"/>
    <mergeCell ref="STE7:STL7"/>
    <mergeCell ref="STM7:STT7"/>
    <mergeCell ref="STU7:SUB7"/>
    <mergeCell ref="SUC7:SUJ7"/>
    <mergeCell ref="TDQ7:TDX7"/>
    <mergeCell ref="TDY7:TEF7"/>
    <mergeCell ref="TEG7:TEN7"/>
    <mergeCell ref="TEO7:TEV7"/>
    <mergeCell ref="TEW7:TFD7"/>
    <mergeCell ref="TCC7:TCJ7"/>
    <mergeCell ref="TCK7:TCR7"/>
    <mergeCell ref="TCS7:TCZ7"/>
    <mergeCell ref="TDA7:TDH7"/>
    <mergeCell ref="TDI7:TDP7"/>
    <mergeCell ref="TAO7:TAV7"/>
    <mergeCell ref="TAW7:TBD7"/>
    <mergeCell ref="TBE7:TBL7"/>
    <mergeCell ref="TBM7:TBT7"/>
    <mergeCell ref="TBU7:TCB7"/>
    <mergeCell ref="SZA7:SZH7"/>
    <mergeCell ref="SZI7:SZP7"/>
    <mergeCell ref="SZQ7:SZX7"/>
    <mergeCell ref="SZY7:TAF7"/>
    <mergeCell ref="TAG7:TAN7"/>
    <mergeCell ref="TJU7:TKB7"/>
    <mergeCell ref="TKC7:TKJ7"/>
    <mergeCell ref="TKK7:TKR7"/>
    <mergeCell ref="TKS7:TKZ7"/>
    <mergeCell ref="TLA7:TLH7"/>
    <mergeCell ref="TIG7:TIN7"/>
    <mergeCell ref="TIO7:TIV7"/>
    <mergeCell ref="TIW7:TJD7"/>
    <mergeCell ref="TJE7:TJL7"/>
    <mergeCell ref="TJM7:TJT7"/>
    <mergeCell ref="TGS7:TGZ7"/>
    <mergeCell ref="THA7:THH7"/>
    <mergeCell ref="THI7:THP7"/>
    <mergeCell ref="THQ7:THX7"/>
    <mergeCell ref="THY7:TIF7"/>
    <mergeCell ref="TFE7:TFL7"/>
    <mergeCell ref="TFM7:TFT7"/>
    <mergeCell ref="TFU7:TGB7"/>
    <mergeCell ref="TGC7:TGJ7"/>
    <mergeCell ref="TGK7:TGR7"/>
    <mergeCell ref="TPY7:TQF7"/>
    <mergeCell ref="TQG7:TQN7"/>
    <mergeCell ref="TQO7:TQV7"/>
    <mergeCell ref="TQW7:TRD7"/>
    <mergeCell ref="TRE7:TRL7"/>
    <mergeCell ref="TOK7:TOR7"/>
    <mergeCell ref="TOS7:TOZ7"/>
    <mergeCell ref="TPA7:TPH7"/>
    <mergeCell ref="TPI7:TPP7"/>
    <mergeCell ref="TPQ7:TPX7"/>
    <mergeCell ref="TMW7:TND7"/>
    <mergeCell ref="TNE7:TNL7"/>
    <mergeCell ref="TNM7:TNT7"/>
    <mergeCell ref="TNU7:TOB7"/>
    <mergeCell ref="TOC7:TOJ7"/>
    <mergeCell ref="TLI7:TLP7"/>
    <mergeCell ref="TLQ7:TLX7"/>
    <mergeCell ref="TLY7:TMF7"/>
    <mergeCell ref="TMG7:TMN7"/>
    <mergeCell ref="TMO7:TMV7"/>
    <mergeCell ref="TWC7:TWJ7"/>
    <mergeCell ref="TWK7:TWR7"/>
    <mergeCell ref="TWS7:TWZ7"/>
    <mergeCell ref="TXA7:TXH7"/>
    <mergeCell ref="TXI7:TXP7"/>
    <mergeCell ref="TUO7:TUV7"/>
    <mergeCell ref="TUW7:TVD7"/>
    <mergeCell ref="TVE7:TVL7"/>
    <mergeCell ref="TVM7:TVT7"/>
    <mergeCell ref="TVU7:TWB7"/>
    <mergeCell ref="TTA7:TTH7"/>
    <mergeCell ref="TTI7:TTP7"/>
    <mergeCell ref="TTQ7:TTX7"/>
    <mergeCell ref="TTY7:TUF7"/>
    <mergeCell ref="TUG7:TUN7"/>
    <mergeCell ref="TRM7:TRT7"/>
    <mergeCell ref="TRU7:TSB7"/>
    <mergeCell ref="TSC7:TSJ7"/>
    <mergeCell ref="TSK7:TSR7"/>
    <mergeCell ref="TSS7:TSZ7"/>
    <mergeCell ref="UCG7:UCN7"/>
    <mergeCell ref="UCO7:UCV7"/>
    <mergeCell ref="UCW7:UDD7"/>
    <mergeCell ref="UDE7:UDL7"/>
    <mergeCell ref="UDM7:UDT7"/>
    <mergeCell ref="UAS7:UAZ7"/>
    <mergeCell ref="UBA7:UBH7"/>
    <mergeCell ref="UBI7:UBP7"/>
    <mergeCell ref="UBQ7:UBX7"/>
    <mergeCell ref="UBY7:UCF7"/>
    <mergeCell ref="TZE7:TZL7"/>
    <mergeCell ref="TZM7:TZT7"/>
    <mergeCell ref="TZU7:UAB7"/>
    <mergeCell ref="UAC7:UAJ7"/>
    <mergeCell ref="UAK7:UAR7"/>
    <mergeCell ref="TXQ7:TXX7"/>
    <mergeCell ref="TXY7:TYF7"/>
    <mergeCell ref="TYG7:TYN7"/>
    <mergeCell ref="TYO7:TYV7"/>
    <mergeCell ref="TYW7:TZD7"/>
    <mergeCell ref="UIK7:UIR7"/>
    <mergeCell ref="UIS7:UIZ7"/>
    <mergeCell ref="UJA7:UJH7"/>
    <mergeCell ref="UJI7:UJP7"/>
    <mergeCell ref="UJQ7:UJX7"/>
    <mergeCell ref="UGW7:UHD7"/>
    <mergeCell ref="UHE7:UHL7"/>
    <mergeCell ref="UHM7:UHT7"/>
    <mergeCell ref="UHU7:UIB7"/>
    <mergeCell ref="UIC7:UIJ7"/>
    <mergeCell ref="UFI7:UFP7"/>
    <mergeCell ref="UFQ7:UFX7"/>
    <mergeCell ref="UFY7:UGF7"/>
    <mergeCell ref="UGG7:UGN7"/>
    <mergeCell ref="UGO7:UGV7"/>
    <mergeCell ref="UDU7:UEB7"/>
    <mergeCell ref="UEC7:UEJ7"/>
    <mergeCell ref="UEK7:UER7"/>
    <mergeCell ref="UES7:UEZ7"/>
    <mergeCell ref="UFA7:UFH7"/>
    <mergeCell ref="UOO7:UOV7"/>
    <mergeCell ref="UOW7:UPD7"/>
    <mergeCell ref="UPE7:UPL7"/>
    <mergeCell ref="UPM7:UPT7"/>
    <mergeCell ref="UPU7:UQB7"/>
    <mergeCell ref="UNA7:UNH7"/>
    <mergeCell ref="UNI7:UNP7"/>
    <mergeCell ref="UNQ7:UNX7"/>
    <mergeCell ref="UNY7:UOF7"/>
    <mergeCell ref="UOG7:UON7"/>
    <mergeCell ref="ULM7:ULT7"/>
    <mergeCell ref="ULU7:UMB7"/>
    <mergeCell ref="UMC7:UMJ7"/>
    <mergeCell ref="UMK7:UMR7"/>
    <mergeCell ref="UMS7:UMZ7"/>
    <mergeCell ref="UJY7:UKF7"/>
    <mergeCell ref="UKG7:UKN7"/>
    <mergeCell ref="UKO7:UKV7"/>
    <mergeCell ref="UKW7:ULD7"/>
    <mergeCell ref="ULE7:ULL7"/>
    <mergeCell ref="UUS7:UUZ7"/>
    <mergeCell ref="UVA7:UVH7"/>
    <mergeCell ref="UVI7:UVP7"/>
    <mergeCell ref="UVQ7:UVX7"/>
    <mergeCell ref="UVY7:UWF7"/>
    <mergeCell ref="UTE7:UTL7"/>
    <mergeCell ref="UTM7:UTT7"/>
    <mergeCell ref="UTU7:UUB7"/>
    <mergeCell ref="UUC7:UUJ7"/>
    <mergeCell ref="UUK7:UUR7"/>
    <mergeCell ref="URQ7:URX7"/>
    <mergeCell ref="URY7:USF7"/>
    <mergeCell ref="USG7:USN7"/>
    <mergeCell ref="USO7:USV7"/>
    <mergeCell ref="USW7:UTD7"/>
    <mergeCell ref="UQC7:UQJ7"/>
    <mergeCell ref="UQK7:UQR7"/>
    <mergeCell ref="UQS7:UQZ7"/>
    <mergeCell ref="URA7:URH7"/>
    <mergeCell ref="URI7:URP7"/>
    <mergeCell ref="VAW7:VBD7"/>
    <mergeCell ref="VBE7:VBL7"/>
    <mergeCell ref="VBM7:VBT7"/>
    <mergeCell ref="VBU7:VCB7"/>
    <mergeCell ref="VCC7:VCJ7"/>
    <mergeCell ref="UZI7:UZP7"/>
    <mergeCell ref="UZQ7:UZX7"/>
    <mergeCell ref="UZY7:VAF7"/>
    <mergeCell ref="VAG7:VAN7"/>
    <mergeCell ref="VAO7:VAV7"/>
    <mergeCell ref="UXU7:UYB7"/>
    <mergeCell ref="UYC7:UYJ7"/>
    <mergeCell ref="UYK7:UYR7"/>
    <mergeCell ref="UYS7:UYZ7"/>
    <mergeCell ref="UZA7:UZH7"/>
    <mergeCell ref="UWG7:UWN7"/>
    <mergeCell ref="UWO7:UWV7"/>
    <mergeCell ref="UWW7:UXD7"/>
    <mergeCell ref="UXE7:UXL7"/>
    <mergeCell ref="UXM7:UXT7"/>
    <mergeCell ref="VHA7:VHH7"/>
    <mergeCell ref="VHI7:VHP7"/>
    <mergeCell ref="VHQ7:VHX7"/>
    <mergeCell ref="VHY7:VIF7"/>
    <mergeCell ref="VIG7:VIN7"/>
    <mergeCell ref="VFM7:VFT7"/>
    <mergeCell ref="VFU7:VGB7"/>
    <mergeCell ref="VGC7:VGJ7"/>
    <mergeCell ref="VGK7:VGR7"/>
    <mergeCell ref="VGS7:VGZ7"/>
    <mergeCell ref="VDY7:VEF7"/>
    <mergeCell ref="VEG7:VEN7"/>
    <mergeCell ref="VEO7:VEV7"/>
    <mergeCell ref="VEW7:VFD7"/>
    <mergeCell ref="VFE7:VFL7"/>
    <mergeCell ref="VCK7:VCR7"/>
    <mergeCell ref="VCS7:VCZ7"/>
    <mergeCell ref="VDA7:VDH7"/>
    <mergeCell ref="VDI7:VDP7"/>
    <mergeCell ref="VDQ7:VDX7"/>
    <mergeCell ref="VNE7:VNL7"/>
    <mergeCell ref="VNM7:VNT7"/>
    <mergeCell ref="VNU7:VOB7"/>
    <mergeCell ref="VOC7:VOJ7"/>
    <mergeCell ref="VOK7:VOR7"/>
    <mergeCell ref="VLQ7:VLX7"/>
    <mergeCell ref="VLY7:VMF7"/>
    <mergeCell ref="VMG7:VMN7"/>
    <mergeCell ref="VMO7:VMV7"/>
    <mergeCell ref="VMW7:VND7"/>
    <mergeCell ref="VKC7:VKJ7"/>
    <mergeCell ref="VKK7:VKR7"/>
    <mergeCell ref="VKS7:VKZ7"/>
    <mergeCell ref="VLA7:VLH7"/>
    <mergeCell ref="VLI7:VLP7"/>
    <mergeCell ref="VIO7:VIV7"/>
    <mergeCell ref="VIW7:VJD7"/>
    <mergeCell ref="VJE7:VJL7"/>
    <mergeCell ref="VJM7:VJT7"/>
    <mergeCell ref="VJU7:VKB7"/>
    <mergeCell ref="VTI7:VTP7"/>
    <mergeCell ref="VTQ7:VTX7"/>
    <mergeCell ref="VTY7:VUF7"/>
    <mergeCell ref="VUG7:VUN7"/>
    <mergeCell ref="VUO7:VUV7"/>
    <mergeCell ref="VRU7:VSB7"/>
    <mergeCell ref="VSC7:VSJ7"/>
    <mergeCell ref="VSK7:VSR7"/>
    <mergeCell ref="VSS7:VSZ7"/>
    <mergeCell ref="VTA7:VTH7"/>
    <mergeCell ref="VQG7:VQN7"/>
    <mergeCell ref="VQO7:VQV7"/>
    <mergeCell ref="VQW7:VRD7"/>
    <mergeCell ref="VRE7:VRL7"/>
    <mergeCell ref="VRM7:VRT7"/>
    <mergeCell ref="VOS7:VOZ7"/>
    <mergeCell ref="VPA7:VPH7"/>
    <mergeCell ref="VPI7:VPP7"/>
    <mergeCell ref="VPQ7:VPX7"/>
    <mergeCell ref="VPY7:VQF7"/>
    <mergeCell ref="VZM7:VZT7"/>
    <mergeCell ref="VZU7:WAB7"/>
    <mergeCell ref="WAC7:WAJ7"/>
    <mergeCell ref="WAK7:WAR7"/>
    <mergeCell ref="WAS7:WAZ7"/>
    <mergeCell ref="VXY7:VYF7"/>
    <mergeCell ref="VYG7:VYN7"/>
    <mergeCell ref="VYO7:VYV7"/>
    <mergeCell ref="VYW7:VZD7"/>
    <mergeCell ref="VZE7:VZL7"/>
    <mergeCell ref="VWK7:VWR7"/>
    <mergeCell ref="VWS7:VWZ7"/>
    <mergeCell ref="VXA7:VXH7"/>
    <mergeCell ref="VXI7:VXP7"/>
    <mergeCell ref="VXQ7:VXX7"/>
    <mergeCell ref="VUW7:VVD7"/>
    <mergeCell ref="VVE7:VVL7"/>
    <mergeCell ref="VVM7:VVT7"/>
    <mergeCell ref="VVU7:VWB7"/>
    <mergeCell ref="VWC7:VWJ7"/>
    <mergeCell ref="WFQ7:WFX7"/>
    <mergeCell ref="WFY7:WGF7"/>
    <mergeCell ref="WGG7:WGN7"/>
    <mergeCell ref="WGO7:WGV7"/>
    <mergeCell ref="WGW7:WHD7"/>
    <mergeCell ref="WEC7:WEJ7"/>
    <mergeCell ref="WEK7:WER7"/>
    <mergeCell ref="WES7:WEZ7"/>
    <mergeCell ref="WFA7:WFH7"/>
    <mergeCell ref="WFI7:WFP7"/>
    <mergeCell ref="WCO7:WCV7"/>
    <mergeCell ref="WCW7:WDD7"/>
    <mergeCell ref="WDE7:WDL7"/>
    <mergeCell ref="WDM7:WDT7"/>
    <mergeCell ref="WDU7:WEB7"/>
    <mergeCell ref="WBA7:WBH7"/>
    <mergeCell ref="WBI7:WBP7"/>
    <mergeCell ref="WBQ7:WBX7"/>
    <mergeCell ref="WBY7:WCF7"/>
    <mergeCell ref="WCG7:WCN7"/>
    <mergeCell ref="WLU7:WMB7"/>
    <mergeCell ref="WMC7:WMJ7"/>
    <mergeCell ref="WMK7:WMR7"/>
    <mergeCell ref="WMS7:WMZ7"/>
    <mergeCell ref="WNA7:WNH7"/>
    <mergeCell ref="WKG7:WKN7"/>
    <mergeCell ref="WKO7:WKV7"/>
    <mergeCell ref="WKW7:WLD7"/>
    <mergeCell ref="WLE7:WLL7"/>
    <mergeCell ref="WLM7:WLT7"/>
    <mergeCell ref="WIS7:WIZ7"/>
    <mergeCell ref="WJA7:WJH7"/>
    <mergeCell ref="WJI7:WJP7"/>
    <mergeCell ref="WJQ7:WJX7"/>
    <mergeCell ref="WJY7:WKF7"/>
    <mergeCell ref="WHE7:WHL7"/>
    <mergeCell ref="WHM7:WHT7"/>
    <mergeCell ref="WHU7:WIB7"/>
    <mergeCell ref="WIC7:WIJ7"/>
    <mergeCell ref="WIK7:WIR7"/>
    <mergeCell ref="WRY7:WSF7"/>
    <mergeCell ref="WSG7:WSN7"/>
    <mergeCell ref="WSO7:WSV7"/>
    <mergeCell ref="WSW7:WTD7"/>
    <mergeCell ref="WTE7:WTL7"/>
    <mergeCell ref="WQK7:WQR7"/>
    <mergeCell ref="WQS7:WQZ7"/>
    <mergeCell ref="WRA7:WRH7"/>
    <mergeCell ref="WRI7:WRP7"/>
    <mergeCell ref="WRQ7:WRX7"/>
    <mergeCell ref="WOW7:WPD7"/>
    <mergeCell ref="WPE7:WPL7"/>
    <mergeCell ref="WPM7:WPT7"/>
    <mergeCell ref="WPU7:WQB7"/>
    <mergeCell ref="WQC7:WQJ7"/>
    <mergeCell ref="WNI7:WNP7"/>
    <mergeCell ref="WNQ7:WNX7"/>
    <mergeCell ref="WNY7:WOF7"/>
    <mergeCell ref="WOG7:WON7"/>
    <mergeCell ref="WOO7:WOV7"/>
    <mergeCell ref="WYC7:WYJ7"/>
    <mergeCell ref="WYK7:WYR7"/>
    <mergeCell ref="WYS7:WYZ7"/>
    <mergeCell ref="WZA7:WZH7"/>
    <mergeCell ref="WZI7:WZP7"/>
    <mergeCell ref="WWO7:WWV7"/>
    <mergeCell ref="WWW7:WXD7"/>
    <mergeCell ref="WXE7:WXL7"/>
    <mergeCell ref="WXM7:WXT7"/>
    <mergeCell ref="WXU7:WYB7"/>
    <mergeCell ref="WVA7:WVH7"/>
    <mergeCell ref="WVI7:WVP7"/>
    <mergeCell ref="WVQ7:WVX7"/>
    <mergeCell ref="WVY7:WWF7"/>
    <mergeCell ref="WWG7:WWN7"/>
    <mergeCell ref="WTM7:WTT7"/>
    <mergeCell ref="WTU7:WUB7"/>
    <mergeCell ref="WUC7:WUJ7"/>
    <mergeCell ref="WUK7:WUR7"/>
    <mergeCell ref="WUS7:WUZ7"/>
    <mergeCell ref="XEG7:XEN7"/>
    <mergeCell ref="XEO7:XEV7"/>
    <mergeCell ref="XEW7:XFD7"/>
    <mergeCell ref="XCS7:XCZ7"/>
    <mergeCell ref="XDA7:XDH7"/>
    <mergeCell ref="XDI7:XDP7"/>
    <mergeCell ref="XDQ7:XDX7"/>
    <mergeCell ref="XDY7:XEF7"/>
    <mergeCell ref="XBE7:XBL7"/>
    <mergeCell ref="XBM7:XBT7"/>
    <mergeCell ref="XBU7:XCB7"/>
    <mergeCell ref="XCC7:XCJ7"/>
    <mergeCell ref="XCK7:XCR7"/>
    <mergeCell ref="WZQ7:WZX7"/>
    <mergeCell ref="WZY7:XAF7"/>
    <mergeCell ref="XAG7:XAN7"/>
    <mergeCell ref="XAO7:XAV7"/>
    <mergeCell ref="XAW7:XBD7"/>
  </mergeCells>
  <phoneticPr fontId="0" type="noConversion"/>
  <conditionalFormatting sqref="D41:F65536 J8:L24 B8:E24 M13:N24 O8:P24 O1:IV2 F13:G24 A25:B25 D26:D39 Q25:IV25 G26:IV65536 P3:IV3 E26:F40 H8:H24 A26:C65536 AH8:AN24 F8:G9 AH4:AN6 Z8:AF24 AG4:AG24 Z4:AF6 R8:X24 Y4:Y24 R4:X6 Q4:Q24 O4:P6 M8:N11 J1:N6 I1:I24 B1:H6 BV8:CB24 AP8:AV24 BV4:CB6 BN8:BT24 BU4:BU24 BN4:BT6 BF8:BL24 BM4:BM24 BF4:BL6 AX8:BD24 BE4:BE24 AX4:BD6 AO4:AO24 AW4:AW24 AP4:AV6 DJ8:DP24 CD8:CJ24 DJ4:DP6 DB8:DH24 DI4:DI24 DB4:DH6 CT8:CZ24 DA4:DA24 CT4:CZ6 CL8:CR24 CS4:CS24 CL4:CR6 CC4:CC24 CK4:CK24 CD4:CJ6 EX8:FD24 DR8:DX24 EX4:FD6 EP8:EV24 EW4:EW24 EP4:EV6 EH8:EN24 EO4:EO24 EH4:EN6 DZ8:EF24 EG4:EG24 DZ4:EF6 DQ4:DQ24 DY4:DY24 DR4:DX6 GL8:GR24 FF8:FL24 GL4:GR6 GD8:GJ24 GK4:GK24 GD4:GJ6 FV8:GB24 GC4:GC24 FV4:GB6 FN8:FT24 FU4:FU24 FN4:FT6 FE4:FE24 FM4:FM24 FF4:FL6 HZ8:IF24 GT8:GZ24 HZ4:IF6 HR8:HX24 HY4:HY24 HR4:HX6 HJ8:HP24 HQ4:HQ24 HJ4:HP6 HB8:HH24 HI4:HI24 HB4:HH6 GS4:GS24 HA4:HA24 GT4:GZ6 IP8:IV24 IP4:IV6 IG4:IG24 IO4:IO24 IH4:IN6 IH8:IN24 A1:A24">
    <cfRule type="cellIs" dxfId="18" priority="8" stopIfTrue="1" operator="equal">
      <formula>0</formula>
    </cfRule>
  </conditionalFormatting>
  <conditionalFormatting sqref="A39">
    <cfRule type="cellIs" dxfId="17" priority="7" stopIfTrue="1" operator="equal">
      <formula>0</formula>
    </cfRule>
  </conditionalFormatting>
  <conditionalFormatting sqref="C25:P25">
    <cfRule type="cellIs" dxfId="16" priority="6" stopIfTrue="1" operator="equal">
      <formula>0</formula>
    </cfRule>
  </conditionalFormatting>
  <conditionalFormatting sqref="O3">
    <cfRule type="cellIs" dxfId="15" priority="5" stopIfTrue="1" operator="equal">
      <formula>0</formula>
    </cfRule>
  </conditionalFormatting>
  <conditionalFormatting sqref="A39">
    <cfRule type="cellIs" dxfId="14" priority="4" stopIfTrue="1" operator="equal">
      <formula>0</formula>
    </cfRule>
  </conditionalFormatting>
  <conditionalFormatting sqref="A39">
    <cfRule type="cellIs" dxfId="13" priority="3" stopIfTrue="1" operator="equal">
      <formula>0</formula>
    </cfRule>
  </conditionalFormatting>
  <conditionalFormatting sqref="I7 AG7 Y7 Q7 AW7 BU7 BM7 BE7 AO7 CK7 DI7 DA7 CS7 CC7 DY7 EW7 EO7 EG7 DQ7 FM7 GK7 GC7 FU7 FE7 HA7 HY7 HQ7 HI7 GS7 IO7 JM7 JE7 IW7 IG7 KC7 LA7 KS7 KK7 JU7 LQ7 MO7 MG7 LY7 LI7 NE7 OC7 NU7 NM7 MW7 OS7 PQ7 PI7 PA7 OK7 QG7 RE7 QW7 QO7 PY7 RU7 SS7 SK7 SC7 RM7 TI7 UG7 TY7 TQ7 TA7 UW7 VU7 VM7 VE7 UO7 WK7 XI7 XA7 WS7 WC7 XY7 YW7 YO7 YG7 XQ7 ZM7 AAK7 AAC7 ZU7 ZE7 ABA7 ABY7 ABQ7 ABI7 AAS7 ACO7 ADM7 ADE7 ACW7 ACG7 AEC7 AFA7 AES7 AEK7 ADU7 AFQ7 AGO7 AGG7 AFY7 AFI7 AHE7 AIC7 AHU7 AHM7 AGW7 AIS7 AJQ7 AJI7 AJA7 AIK7 AKG7 ALE7 AKW7 AKO7 AJY7 ALU7 AMS7 AMK7 AMC7 ALM7 ANI7 AOG7 ANY7 ANQ7 ANA7 AOW7 APU7 APM7 APE7 AOO7 AQK7 ARI7 ARA7 AQS7 AQC7 ARY7 ASW7 ASO7 ASG7 ARQ7 ATM7 AUK7 AUC7 ATU7 ATE7 AVA7 AVY7 AVQ7 AVI7 AUS7 AWO7 AXM7 AXE7 AWW7 AWG7 AYC7 AZA7 AYS7 AYK7 AXU7 AZQ7 BAO7 BAG7 AZY7 AZI7 BBE7 BCC7 BBU7 BBM7 BAW7 BCS7 BDQ7 BDI7 BDA7 BCK7 BEG7 BFE7 BEW7 BEO7 BDY7 BFU7 BGS7 BGK7 BGC7 BFM7 BHI7 BIG7 BHY7 BHQ7 BHA7 BIW7 BJU7 BJM7 BJE7 BIO7 BKK7 BLI7 BLA7 BKS7 BKC7 BLY7 BMW7 BMO7 BMG7 BLQ7 BNM7 BOK7 BOC7 BNU7 BNE7 BPA7 BPY7 BPQ7 BPI7 BOS7 BQO7 BRM7 BRE7 BQW7 BQG7 BSC7 BTA7 BSS7 BSK7 BRU7 BTQ7 BUO7 BUG7 BTY7 BTI7 BVE7 BWC7 BVU7 BVM7 BUW7 BWS7 BXQ7 BXI7 BXA7 BWK7 BYG7 BZE7 BYW7 BYO7 BXY7 BZU7 CAS7 CAK7 CAC7 BZM7 CBI7 CCG7 CBY7 CBQ7 CBA7 CCW7 CDU7 CDM7 CDE7 CCO7 CEK7 CFI7 CFA7 CES7 CEC7 CFY7 CGW7 CGO7 CGG7 CFQ7 CHM7 CIK7 CIC7 CHU7 CHE7 CJA7 CJY7 CJQ7 CJI7 CIS7 CKO7 CLM7 CLE7 CKW7 CKG7 CMC7 CNA7 CMS7 CMK7 CLU7 CNQ7 COO7 COG7 CNY7 CNI7 CPE7 CQC7 CPU7 CPM7 COW7 CQS7 CRQ7 CRI7 CRA7 CQK7 CSG7 CTE7 CSW7 CSO7 CRY7 CTU7 CUS7 CUK7 CUC7 CTM7 CVI7 CWG7 CVY7 CVQ7 CVA7 CWW7 CXU7 CXM7 CXE7 CWO7 CYK7 CZI7 CZA7 CYS7 CYC7 CZY7 DAW7 DAO7 DAG7 CZQ7 DBM7 DCK7 DCC7 DBU7 DBE7 DDA7 DDY7 DDQ7 DDI7 DCS7 DEO7 DFM7 DFE7 DEW7 DEG7 DGC7 DHA7 DGS7 DGK7 DFU7 DHQ7 DIO7 DIG7 DHY7 DHI7 DJE7 DKC7 DJU7 DJM7 DIW7 DKS7 DLQ7 DLI7 DLA7 DKK7 DMG7 DNE7 DMW7 DMO7 DLY7 DNU7 DOS7 DOK7 DOC7 DNM7 DPI7 DQG7 DPY7 DPQ7 DPA7 DQW7 DRU7 DRM7 DRE7 DQO7 DSK7 DTI7 DTA7 DSS7 DSC7 DTY7 DUW7 DUO7 DUG7 DTQ7 DVM7 DWK7 DWC7 DVU7 DVE7 DXA7 DXY7 DXQ7 DXI7 DWS7 DYO7 DZM7 DZE7 DYW7 DYG7 EAC7 EBA7 EAS7 EAK7 DZU7 EBQ7 ECO7 ECG7 EBY7 EBI7 EDE7 EEC7 EDU7 EDM7 ECW7 EES7 EFQ7 EFI7 EFA7 EEK7 EGG7 EHE7 EGW7 EGO7 EFY7 EHU7 EIS7 EIK7 EIC7 EHM7 EJI7 EKG7 EJY7 EJQ7 EJA7 EKW7 ELU7 ELM7 ELE7 EKO7 EMK7 ENI7 ENA7 EMS7 EMC7 ENY7 EOW7 EOO7 EOG7 ENQ7 EPM7 EQK7 EQC7 EPU7 EPE7 ERA7 ERY7 ERQ7 ERI7 EQS7 ESO7 ETM7 ETE7 ESW7 ESG7 EUC7 EVA7 EUS7 EUK7 ETU7 EVQ7 EWO7 EWG7 EVY7 EVI7 EXE7 EYC7 EXU7 EXM7 EWW7 EYS7 EZQ7 EZI7 EZA7 EYK7 FAG7 FBE7 FAW7 FAO7 EZY7 FBU7 FCS7 FCK7 FCC7 FBM7 FDI7 FEG7 FDY7 FDQ7 FDA7 FEW7 FFU7 FFM7 FFE7 FEO7 FGK7 FHI7 FHA7 FGS7 FGC7 FHY7 FIW7 FIO7 FIG7 FHQ7 FJM7 FKK7 FKC7 FJU7 FJE7 FLA7 FLY7 FLQ7 FLI7 FKS7 FMO7 FNM7 FNE7 FMW7 FMG7 FOC7 FPA7 FOS7 FOK7 FNU7 FPQ7 FQO7 FQG7 FPY7 FPI7 FRE7 FSC7 FRU7 FRM7 FQW7 FSS7 FTQ7 FTI7 FTA7 FSK7 FUG7 FVE7 FUW7 FUO7 FTY7 FVU7 FWS7 FWK7 FWC7 FVM7 FXI7 FYG7 FXY7 FXQ7 FXA7 FYW7 FZU7 FZM7 FZE7 FYO7 GAK7 GBI7 GBA7 GAS7 GAC7 GBY7 GCW7 GCO7 GCG7 GBQ7 GDM7 GEK7 GEC7 GDU7 GDE7 GFA7 GFY7 GFQ7 GFI7 GES7 GGO7 GHM7 GHE7 GGW7 GGG7 GIC7 GJA7 GIS7 GIK7 GHU7 GJQ7 GKO7 GKG7 GJY7 GJI7 GLE7 GMC7 GLU7 GLM7 GKW7 GMS7 GNQ7 GNI7 GNA7 GMK7 GOG7 GPE7 GOW7 GOO7 GNY7 GPU7 GQS7 GQK7 GQC7 GPM7 GRI7 GSG7 GRY7 GRQ7 GRA7 GSW7 GTU7 GTM7 GTE7 GSO7 GUK7 GVI7 GVA7 GUS7 GUC7 GVY7 GWW7 GWO7 GWG7 GVQ7 GXM7 GYK7 GYC7 GXU7 GXE7 GZA7 GZY7 GZQ7 GZI7 GYS7 HAO7 HBM7 HBE7 HAW7 HAG7 HCC7 HDA7 HCS7 HCK7 HBU7 HDQ7 HEO7 HEG7 HDY7 HDI7 HFE7 HGC7 HFU7 HFM7 HEW7 HGS7 HHQ7 HHI7 HHA7 HGK7 HIG7 HJE7 HIW7 HIO7 HHY7 HJU7 HKS7 HKK7 HKC7 HJM7 HLI7 HMG7 HLY7 HLQ7 HLA7 HMW7 HNU7 HNM7 HNE7 HMO7 HOK7 HPI7 HPA7 HOS7 HOC7 HPY7 HQW7 HQO7 HQG7 HPQ7 HRM7 HSK7 HSC7 HRU7 HRE7 HTA7 HTY7 HTQ7 HTI7 HSS7 HUO7 HVM7 HVE7 HUW7 HUG7 HWC7 HXA7 HWS7 HWK7 HVU7 HXQ7 HYO7 HYG7 HXY7 HXI7 HZE7 IAC7 HZU7 HZM7 HYW7 IAS7 IBQ7 IBI7 IBA7 IAK7 ICG7 IDE7 ICW7 ICO7 IBY7 IDU7 IES7 IEK7 IEC7 IDM7 IFI7 IGG7 IFY7 IFQ7 IFA7 IGW7 IHU7 IHM7 IHE7 IGO7 IIK7 IJI7 IJA7 IIS7 IIC7 IJY7 IKW7 IKO7 IKG7 IJQ7 ILM7 IMK7 IMC7 ILU7 ILE7 INA7 INY7 INQ7 INI7 IMS7 IOO7 IPM7 IPE7 IOW7 IOG7 IQC7 IRA7 IQS7 IQK7 IPU7 IRQ7 ISO7 ISG7 IRY7 IRI7 ITE7 IUC7 ITU7 ITM7 ISW7 IUS7 IVQ7 IVI7 IVA7 IUK7 IWG7 IXE7 IWW7 IWO7 IVY7 IXU7 IYS7 IYK7 IYC7 IXM7 IZI7 JAG7 IZY7 IZQ7 IZA7 JAW7 JBU7 JBM7 JBE7 JAO7 JCK7 JDI7 JDA7 JCS7 JCC7 JDY7 JEW7 JEO7 JEG7 JDQ7 JFM7 JGK7 JGC7 JFU7 JFE7 JHA7 JHY7 JHQ7 JHI7 JGS7 JIO7 JJM7 JJE7 JIW7 JIG7 JKC7 JLA7 JKS7 JKK7 JJU7 JLQ7 JMO7 JMG7 JLY7 JLI7 JNE7 JOC7 JNU7 JNM7 JMW7 JOS7 JPQ7 JPI7 JPA7 JOK7 JQG7 JRE7 JQW7 JQO7 JPY7 JRU7 JSS7 JSK7 JSC7 JRM7 JTI7 JUG7 JTY7 JTQ7 JTA7 JUW7 JVU7 JVM7 JVE7 JUO7 JWK7 JXI7 JXA7 JWS7 JWC7 JXY7 JYW7 JYO7 JYG7 JXQ7 JZM7 KAK7 KAC7 JZU7 JZE7 KBA7 KBY7 KBQ7 KBI7 KAS7 KCO7 KDM7 KDE7 KCW7 KCG7 KEC7 KFA7 KES7 KEK7 KDU7 KFQ7 KGO7 KGG7 KFY7 KFI7 KHE7 KIC7 KHU7 KHM7 KGW7 KIS7 KJQ7 KJI7 KJA7 KIK7 KKG7 KLE7 KKW7 KKO7 KJY7 KLU7 KMS7 KMK7 KMC7 KLM7 KNI7 KOG7 KNY7 KNQ7 KNA7 KOW7 KPU7 KPM7 KPE7 KOO7 KQK7 KRI7 KRA7 KQS7 KQC7 KRY7 KSW7 KSO7 KSG7 KRQ7 KTM7 KUK7 KUC7 KTU7 KTE7 KVA7 KVY7 KVQ7 KVI7 KUS7 KWO7 KXM7 KXE7 KWW7 KWG7 KYC7 KZA7 KYS7 KYK7 KXU7 KZQ7 LAO7 LAG7 KZY7 KZI7 LBE7 LCC7 LBU7 LBM7 LAW7 LCS7 LDQ7 LDI7 LDA7 LCK7 LEG7 LFE7 LEW7 LEO7 LDY7 LFU7 LGS7 LGK7 LGC7 LFM7 LHI7 LIG7 LHY7 LHQ7 LHA7 LIW7 LJU7 LJM7 LJE7 LIO7 LKK7 LLI7 LLA7 LKS7 LKC7 LLY7 LMW7 LMO7 LMG7 LLQ7 LNM7 LOK7 LOC7 LNU7 LNE7 LPA7 LPY7 LPQ7 LPI7 LOS7 LQO7 LRM7 LRE7 LQW7 LQG7 LSC7 LTA7 LSS7 LSK7 LRU7 LTQ7 LUO7 LUG7 LTY7 LTI7 LVE7 LWC7 LVU7 LVM7 LUW7 LWS7 LXQ7 LXI7 LXA7 LWK7 LYG7 LZE7 LYW7 LYO7 LXY7 LZU7 MAS7 MAK7 MAC7 LZM7 MBI7 MCG7 MBY7 MBQ7 MBA7 MCW7 MDU7 MDM7 MDE7 MCO7 MEK7 MFI7 MFA7 MES7 MEC7 MFY7 MGW7 MGO7 MGG7 MFQ7 MHM7 MIK7 MIC7 MHU7 MHE7 MJA7 MJY7 MJQ7 MJI7 MIS7 MKO7 MLM7 MLE7 MKW7 MKG7 MMC7 MNA7 MMS7 MMK7 MLU7 MNQ7 MOO7 MOG7 MNY7 MNI7 MPE7 MQC7 MPU7 MPM7 MOW7 MQS7 MRQ7 MRI7 MRA7 MQK7 MSG7 MTE7 MSW7 MSO7 MRY7 MTU7 MUS7 MUK7 MUC7 MTM7 MVI7 MWG7 MVY7 MVQ7 MVA7 MWW7 MXU7 MXM7 MXE7 MWO7 MYK7 MZI7 MZA7 MYS7 MYC7 MZY7 NAW7 NAO7 NAG7 MZQ7 NBM7 NCK7 NCC7 NBU7 NBE7 NDA7 NDY7 NDQ7 NDI7 NCS7 NEO7 NFM7 NFE7 NEW7 NEG7 NGC7 NHA7 NGS7 NGK7 NFU7 NHQ7 NIO7 NIG7 NHY7 NHI7 NJE7 NKC7 NJU7 NJM7 NIW7 NKS7 NLQ7 NLI7 NLA7 NKK7 NMG7 NNE7 NMW7 NMO7 NLY7 NNU7 NOS7 NOK7 NOC7 NNM7 NPI7 NQG7 NPY7 NPQ7 NPA7 NQW7 NRU7 NRM7 NRE7 NQO7 NSK7 NTI7 NTA7 NSS7 NSC7 NTY7 NUW7 NUO7 NUG7 NTQ7 NVM7 NWK7 NWC7 NVU7 NVE7 NXA7 NXY7 NXQ7 NXI7 NWS7 NYO7 NZM7 NZE7 NYW7 NYG7 OAC7 OBA7 OAS7 OAK7 NZU7 OBQ7 OCO7 OCG7 OBY7 OBI7 ODE7 OEC7 ODU7 ODM7 OCW7 OES7 OFQ7 OFI7 OFA7 OEK7 OGG7 OHE7 OGW7 OGO7 OFY7 OHU7 OIS7 OIK7 OIC7 OHM7 OJI7 OKG7 OJY7 OJQ7 OJA7 OKW7 OLU7 OLM7 OLE7 OKO7 OMK7 ONI7 ONA7 OMS7 OMC7 ONY7 OOW7 OOO7 OOG7 ONQ7 OPM7 OQK7 OQC7 OPU7 OPE7 ORA7 ORY7 ORQ7 ORI7 OQS7 OSO7 OTM7 OTE7 OSW7 OSG7 OUC7 OVA7 OUS7 OUK7 OTU7 OVQ7 OWO7 OWG7 OVY7 OVI7 OXE7 OYC7 OXU7 OXM7 OWW7 OYS7 OZQ7 OZI7 OZA7 OYK7 PAG7 PBE7 PAW7 PAO7 OZY7 PBU7 PCS7 PCK7 PCC7 PBM7 PDI7 PEG7 PDY7 PDQ7 PDA7 PEW7 PFU7 PFM7 PFE7 PEO7 PGK7 PHI7 PHA7 PGS7 PGC7 PHY7 PIW7 PIO7 PIG7 PHQ7 PJM7 PKK7 PKC7 PJU7 PJE7 PLA7 PLY7 PLQ7 PLI7 PKS7 PMO7 PNM7 PNE7 PMW7 PMG7 POC7 PPA7 POS7 POK7 PNU7 PPQ7 PQO7 PQG7 PPY7 PPI7 PRE7 PSC7 PRU7 PRM7 PQW7 PSS7 PTQ7 PTI7 PTA7 PSK7 PUG7 PVE7 PUW7 PUO7 PTY7 PVU7 PWS7 PWK7 PWC7 PVM7 PXI7 PYG7 PXY7 PXQ7 PXA7 PYW7 PZU7 PZM7 PZE7 PYO7 QAK7 QBI7 QBA7 QAS7 QAC7 QBY7 QCW7 QCO7 QCG7 QBQ7 QDM7 QEK7 QEC7 QDU7 QDE7 QFA7 QFY7 QFQ7 QFI7 QES7 QGO7 QHM7 QHE7 QGW7 QGG7 QIC7 QJA7 QIS7 QIK7 QHU7 QJQ7 QKO7 QKG7 QJY7 QJI7 QLE7 QMC7 QLU7 QLM7 QKW7 QMS7 QNQ7 QNI7 QNA7 QMK7 QOG7 QPE7 QOW7 QOO7 QNY7 QPU7 QQS7 QQK7 QQC7 QPM7 QRI7 QSG7 QRY7 QRQ7 QRA7 QSW7 QTU7 QTM7 QTE7 QSO7 QUK7 QVI7 QVA7 QUS7 QUC7 QVY7 QWW7 QWO7 QWG7 QVQ7 QXM7 QYK7 QYC7 QXU7 QXE7 QZA7 QZY7 QZQ7 QZI7 QYS7 RAO7 RBM7 RBE7 RAW7 RAG7 RCC7 RDA7 RCS7 RCK7 RBU7 RDQ7 REO7 REG7 RDY7 RDI7 RFE7 RGC7 RFU7 RFM7 REW7 RGS7 RHQ7 RHI7 RHA7 RGK7 RIG7 RJE7 RIW7 RIO7 RHY7 RJU7 RKS7 RKK7 RKC7 RJM7 RLI7 RMG7 RLY7 RLQ7 RLA7 RMW7 RNU7 RNM7 RNE7 RMO7 ROK7 RPI7 RPA7 ROS7 ROC7 RPY7 RQW7 RQO7 RQG7 RPQ7 RRM7 RSK7 RSC7 RRU7 RRE7 RTA7 RTY7 RTQ7 RTI7 RSS7 RUO7 RVM7 RVE7 RUW7 RUG7 RWC7 RXA7 RWS7 RWK7 RVU7 RXQ7 RYO7 RYG7 RXY7 RXI7 RZE7 SAC7 RZU7 RZM7 RYW7 SAS7 SBQ7 SBI7 SBA7 SAK7 SCG7 SDE7 SCW7 SCO7 SBY7 SDU7 SES7 SEK7 SEC7 SDM7 SFI7 SGG7 SFY7 SFQ7 SFA7 SGW7 SHU7 SHM7 SHE7 SGO7 SIK7 SJI7 SJA7 SIS7 SIC7 SJY7 SKW7 SKO7 SKG7 SJQ7 SLM7 SMK7 SMC7 SLU7 SLE7 SNA7 SNY7 SNQ7 SNI7 SMS7 SOO7 SPM7 SPE7 SOW7 SOG7 SQC7 SRA7 SQS7 SQK7 SPU7 SRQ7 SSO7 SSG7 SRY7 SRI7 STE7 SUC7 STU7 STM7 SSW7 SUS7 SVQ7 SVI7 SVA7 SUK7 SWG7 SXE7 SWW7 SWO7 SVY7 SXU7 SYS7 SYK7 SYC7 SXM7 SZI7 TAG7 SZY7 SZQ7 SZA7 TAW7 TBU7 TBM7 TBE7 TAO7 TCK7 TDI7 TDA7 TCS7 TCC7 TDY7 TEW7 TEO7 TEG7 TDQ7 TFM7 TGK7 TGC7 TFU7 TFE7 THA7 THY7 THQ7 THI7 TGS7 TIO7 TJM7 TJE7 TIW7 TIG7 TKC7 TLA7 TKS7 TKK7 TJU7 TLQ7 TMO7 TMG7 TLY7 TLI7 TNE7 TOC7 TNU7 TNM7 TMW7 TOS7 TPQ7 TPI7 TPA7 TOK7 TQG7 TRE7 TQW7 TQO7 TPY7 TRU7 TSS7 TSK7 TSC7 TRM7 TTI7 TUG7 TTY7 TTQ7 TTA7 TUW7 TVU7 TVM7 TVE7 TUO7 TWK7 TXI7 TXA7 TWS7 TWC7 TXY7 TYW7 TYO7 TYG7 TXQ7 TZM7 UAK7 UAC7 TZU7 TZE7 UBA7 UBY7 UBQ7 UBI7 UAS7 UCO7 UDM7 UDE7 UCW7 UCG7 UEC7 UFA7 UES7 UEK7 UDU7 UFQ7 UGO7 UGG7 UFY7 UFI7 UHE7 UIC7 UHU7 UHM7 UGW7 UIS7 UJQ7 UJI7 UJA7 UIK7 UKG7 ULE7 UKW7 UKO7 UJY7 ULU7 UMS7 UMK7 UMC7 ULM7 UNI7 UOG7 UNY7 UNQ7 UNA7 UOW7 UPU7 UPM7 UPE7 UOO7 UQK7 URI7 URA7 UQS7 UQC7 URY7 USW7 USO7 USG7 URQ7 UTM7 UUK7 UUC7 UTU7 UTE7 UVA7 UVY7 UVQ7 UVI7 UUS7 UWO7 UXM7 UXE7 UWW7 UWG7 UYC7 UZA7 UYS7 UYK7 UXU7 UZQ7 VAO7 VAG7 UZY7 UZI7 VBE7 VCC7 VBU7 VBM7 VAW7 VCS7 VDQ7 VDI7 VDA7 VCK7 VEG7 VFE7 VEW7 VEO7 VDY7 VFU7 VGS7 VGK7 VGC7 VFM7 VHI7 VIG7 VHY7 VHQ7 VHA7 VIW7 VJU7 VJM7 VJE7 VIO7 VKK7 VLI7 VLA7 VKS7 VKC7 VLY7 VMW7 VMO7 VMG7 VLQ7 VNM7 VOK7 VOC7 VNU7 VNE7 VPA7 VPY7 VPQ7 VPI7 VOS7 VQO7 VRM7 VRE7 VQW7 VQG7 VSC7 VTA7 VSS7 VSK7 VRU7 VTQ7 VUO7 VUG7 VTY7 VTI7 VVE7 VWC7 VVU7 VVM7 VUW7 VWS7 VXQ7 VXI7 VXA7 VWK7 VYG7 VZE7 VYW7 VYO7 VXY7 VZU7 WAS7 WAK7 WAC7 VZM7 WBI7 WCG7 WBY7 WBQ7 WBA7 WCW7 WDU7 WDM7 WDE7 WCO7 WEK7 WFI7 WFA7 WES7 WEC7 WFY7 WGW7 WGO7 WGG7 WFQ7 WHM7 WIK7 WIC7 WHU7 WHE7 WJA7 WJY7 WJQ7 WJI7 WIS7 WKO7 WLM7 WLE7 WKW7 WKG7 WMC7 WNA7 WMS7 WMK7 WLU7 WNQ7 WOO7 WOG7 WNY7 WNI7 WPE7 WQC7 WPU7 WPM7 WOW7 WQS7 WRQ7 WRI7 WRA7 WQK7 WSG7 WTE7 WSW7 WSO7 WRY7 WTU7 WUS7 WUK7 WUC7 WTM7 WVI7 WWG7 WVY7 WVQ7 WVA7 WWW7 WXU7 WXM7 WXE7 WWO7 WYK7 WZI7 WZA7 WYS7 WYC7 WZY7 XAW7 XAO7 XAG7 WZQ7 XBM7 XCK7 XCC7 XBU7 XBE7 XDA7 XDY7 XDQ7 XDI7 XCS7 XEW7 XEG7 XEO7 A7">
    <cfRule type="cellIs" dxfId="12" priority="2" stopIfTrue="1" operator="equal">
      <formula>0</formula>
    </cfRule>
  </conditionalFormatting>
  <conditionalFormatting sqref="I7 AG7 Y7 Q7 AW7 BU7 BM7 BE7 AO7 CK7 DI7 DA7 CS7 CC7 DY7 EW7 EO7 EG7 DQ7 FM7 GK7 GC7 FU7 FE7 HA7 HY7 HQ7 HI7 GS7 IO7 JM7 JE7 IW7 IG7 KC7 LA7 KS7 KK7 JU7 LQ7 MO7 MG7 LY7 LI7 NE7 OC7 NU7 NM7 MW7 OS7 PQ7 PI7 PA7 OK7 QG7 RE7 QW7 QO7 PY7 RU7 SS7 SK7 SC7 RM7 TI7 UG7 TY7 TQ7 TA7 UW7 VU7 VM7 VE7 UO7 WK7 XI7 XA7 WS7 WC7 XY7 YW7 YO7 YG7 XQ7 ZM7 AAK7 AAC7 ZU7 ZE7 ABA7 ABY7 ABQ7 ABI7 AAS7 ACO7 ADM7 ADE7 ACW7 ACG7 AEC7 AFA7 AES7 AEK7 ADU7 AFQ7 AGO7 AGG7 AFY7 AFI7 AHE7 AIC7 AHU7 AHM7 AGW7 AIS7 AJQ7 AJI7 AJA7 AIK7 AKG7 ALE7 AKW7 AKO7 AJY7 ALU7 AMS7 AMK7 AMC7 ALM7 ANI7 AOG7 ANY7 ANQ7 ANA7 AOW7 APU7 APM7 APE7 AOO7 AQK7 ARI7 ARA7 AQS7 AQC7 ARY7 ASW7 ASO7 ASG7 ARQ7 ATM7 AUK7 AUC7 ATU7 ATE7 AVA7 AVY7 AVQ7 AVI7 AUS7 AWO7 AXM7 AXE7 AWW7 AWG7 AYC7 AZA7 AYS7 AYK7 AXU7 AZQ7 BAO7 BAG7 AZY7 AZI7 BBE7 BCC7 BBU7 BBM7 BAW7 BCS7 BDQ7 BDI7 BDA7 BCK7 BEG7 BFE7 BEW7 BEO7 BDY7 BFU7 BGS7 BGK7 BGC7 BFM7 BHI7 BIG7 BHY7 BHQ7 BHA7 BIW7 BJU7 BJM7 BJE7 BIO7 BKK7 BLI7 BLA7 BKS7 BKC7 BLY7 BMW7 BMO7 BMG7 BLQ7 BNM7 BOK7 BOC7 BNU7 BNE7 BPA7 BPY7 BPQ7 BPI7 BOS7 BQO7 BRM7 BRE7 BQW7 BQG7 BSC7 BTA7 BSS7 BSK7 BRU7 BTQ7 BUO7 BUG7 BTY7 BTI7 BVE7 BWC7 BVU7 BVM7 BUW7 BWS7 BXQ7 BXI7 BXA7 BWK7 BYG7 BZE7 BYW7 BYO7 BXY7 BZU7 CAS7 CAK7 CAC7 BZM7 CBI7 CCG7 CBY7 CBQ7 CBA7 CCW7 CDU7 CDM7 CDE7 CCO7 CEK7 CFI7 CFA7 CES7 CEC7 CFY7 CGW7 CGO7 CGG7 CFQ7 CHM7 CIK7 CIC7 CHU7 CHE7 CJA7 CJY7 CJQ7 CJI7 CIS7 CKO7 CLM7 CLE7 CKW7 CKG7 CMC7 CNA7 CMS7 CMK7 CLU7 CNQ7 COO7 COG7 CNY7 CNI7 CPE7 CQC7 CPU7 CPM7 COW7 CQS7 CRQ7 CRI7 CRA7 CQK7 CSG7 CTE7 CSW7 CSO7 CRY7 CTU7 CUS7 CUK7 CUC7 CTM7 CVI7 CWG7 CVY7 CVQ7 CVA7 CWW7 CXU7 CXM7 CXE7 CWO7 CYK7 CZI7 CZA7 CYS7 CYC7 CZY7 DAW7 DAO7 DAG7 CZQ7 DBM7 DCK7 DCC7 DBU7 DBE7 DDA7 DDY7 DDQ7 DDI7 DCS7 DEO7 DFM7 DFE7 DEW7 DEG7 DGC7 DHA7 DGS7 DGK7 DFU7 DHQ7 DIO7 DIG7 DHY7 DHI7 DJE7 DKC7 DJU7 DJM7 DIW7 DKS7 DLQ7 DLI7 DLA7 DKK7 DMG7 DNE7 DMW7 DMO7 DLY7 DNU7 DOS7 DOK7 DOC7 DNM7 DPI7 DQG7 DPY7 DPQ7 DPA7 DQW7 DRU7 DRM7 DRE7 DQO7 DSK7 DTI7 DTA7 DSS7 DSC7 DTY7 DUW7 DUO7 DUG7 DTQ7 DVM7 DWK7 DWC7 DVU7 DVE7 DXA7 DXY7 DXQ7 DXI7 DWS7 DYO7 DZM7 DZE7 DYW7 DYG7 EAC7 EBA7 EAS7 EAK7 DZU7 EBQ7 ECO7 ECG7 EBY7 EBI7 EDE7 EEC7 EDU7 EDM7 ECW7 EES7 EFQ7 EFI7 EFA7 EEK7 EGG7 EHE7 EGW7 EGO7 EFY7 EHU7 EIS7 EIK7 EIC7 EHM7 EJI7 EKG7 EJY7 EJQ7 EJA7 EKW7 ELU7 ELM7 ELE7 EKO7 EMK7 ENI7 ENA7 EMS7 EMC7 ENY7 EOW7 EOO7 EOG7 ENQ7 EPM7 EQK7 EQC7 EPU7 EPE7 ERA7 ERY7 ERQ7 ERI7 EQS7 ESO7 ETM7 ETE7 ESW7 ESG7 EUC7 EVA7 EUS7 EUK7 ETU7 EVQ7 EWO7 EWG7 EVY7 EVI7 EXE7 EYC7 EXU7 EXM7 EWW7 EYS7 EZQ7 EZI7 EZA7 EYK7 FAG7 FBE7 FAW7 FAO7 EZY7 FBU7 FCS7 FCK7 FCC7 FBM7 FDI7 FEG7 FDY7 FDQ7 FDA7 FEW7 FFU7 FFM7 FFE7 FEO7 FGK7 FHI7 FHA7 FGS7 FGC7 FHY7 FIW7 FIO7 FIG7 FHQ7 FJM7 FKK7 FKC7 FJU7 FJE7 FLA7 FLY7 FLQ7 FLI7 FKS7 FMO7 FNM7 FNE7 FMW7 FMG7 FOC7 FPA7 FOS7 FOK7 FNU7 FPQ7 FQO7 FQG7 FPY7 FPI7 FRE7 FSC7 FRU7 FRM7 FQW7 FSS7 FTQ7 FTI7 FTA7 FSK7 FUG7 FVE7 FUW7 FUO7 FTY7 FVU7 FWS7 FWK7 FWC7 FVM7 FXI7 FYG7 FXY7 FXQ7 FXA7 FYW7 FZU7 FZM7 FZE7 FYO7 GAK7 GBI7 GBA7 GAS7 GAC7 GBY7 GCW7 GCO7 GCG7 GBQ7 GDM7 GEK7 GEC7 GDU7 GDE7 GFA7 GFY7 GFQ7 GFI7 GES7 GGO7 GHM7 GHE7 GGW7 GGG7 GIC7 GJA7 GIS7 GIK7 GHU7 GJQ7 GKO7 GKG7 GJY7 GJI7 GLE7 GMC7 GLU7 GLM7 GKW7 GMS7 GNQ7 GNI7 GNA7 GMK7 GOG7 GPE7 GOW7 GOO7 GNY7 GPU7 GQS7 GQK7 GQC7 GPM7 GRI7 GSG7 GRY7 GRQ7 GRA7 GSW7 GTU7 GTM7 GTE7 GSO7 GUK7 GVI7 GVA7 GUS7 GUC7 GVY7 GWW7 GWO7 GWG7 GVQ7 GXM7 GYK7 GYC7 GXU7 GXE7 GZA7 GZY7 GZQ7 GZI7 GYS7 HAO7 HBM7 HBE7 HAW7 HAG7 HCC7 HDA7 HCS7 HCK7 HBU7 HDQ7 HEO7 HEG7 HDY7 HDI7 HFE7 HGC7 HFU7 HFM7 HEW7 HGS7 HHQ7 HHI7 HHA7 HGK7 HIG7 HJE7 HIW7 HIO7 HHY7 HJU7 HKS7 HKK7 HKC7 HJM7 HLI7 HMG7 HLY7 HLQ7 HLA7 HMW7 HNU7 HNM7 HNE7 HMO7 HOK7 HPI7 HPA7 HOS7 HOC7 HPY7 HQW7 HQO7 HQG7 HPQ7 HRM7 HSK7 HSC7 HRU7 HRE7 HTA7 HTY7 HTQ7 HTI7 HSS7 HUO7 HVM7 HVE7 HUW7 HUG7 HWC7 HXA7 HWS7 HWK7 HVU7 HXQ7 HYO7 HYG7 HXY7 HXI7 HZE7 IAC7 HZU7 HZM7 HYW7 IAS7 IBQ7 IBI7 IBA7 IAK7 ICG7 IDE7 ICW7 ICO7 IBY7 IDU7 IES7 IEK7 IEC7 IDM7 IFI7 IGG7 IFY7 IFQ7 IFA7 IGW7 IHU7 IHM7 IHE7 IGO7 IIK7 IJI7 IJA7 IIS7 IIC7 IJY7 IKW7 IKO7 IKG7 IJQ7 ILM7 IMK7 IMC7 ILU7 ILE7 INA7 INY7 INQ7 INI7 IMS7 IOO7 IPM7 IPE7 IOW7 IOG7 IQC7 IRA7 IQS7 IQK7 IPU7 IRQ7 ISO7 ISG7 IRY7 IRI7 ITE7 IUC7 ITU7 ITM7 ISW7 IUS7 IVQ7 IVI7 IVA7 IUK7 IWG7 IXE7 IWW7 IWO7 IVY7 IXU7 IYS7 IYK7 IYC7 IXM7 IZI7 JAG7 IZY7 IZQ7 IZA7 JAW7 JBU7 JBM7 JBE7 JAO7 JCK7 JDI7 JDA7 JCS7 JCC7 JDY7 JEW7 JEO7 JEG7 JDQ7 JFM7 JGK7 JGC7 JFU7 JFE7 JHA7 JHY7 JHQ7 JHI7 JGS7 JIO7 JJM7 JJE7 JIW7 JIG7 JKC7 JLA7 JKS7 JKK7 JJU7 JLQ7 JMO7 JMG7 JLY7 JLI7 JNE7 JOC7 JNU7 JNM7 JMW7 JOS7 JPQ7 JPI7 JPA7 JOK7 JQG7 JRE7 JQW7 JQO7 JPY7 JRU7 JSS7 JSK7 JSC7 JRM7 JTI7 JUG7 JTY7 JTQ7 JTA7 JUW7 JVU7 JVM7 JVE7 JUO7 JWK7 JXI7 JXA7 JWS7 JWC7 JXY7 JYW7 JYO7 JYG7 JXQ7 JZM7 KAK7 KAC7 JZU7 JZE7 KBA7 KBY7 KBQ7 KBI7 KAS7 KCO7 KDM7 KDE7 KCW7 KCG7 KEC7 KFA7 KES7 KEK7 KDU7 KFQ7 KGO7 KGG7 KFY7 KFI7 KHE7 KIC7 KHU7 KHM7 KGW7 KIS7 KJQ7 KJI7 KJA7 KIK7 KKG7 KLE7 KKW7 KKO7 KJY7 KLU7 KMS7 KMK7 KMC7 KLM7 KNI7 KOG7 KNY7 KNQ7 KNA7 KOW7 KPU7 KPM7 KPE7 KOO7 KQK7 KRI7 KRA7 KQS7 KQC7 KRY7 KSW7 KSO7 KSG7 KRQ7 KTM7 KUK7 KUC7 KTU7 KTE7 KVA7 KVY7 KVQ7 KVI7 KUS7 KWO7 KXM7 KXE7 KWW7 KWG7 KYC7 KZA7 KYS7 KYK7 KXU7 KZQ7 LAO7 LAG7 KZY7 KZI7 LBE7 LCC7 LBU7 LBM7 LAW7 LCS7 LDQ7 LDI7 LDA7 LCK7 LEG7 LFE7 LEW7 LEO7 LDY7 LFU7 LGS7 LGK7 LGC7 LFM7 LHI7 LIG7 LHY7 LHQ7 LHA7 LIW7 LJU7 LJM7 LJE7 LIO7 LKK7 LLI7 LLA7 LKS7 LKC7 LLY7 LMW7 LMO7 LMG7 LLQ7 LNM7 LOK7 LOC7 LNU7 LNE7 LPA7 LPY7 LPQ7 LPI7 LOS7 LQO7 LRM7 LRE7 LQW7 LQG7 LSC7 LTA7 LSS7 LSK7 LRU7 LTQ7 LUO7 LUG7 LTY7 LTI7 LVE7 LWC7 LVU7 LVM7 LUW7 LWS7 LXQ7 LXI7 LXA7 LWK7 LYG7 LZE7 LYW7 LYO7 LXY7 LZU7 MAS7 MAK7 MAC7 LZM7 MBI7 MCG7 MBY7 MBQ7 MBA7 MCW7 MDU7 MDM7 MDE7 MCO7 MEK7 MFI7 MFA7 MES7 MEC7 MFY7 MGW7 MGO7 MGG7 MFQ7 MHM7 MIK7 MIC7 MHU7 MHE7 MJA7 MJY7 MJQ7 MJI7 MIS7 MKO7 MLM7 MLE7 MKW7 MKG7 MMC7 MNA7 MMS7 MMK7 MLU7 MNQ7 MOO7 MOG7 MNY7 MNI7 MPE7 MQC7 MPU7 MPM7 MOW7 MQS7 MRQ7 MRI7 MRA7 MQK7 MSG7 MTE7 MSW7 MSO7 MRY7 MTU7 MUS7 MUK7 MUC7 MTM7 MVI7 MWG7 MVY7 MVQ7 MVA7 MWW7 MXU7 MXM7 MXE7 MWO7 MYK7 MZI7 MZA7 MYS7 MYC7 MZY7 NAW7 NAO7 NAG7 MZQ7 NBM7 NCK7 NCC7 NBU7 NBE7 NDA7 NDY7 NDQ7 NDI7 NCS7 NEO7 NFM7 NFE7 NEW7 NEG7 NGC7 NHA7 NGS7 NGK7 NFU7 NHQ7 NIO7 NIG7 NHY7 NHI7 NJE7 NKC7 NJU7 NJM7 NIW7 NKS7 NLQ7 NLI7 NLA7 NKK7 NMG7 NNE7 NMW7 NMO7 NLY7 NNU7 NOS7 NOK7 NOC7 NNM7 NPI7 NQG7 NPY7 NPQ7 NPA7 NQW7 NRU7 NRM7 NRE7 NQO7 NSK7 NTI7 NTA7 NSS7 NSC7 NTY7 NUW7 NUO7 NUG7 NTQ7 NVM7 NWK7 NWC7 NVU7 NVE7 NXA7 NXY7 NXQ7 NXI7 NWS7 NYO7 NZM7 NZE7 NYW7 NYG7 OAC7 OBA7 OAS7 OAK7 NZU7 OBQ7 OCO7 OCG7 OBY7 OBI7 ODE7 OEC7 ODU7 ODM7 OCW7 OES7 OFQ7 OFI7 OFA7 OEK7 OGG7 OHE7 OGW7 OGO7 OFY7 OHU7 OIS7 OIK7 OIC7 OHM7 OJI7 OKG7 OJY7 OJQ7 OJA7 OKW7 OLU7 OLM7 OLE7 OKO7 OMK7 ONI7 ONA7 OMS7 OMC7 ONY7 OOW7 OOO7 OOG7 ONQ7 OPM7 OQK7 OQC7 OPU7 OPE7 ORA7 ORY7 ORQ7 ORI7 OQS7 OSO7 OTM7 OTE7 OSW7 OSG7 OUC7 OVA7 OUS7 OUK7 OTU7 OVQ7 OWO7 OWG7 OVY7 OVI7 OXE7 OYC7 OXU7 OXM7 OWW7 OYS7 OZQ7 OZI7 OZA7 OYK7 PAG7 PBE7 PAW7 PAO7 OZY7 PBU7 PCS7 PCK7 PCC7 PBM7 PDI7 PEG7 PDY7 PDQ7 PDA7 PEW7 PFU7 PFM7 PFE7 PEO7 PGK7 PHI7 PHA7 PGS7 PGC7 PHY7 PIW7 PIO7 PIG7 PHQ7 PJM7 PKK7 PKC7 PJU7 PJE7 PLA7 PLY7 PLQ7 PLI7 PKS7 PMO7 PNM7 PNE7 PMW7 PMG7 POC7 PPA7 POS7 POK7 PNU7 PPQ7 PQO7 PQG7 PPY7 PPI7 PRE7 PSC7 PRU7 PRM7 PQW7 PSS7 PTQ7 PTI7 PTA7 PSK7 PUG7 PVE7 PUW7 PUO7 PTY7 PVU7 PWS7 PWK7 PWC7 PVM7 PXI7 PYG7 PXY7 PXQ7 PXA7 PYW7 PZU7 PZM7 PZE7 PYO7 QAK7 QBI7 QBA7 QAS7 QAC7 QBY7 QCW7 QCO7 QCG7 QBQ7 QDM7 QEK7 QEC7 QDU7 QDE7 QFA7 QFY7 QFQ7 QFI7 QES7 QGO7 QHM7 QHE7 QGW7 QGG7 QIC7 QJA7 QIS7 QIK7 QHU7 QJQ7 QKO7 QKG7 QJY7 QJI7 QLE7 QMC7 QLU7 QLM7 QKW7 QMS7 QNQ7 QNI7 QNA7 QMK7 QOG7 QPE7 QOW7 QOO7 QNY7 QPU7 QQS7 QQK7 QQC7 QPM7 QRI7 QSG7 QRY7 QRQ7 QRA7 QSW7 QTU7 QTM7 QTE7 QSO7 QUK7 QVI7 QVA7 QUS7 QUC7 QVY7 QWW7 QWO7 QWG7 QVQ7 QXM7 QYK7 QYC7 QXU7 QXE7 QZA7 QZY7 QZQ7 QZI7 QYS7 RAO7 RBM7 RBE7 RAW7 RAG7 RCC7 RDA7 RCS7 RCK7 RBU7 RDQ7 REO7 REG7 RDY7 RDI7 RFE7 RGC7 RFU7 RFM7 REW7 RGS7 RHQ7 RHI7 RHA7 RGK7 RIG7 RJE7 RIW7 RIO7 RHY7 RJU7 RKS7 RKK7 RKC7 RJM7 RLI7 RMG7 RLY7 RLQ7 RLA7 RMW7 RNU7 RNM7 RNE7 RMO7 ROK7 RPI7 RPA7 ROS7 ROC7 RPY7 RQW7 RQO7 RQG7 RPQ7 RRM7 RSK7 RSC7 RRU7 RRE7 RTA7 RTY7 RTQ7 RTI7 RSS7 RUO7 RVM7 RVE7 RUW7 RUG7 RWC7 RXA7 RWS7 RWK7 RVU7 RXQ7 RYO7 RYG7 RXY7 RXI7 RZE7 SAC7 RZU7 RZM7 RYW7 SAS7 SBQ7 SBI7 SBA7 SAK7 SCG7 SDE7 SCW7 SCO7 SBY7 SDU7 SES7 SEK7 SEC7 SDM7 SFI7 SGG7 SFY7 SFQ7 SFA7 SGW7 SHU7 SHM7 SHE7 SGO7 SIK7 SJI7 SJA7 SIS7 SIC7 SJY7 SKW7 SKO7 SKG7 SJQ7 SLM7 SMK7 SMC7 SLU7 SLE7 SNA7 SNY7 SNQ7 SNI7 SMS7 SOO7 SPM7 SPE7 SOW7 SOG7 SQC7 SRA7 SQS7 SQK7 SPU7 SRQ7 SSO7 SSG7 SRY7 SRI7 STE7 SUC7 STU7 STM7 SSW7 SUS7 SVQ7 SVI7 SVA7 SUK7 SWG7 SXE7 SWW7 SWO7 SVY7 SXU7 SYS7 SYK7 SYC7 SXM7 SZI7 TAG7 SZY7 SZQ7 SZA7 TAW7 TBU7 TBM7 TBE7 TAO7 TCK7 TDI7 TDA7 TCS7 TCC7 TDY7 TEW7 TEO7 TEG7 TDQ7 TFM7 TGK7 TGC7 TFU7 TFE7 THA7 THY7 THQ7 THI7 TGS7 TIO7 TJM7 TJE7 TIW7 TIG7 TKC7 TLA7 TKS7 TKK7 TJU7 TLQ7 TMO7 TMG7 TLY7 TLI7 TNE7 TOC7 TNU7 TNM7 TMW7 TOS7 TPQ7 TPI7 TPA7 TOK7 TQG7 TRE7 TQW7 TQO7 TPY7 TRU7 TSS7 TSK7 TSC7 TRM7 TTI7 TUG7 TTY7 TTQ7 TTA7 TUW7 TVU7 TVM7 TVE7 TUO7 TWK7 TXI7 TXA7 TWS7 TWC7 TXY7 TYW7 TYO7 TYG7 TXQ7 TZM7 UAK7 UAC7 TZU7 TZE7 UBA7 UBY7 UBQ7 UBI7 UAS7 UCO7 UDM7 UDE7 UCW7 UCG7 UEC7 UFA7 UES7 UEK7 UDU7 UFQ7 UGO7 UGG7 UFY7 UFI7 UHE7 UIC7 UHU7 UHM7 UGW7 UIS7 UJQ7 UJI7 UJA7 UIK7 UKG7 ULE7 UKW7 UKO7 UJY7 ULU7 UMS7 UMK7 UMC7 ULM7 UNI7 UOG7 UNY7 UNQ7 UNA7 UOW7 UPU7 UPM7 UPE7 UOO7 UQK7 URI7 URA7 UQS7 UQC7 URY7 USW7 USO7 USG7 URQ7 UTM7 UUK7 UUC7 UTU7 UTE7 UVA7 UVY7 UVQ7 UVI7 UUS7 UWO7 UXM7 UXE7 UWW7 UWG7 UYC7 UZA7 UYS7 UYK7 UXU7 UZQ7 VAO7 VAG7 UZY7 UZI7 VBE7 VCC7 VBU7 VBM7 VAW7 VCS7 VDQ7 VDI7 VDA7 VCK7 VEG7 VFE7 VEW7 VEO7 VDY7 VFU7 VGS7 VGK7 VGC7 VFM7 VHI7 VIG7 VHY7 VHQ7 VHA7 VIW7 VJU7 VJM7 VJE7 VIO7 VKK7 VLI7 VLA7 VKS7 VKC7 VLY7 VMW7 VMO7 VMG7 VLQ7 VNM7 VOK7 VOC7 VNU7 VNE7 VPA7 VPY7 VPQ7 VPI7 VOS7 VQO7 VRM7 VRE7 VQW7 VQG7 VSC7 VTA7 VSS7 VSK7 VRU7 VTQ7 VUO7 VUG7 VTY7 VTI7 VVE7 VWC7 VVU7 VVM7 VUW7 VWS7 VXQ7 VXI7 VXA7 VWK7 VYG7 VZE7 VYW7 VYO7 VXY7 VZU7 WAS7 WAK7 WAC7 VZM7 WBI7 WCG7 WBY7 WBQ7 WBA7 WCW7 WDU7 WDM7 WDE7 WCO7 WEK7 WFI7 WFA7 WES7 WEC7 WFY7 WGW7 WGO7 WGG7 WFQ7 WHM7 WIK7 WIC7 WHU7 WHE7 WJA7 WJY7 WJQ7 WJI7 WIS7 WKO7 WLM7 WLE7 WKW7 WKG7 WMC7 WNA7 WMS7 WMK7 WLU7 WNQ7 WOO7 WOG7 WNY7 WNI7 WPE7 WQC7 WPU7 WPM7 WOW7 WQS7 WRQ7 WRI7 WRA7 WQK7 WSG7 WTE7 WSW7 WSO7 WRY7 WTU7 WUS7 WUK7 WUC7 WTM7 WVI7 WWG7 WVY7 WVQ7 WVA7 WWW7 WXU7 WXM7 WXE7 WWO7 WYK7 WZI7 WZA7 WYS7 WYC7 WZY7 XAW7 XAO7 XAG7 WZQ7 XBM7 XCK7 XCC7 XBU7 XBE7 XDA7 XDY7 XDQ7 XDI7 XCS7 XEW7 XEG7 XEO7 A7">
    <cfRule type="cellIs" dxfId="11" priority="1" stopIfTrue="1" operator="equal">
      <formula>0</formula>
    </cfRule>
  </conditionalFormatting>
  <printOptions horizontalCentered="1" gridLinesSet="0"/>
  <pageMargins left="0.19685039370078741" right="0" top="0.27559055118110237" bottom="0.27559055118110237" header="0.19685039370078741" footer="0.15748031496062992"/>
  <pageSetup paperSize="9" scale="80" orientation="landscape" r:id="rId1"/>
  <headerFooter alignWithMargins="0">
    <oddFooter>&amp;R&amp;"Times New Roman,Regular"Стр. &amp;P</oddFooter>
  </headerFooter>
</worksheet>
</file>

<file path=xl/worksheets/sheet8.xml><?xml version="1.0" encoding="utf-8"?>
<worksheet xmlns="http://schemas.openxmlformats.org/spreadsheetml/2006/main" xmlns:r="http://schemas.openxmlformats.org/officeDocument/2006/relationships">
  <sheetPr codeName="Sheet8"/>
  <dimension ref="A1:B1099"/>
  <sheetViews>
    <sheetView workbookViewId="0">
      <pane ySplit="2" topLeftCell="A114" activePane="bottomLeft" state="frozen"/>
      <selection activeCell="A6" sqref="A6:H6"/>
      <selection pane="bottomLeft" activeCell="A6" sqref="A6:H6"/>
    </sheetView>
  </sheetViews>
  <sheetFormatPr defaultRowHeight="15"/>
  <cols>
    <col min="1" max="1" width="107.85546875" style="225" customWidth="1"/>
    <col min="2" max="2" width="9.42578125" style="221" customWidth="1"/>
    <col min="3" max="3" width="10.140625" style="221" customWidth="1"/>
    <col min="4" max="16384" width="9.140625" style="221"/>
  </cols>
  <sheetData>
    <row r="1" spans="1:2">
      <c r="A1" s="220" t="s">
        <v>478</v>
      </c>
    </row>
    <row r="2" spans="1:2">
      <c r="A2" s="222" t="s">
        <v>479</v>
      </c>
    </row>
    <row r="3" spans="1:2" s="224" customFormat="1" ht="25.5" customHeight="1">
      <c r="A3" s="223" t="e">
        <f>IF(#REF!="","ERROR - Не е въведено името на предприятието съставител на отчета!","O.K.")</f>
        <v>#REF!</v>
      </c>
      <c r="B3" s="224" t="e">
        <f>IF(#REF!="",0,1)</f>
        <v>#REF!</v>
      </c>
    </row>
    <row r="4" spans="1:2" s="224" customFormat="1" ht="25.5" customHeight="1">
      <c r="A4" s="223" t="e">
        <f>IF(#REF!="","ERROR - Не е въведен адресът на предприятието съставител на отчета!","O.K.")</f>
        <v>#REF!</v>
      </c>
      <c r="B4" s="224" t="e">
        <f>IF(#REF!="",0,1)</f>
        <v>#REF!</v>
      </c>
    </row>
    <row r="5" spans="1:2" s="224" customFormat="1" ht="25.5" customHeight="1">
      <c r="A5" s="223" t="e">
        <f>IF(#REF!="","ERROR - Не е въведено БУЛСТАТ на предприятието съставител на отчета!","O.K.")</f>
        <v>#REF!</v>
      </c>
      <c r="B5" s="224" t="e">
        <f>IF(#REF!="",0,1)</f>
        <v>#REF!</v>
      </c>
    </row>
    <row r="6" spans="1:2" s="224" customFormat="1" ht="25.5" customHeight="1">
      <c r="A6" s="223" t="e">
        <f>IF(#REF!="","ERROR - Не е въведен видът дейност на предприятието съставител на отчета!","O.K.")</f>
        <v>#REF!</v>
      </c>
      <c r="B6" s="224" t="e">
        <f>IF(#REF!="",0,1)</f>
        <v>#REF!</v>
      </c>
    </row>
    <row r="7" spans="1:2" s="224" customFormat="1" ht="25.5" customHeight="1">
      <c r="A7" s="223" t="e">
        <f>IF(#REF!="","ERROR - Не е въведена датата на отчета!","O.K.")</f>
        <v>#REF!</v>
      </c>
      <c r="B7" s="224" t="e">
        <f>IF(#REF!="",0,1)</f>
        <v>#REF!</v>
      </c>
    </row>
    <row r="8" spans="1:2" s="224" customFormat="1" ht="25.5" customHeight="1">
      <c r="A8" s="223" t="e">
        <f>IF(#REF!="","ERROR - Не е въведена датата на съставяне на отчета!","O.K.")</f>
        <v>#REF!</v>
      </c>
      <c r="B8" s="224" t="e">
        <f>IF(#REF!="",0,1)</f>
        <v>#REF!</v>
      </c>
    </row>
    <row r="9" spans="1:2" s="224" customFormat="1" ht="25.5" customHeight="1">
      <c r="A9" s="223" t="e">
        <f>IF(B9=0,"POTENTIAL ERROR- Не е въведено името на предприятието на английски!","O.K.")</f>
        <v>#REF!</v>
      </c>
      <c r="B9" s="224" t="e">
        <f>IF(#REF!="",0,1)</f>
        <v>#REF!</v>
      </c>
    </row>
    <row r="10" spans="1:2" s="224" customFormat="1" ht="25.5" customHeight="1">
      <c r="A10" s="223" t="e">
        <f>IF(B10=0,"POTENTIAL ERROR- Не е въведен адресът на предприятието на английски!","O.K.")</f>
        <v>#REF!</v>
      </c>
      <c r="B10" s="224" t="e">
        <f>IF(#REF!="",0,1)</f>
        <v>#REF!</v>
      </c>
    </row>
    <row r="11" spans="1:2" s="224" customFormat="1" ht="25.5" customHeight="1">
      <c r="A11" s="223" t="e">
        <f>IF(B11=0,"POTENTIAL ERROR- Не е въведена датата на отчета на английски!","O.K.")</f>
        <v>#REF!</v>
      </c>
      <c r="B11" s="224" t="e">
        <f>IF(#REF!="",0,1)</f>
        <v>#REF!</v>
      </c>
    </row>
    <row r="12" spans="1:2" s="224" customFormat="1" ht="25.5" customHeight="1">
      <c r="A12" s="223" t="e">
        <f>IF(B12=0,"POTENTIAL ERROR- Не е въведена датата на съставяне на отчета на английски!","O.K.")</f>
        <v>#REF!</v>
      </c>
      <c r="B12" s="224" t="e">
        <f>IF(#REF!="",0,1)</f>
        <v>#REF!</v>
      </c>
    </row>
    <row r="13" spans="1:2" s="224" customFormat="1" ht="25.5" customHeight="1">
      <c r="A13" s="223" t="e">
        <f>IF(B13=0,"ERROR - Балансът за текущата година не се равнява!","O.K.")</f>
        <v>#REF!</v>
      </c>
      <c r="B13" s="224" t="e">
        <f>IF(#REF!=#REF!,1,0)</f>
        <v>#REF!</v>
      </c>
    </row>
    <row r="14" spans="1:2" s="224" customFormat="1" ht="25.5" customHeight="1">
      <c r="A14" s="223" t="e">
        <f>IF(B14=0,"POTENTIAL ERROR- Краткотрайните активи са по-малко от краткосрочните задължение. Принципът на действащо предприятие може да не е приложим!","O.K.")</f>
        <v>#REF!</v>
      </c>
      <c r="B14" s="224" t="e">
        <f>IF(#REF!&lt;=#REF!,1,0)</f>
        <v>#REF!</v>
      </c>
    </row>
    <row r="15" spans="1:2" s="224" customFormat="1" ht="25.5" customHeight="1">
      <c r="A15" s="223" t="e">
        <f>IF(B15=0,"POTENTIAL ERROR- Собственият капитал е с отрицателна стойност. Принципът на действащо предприятие може да не е приложим!","O.K.")</f>
        <v>#REF!</v>
      </c>
      <c r="B15" s="224" t="e">
        <f>IF(#REF!&gt;=0,1,0)</f>
        <v>#REF!</v>
      </c>
    </row>
    <row r="16" spans="1:2" s="224" customFormat="1" ht="25.5" customHeight="1">
      <c r="A16" s="223" t="e">
        <f>IF(B16=0,"ERROR - Балансът за предходната година не се равнява!","O.K.")</f>
        <v>#REF!</v>
      </c>
      <c r="B16" s="224" t="e">
        <f>IF(#REF!=#REF!,1,0)</f>
        <v>#REF!</v>
      </c>
    </row>
    <row r="17" spans="1:2" s="224" customFormat="1" ht="25.5" customHeight="1">
      <c r="A17" s="223" t="e">
        <f>IF(B17=0,"ERROR - Резултатът по баланс и ОПР за текущата година не се равнява!","O.K.")</f>
        <v>#REF!</v>
      </c>
      <c r="B17" s="224" t="e">
        <f>IF(#REF!=#REF!,1,0)</f>
        <v>#REF!</v>
      </c>
    </row>
    <row r="18" spans="1:2" s="224" customFormat="1" ht="25.5" customHeight="1">
      <c r="A18" s="223" t="e">
        <f>IF(B18=0,"ERROR - Резултатът по баланс и ОПР за предходната година не се равнява!","O.K.")</f>
        <v>#REF!</v>
      </c>
      <c r="B18" s="224" t="e">
        <f>IF(#REF!=#REF!,1,0)</f>
        <v>#REF!</v>
      </c>
    </row>
    <row r="19" spans="1:2" s="224" customFormat="1" ht="25.5" customHeight="1">
      <c r="A19" s="223" t="e">
        <f>IF(B19=0,"ERROR - Наличните парични средства по баланс и отчет за паричния поток за текущата година не се равняват!","O.K.")</f>
        <v>#REF!</v>
      </c>
      <c r="B19" s="224" t="e">
        <f>IF(ОПП!#REF!=#REF!,1,0)</f>
        <v>#REF!</v>
      </c>
    </row>
    <row r="20" spans="1:2" s="224" customFormat="1" ht="25.5" customHeight="1">
      <c r="A20" s="223" t="e">
        <f>IF(B20=0,"ERROR - Наличните парични средства по баланс и отчет за паричния поток за предходната година не се равняват!","O.K.")</f>
        <v>#REF!</v>
      </c>
      <c r="B20" s="224" t="e">
        <f>IF(ОПП!#REF!=#REF!,1,0)</f>
        <v>#REF!</v>
      </c>
    </row>
    <row r="21" spans="1:2" s="224" customFormat="1" ht="25.5" customHeight="1">
      <c r="A21" s="223" t="e">
        <f>IF(B21=0,"ERROR - Отчет за паричния поток - Паричните средства в края на предходната година не се равняват със същите в началото на текущата година!","O.K.")</f>
        <v>#REF!</v>
      </c>
      <c r="B21" s="224" t="e">
        <f>IF(ОПП!#REF!=ОПП!#REF!,1,0)</f>
        <v>#REF!</v>
      </c>
    </row>
    <row r="22" spans="1:2" s="224" customFormat="1" ht="25.5" customHeight="1">
      <c r="A22" s="223" t="e">
        <f>IF(B22=0,"POTENTIAL ERROR-Отчет за паричния поток-Текуща година-Сборът от наличните парични средства и остатъците в подотчетни лица не се равнява на паричните наличности в края на периода! Има ли парични еквиваленти отчитани по други сметки?","O.K.")</f>
        <v>#REF!</v>
      </c>
      <c r="B22" s="224" t="e">
        <f>IF(ОПП!#REF!+ОПП!#REF!=ОПП!#REF!,1,0)</f>
        <v>#REF!</v>
      </c>
    </row>
    <row r="23" spans="1:2" s="224" customFormat="1" ht="25.5" customHeight="1">
      <c r="A23" s="223" t="e">
        <f>IF(B23=0,"POTENTIAL ERROR-Отчет за паричния поток-Предходна година-Сборът от наличните парични средства и остатъците в подотчетни лица не се равнява на паричните наличности в края на периода! Има ли парични еквиваленти отчитани по други сметки?","O.K.")</f>
        <v>#REF!</v>
      </c>
      <c r="B23" s="224" t="e">
        <f>IF(ОПП!#REF!+ОПП!#REF!=ОПП!#REF!,1,0)</f>
        <v>#REF!</v>
      </c>
    </row>
    <row r="24" spans="1:2" s="224" customFormat="1" ht="25.5" customHeight="1">
      <c r="A24" s="223" t="e">
        <f>IF(B24=0,"ERROR - Основният капитал по баланс за предходната година и отчет за собствения капитал не се равнява!","O.K.")</f>
        <v>#REF!</v>
      </c>
      <c r="B24" s="224" t="e">
        <f>IF(#REF!=ОСК!#REF!,1,0)</f>
        <v>#REF!</v>
      </c>
    </row>
    <row r="25" spans="1:2" s="224" customFormat="1" ht="25.5" customHeight="1">
      <c r="A25" s="223" t="e">
        <f>IF(B25=0,"ERROR - Основният капитал по баланс за текущата година и отчет за собствения капитал не се равнява!","O.K.")</f>
        <v>#REF!</v>
      </c>
      <c r="B25" s="224" t="e">
        <f>IF(#REF!=ОСК!#REF!,1,0)</f>
        <v>#REF!</v>
      </c>
    </row>
    <row r="26" spans="1:2" s="224" customFormat="1" ht="25.5" customHeight="1">
      <c r="A26" s="223" t="e">
        <f>IF(B26=0,"ERROR - Допълнителният капитал по баланс за предходната година и отчет за собствения капитал не се равнява!","O.K.")</f>
        <v>#REF!</v>
      </c>
      <c r="B26" s="224" t="e">
        <f>IF(#REF!=ОСК!C13,1,0)</f>
        <v>#REF!</v>
      </c>
    </row>
    <row r="27" spans="1:2" s="224" customFormat="1" ht="25.5" customHeight="1">
      <c r="A27" s="223" t="e">
        <f>IF(B27=0,"ERROR - Допълнителният капитал по баланс за текущата година и отчет за собствения капитал не се равнява!","O.K.")</f>
        <v>#REF!</v>
      </c>
      <c r="B27" s="224" t="e">
        <f>IF(#REF!=ОСК!#REF!,1,0)</f>
        <v>#REF!</v>
      </c>
    </row>
    <row r="28" spans="1:2" s="224" customFormat="1" ht="25.5" customHeight="1">
      <c r="A28" s="223" t="e">
        <f>IF(B28=0,"ERROR - Премийният резерв по баланс за предходната година и отчет за собствения капитал не се равнява!","O.K.")</f>
        <v>#REF!</v>
      </c>
      <c r="B28" s="224" t="e">
        <f>IF(#REF!=ОСК!D13,1,0)</f>
        <v>#REF!</v>
      </c>
    </row>
    <row r="29" spans="1:2" s="224" customFormat="1" ht="25.5" customHeight="1">
      <c r="A29" s="223" t="e">
        <f>IF(B29=0,"ERROR - Премийният резерв по баланс за текущата година и отчет за собствения капитал не се равнява!","O.K.")</f>
        <v>#REF!</v>
      </c>
      <c r="B29" s="224" t="e">
        <f>IF(#REF!=ОСК!#REF!,1,0)</f>
        <v>#REF!</v>
      </c>
    </row>
    <row r="30" spans="1:2" s="224" customFormat="1" ht="25.5" customHeight="1">
      <c r="A30" s="223" t="e">
        <f>IF(B30=0,"ERROR - Преоценъчният резерв по баланс за предходната година и отчет за собствения капитал не се равнява!","O.K.")</f>
        <v>#REF!</v>
      </c>
      <c r="B30" s="224" t="e">
        <f>IF(#REF!=ОСК!E13,1,0)</f>
        <v>#REF!</v>
      </c>
    </row>
    <row r="31" spans="1:2" s="224" customFormat="1" ht="25.5" customHeight="1">
      <c r="A31" s="223" t="e">
        <f>IF(B31=0,"ERROR - Преоценъчният резерв по баланс за текущата година и отчет за собствения капитал не се равнява!","O.K.")</f>
        <v>#REF!</v>
      </c>
      <c r="B31" s="224" t="e">
        <f>IF(#REF!=ОСК!#REF!,1,0)</f>
        <v>#REF!</v>
      </c>
    </row>
    <row r="32" spans="1:2" s="224" customFormat="1" ht="25.5" customHeight="1">
      <c r="A32" s="223" t="e">
        <f>IF(B32=0,"ERROR - Общите резерви по баланс за предходната година и отчет за собствения капитал не се равнява!","O.K.")</f>
        <v>#REF!</v>
      </c>
      <c r="B32" s="224" t="e">
        <f>IF(#REF!=ОСК!F13,1,0)</f>
        <v>#REF!</v>
      </c>
    </row>
    <row r="33" spans="1:2" s="224" customFormat="1" ht="25.5" customHeight="1">
      <c r="A33" s="223" t="e">
        <f>IF(B33=0,"ERROR - Общите резерви по баланс за текущата година и отчет за собствения капитал не се равнява!","O.K.")</f>
        <v>#REF!</v>
      </c>
      <c r="B33" s="224" t="e">
        <f>IF(#REF!=ОСК!#REF!,1,0)</f>
        <v>#REF!</v>
      </c>
    </row>
    <row r="34" spans="1:2" s="224" customFormat="1" ht="25.5" customHeight="1">
      <c r="A34" s="223" t="e">
        <f>IF(B34=0,"ERROR - Допълнителните резерви по баланс за предходната година и отчет за собствения капитал не се равнява!","O.K.")</f>
        <v>#REF!</v>
      </c>
      <c r="B34" s="224" t="e">
        <f>IF(#REF!=ОСК!G13,1,0)</f>
        <v>#REF!</v>
      </c>
    </row>
    <row r="35" spans="1:2" s="224" customFormat="1" ht="25.5" customHeight="1">
      <c r="A35" s="223" t="e">
        <f>IF(B35=0,"ERROR - Допълнителните резерви по баланс за текущата година и отчет за собствения капитал не се равнява!","O.K.")</f>
        <v>#REF!</v>
      </c>
      <c r="B35" s="224" t="e">
        <f>IF(#REF!=ОСК!G13,1,0)</f>
        <v>#REF!</v>
      </c>
    </row>
    <row r="36" spans="1:2" s="224" customFormat="1" ht="25.5" customHeight="1">
      <c r="A36" s="223" t="e">
        <f>IF(B36=0,"ERROR - Печалбата отчетена като текуща за предходната година не се равнява по баланс и отчет за собствения капитал!","O.K.")</f>
        <v>#REF!</v>
      </c>
      <c r="B36" s="224" t="e">
        <f>IF(#REF!=ОСК!H13,1,0)</f>
        <v>#REF!</v>
      </c>
    </row>
    <row r="37" spans="1:2" s="224" customFormat="1" ht="25.5" customHeight="1">
      <c r="A37" s="223" t="e">
        <f>IF(B37=0,"ERROR - Загубата отчетена като текуща за предходната година не се равнява по баланс и отчет за собствения капитал!","O.K.")</f>
        <v>#REF!</v>
      </c>
      <c r="B37" s="224" t="e">
        <f>IF(#REF!+#REF!=ОСК!I13,1,0)</f>
        <v>#REF!</v>
      </c>
    </row>
    <row r="38" spans="1:2" s="224" customFormat="1" ht="25.5" customHeight="1">
      <c r="A38" s="223" t="e">
        <f>IF(B38=0,"ERROR - Текущата печалба или загуба посочена на ред 3 в отчета за собствения капитал не се равнява с ОПР!","O.K.")</f>
        <v>#REF!</v>
      </c>
      <c r="B38" s="224" t="e">
        <f>IF(ОСК!H23+ОСК!I23=#REF!,1,0)</f>
        <v>#REF!</v>
      </c>
    </row>
    <row r="39" spans="1:2" s="224" customFormat="1" ht="25.5" customHeight="1">
      <c r="A39" s="223" t="str">
        <f>IF(B39=0,"ERROR -  На ред 3 в отчета за собствения капитал е показано едновременно и  печалба и загуба!","O.K.")</f>
        <v>O.K.</v>
      </c>
      <c r="B39" s="224">
        <f>IF(AND(ОСК!H23&lt;&gt;0,ОСК!I23&lt;&gt;0),0,1)</f>
        <v>1</v>
      </c>
    </row>
    <row r="40" spans="1:2" s="224" customFormat="1" ht="25.5" customHeight="1">
      <c r="A40" s="223" t="e">
        <f>IF(B40=0,"ERROR - Печалбите и загубите от предходни периоди по баланс и отчет за собствения капитал не се равняват!","O.K.")</f>
        <v>#REF!</v>
      </c>
      <c r="B40" s="224" t="e">
        <f>IF(#REF!+#REF!=ОСК!H13+ОСК!I13,1,0)</f>
        <v>#REF!</v>
      </c>
    </row>
    <row r="41" spans="1:2" s="224" customFormat="1" ht="25.5" customHeight="1">
      <c r="A41" s="223" t="e">
        <f>IF(B41=0,"ERROR - Печалбите и загубите от предходни периоди и от текущия период по баланс и отчет за собствения капитал не се равняват!","O.K.")</f>
        <v>#REF!</v>
      </c>
      <c r="B41" s="224" t="e">
        <f>IF(ОСК!#REF!+ОСК!#REF!=#REF!+#REF!,1,0)</f>
        <v>#REF!</v>
      </c>
    </row>
    <row r="42" spans="1:2" s="224" customFormat="1" ht="25.5" customHeight="1">
      <c r="A42" s="223" t="e">
        <f>IF(B42=0,"ERROR - Начислената амортизация по отчета за приходите и разходите и приложение 1. не се равняна!","O.K.")</f>
        <v>#REF!</v>
      </c>
      <c r="B42" s="224" t="e">
        <f>IF('Pril. 5'!#REF!=#REF!,1,0)</f>
        <v>#REF!</v>
      </c>
    </row>
    <row r="43" spans="1:2" s="224" customFormat="1" ht="25.5" customHeight="1">
      <c r="A43" s="223" t="str">
        <f>IF(B43=0,"POTENTIAL ERROR- В Приложение 1. е посочено набрано изхабяване на земите. Това е възможно само ако те са с ограничен срок на ползване!","O.K.")</f>
        <v>O.K.</v>
      </c>
      <c r="B43" s="224">
        <f>IF('Pril. 5'!P15=0,1,0)</f>
        <v>1</v>
      </c>
    </row>
    <row r="44" spans="1:2" s="224" customFormat="1" ht="25.5" customHeight="1">
      <c r="A44" s="223" t="str">
        <f>IF(B44=0,"POTENTIAL ERROR- В Приложение 1. е посочено набрано изхабяване на горите. Това е възможно само ако те са с ограничен срок на ползване!","O.K.")</f>
        <v>O.K.</v>
      </c>
      <c r="B44" s="224">
        <f>IF('Pril. 5'!P16=0,1,0)</f>
        <v>1</v>
      </c>
    </row>
    <row r="45" spans="1:2" s="224" customFormat="1" ht="25.5" customHeight="1">
      <c r="A45" s="223" t="e">
        <f>IF(B45=0,"ERROR - Балансовата стойност на земите в Приложение 1. е с отрицателна стойност!","O.K.")</f>
        <v>#REF!</v>
      </c>
      <c r="B45" s="224" t="e">
        <f>IF('Pril. 5'!#REF!&gt;=0,1,0)</f>
        <v>#REF!</v>
      </c>
    </row>
    <row r="46" spans="1:2" s="224" customFormat="1" ht="25.5" customHeight="1">
      <c r="A46" s="223" t="e">
        <f>IF(B46=0,"ERROR - Балансовата стойност на горите в Приложение 1. е с отрицателна стойност!","O.K.")</f>
        <v>#REF!</v>
      </c>
      <c r="B46" s="224" t="e">
        <f>IF('Pril. 5'!#REF!&gt;=0,1,0)</f>
        <v>#REF!</v>
      </c>
    </row>
    <row r="47" spans="1:2" s="224" customFormat="1" ht="25.5" customHeight="1">
      <c r="A47" s="223" t="e">
        <f>IF(B47=0,"ERROR - Балансовата стойност на трайните насаждения в Приложение 1. е с отрицателна стойност!","O.K.")</f>
        <v>#REF!</v>
      </c>
      <c r="B47" s="224" t="e">
        <f>IF('Pril. 5'!#REF!&gt;=0,1,0)</f>
        <v>#REF!</v>
      </c>
    </row>
    <row r="48" spans="1:2" s="224" customFormat="1" ht="25.5" customHeight="1">
      <c r="A48" s="223" t="e">
        <f>IF(B48=0,"ERROR - Балансовата стойност на продуктивните и работни животни в Приложение 1. е с отрицателна стойност!","O.K.")</f>
        <v>#REF!</v>
      </c>
      <c r="B48" s="224" t="e">
        <f>IF('Pril. 5'!#REF!&gt;=0,1,0)</f>
        <v>#REF!</v>
      </c>
    </row>
    <row r="49" spans="1:2" s="224" customFormat="1" ht="25.5" customHeight="1">
      <c r="A49" s="223" t="e">
        <f>IF(B49=0,"ERROR - Балансовата стойност на сградите в Приложение 1. е с отрицателна стойност!","O.K.")</f>
        <v>#REF!</v>
      </c>
      <c r="B49" s="224" t="e">
        <f>IF('Pril. 5'!#REF!&gt;=0,1,0)</f>
        <v>#REF!</v>
      </c>
    </row>
    <row r="50" spans="1:2" s="224" customFormat="1" ht="25.5" customHeight="1">
      <c r="A50" s="223" t="e">
        <f>IF(B50=0,"ERROR - Балансовата стойност на машините, съоръжениеята и оборудването в Приложение 1. е с отрицателна стойност!","O.K.")</f>
        <v>#REF!</v>
      </c>
      <c r="B50" s="224" t="e">
        <f>IF('Pril. 5'!#REF!&gt;=0,1,0)</f>
        <v>#REF!</v>
      </c>
    </row>
    <row r="51" spans="1:2" s="224" customFormat="1" ht="25.5" customHeight="1">
      <c r="A51" s="223" t="e">
        <f>IF(B51=0,"ERROR - Балансовата стойност на транспортните средства в Приложение 1. е с отрицателна стойност!","O.K.")</f>
        <v>#REF!</v>
      </c>
      <c r="B51" s="224" t="e">
        <f>IF('Pril. 5'!#REF!&gt;=0,1,0)</f>
        <v>#REF!</v>
      </c>
    </row>
    <row r="52" spans="1:2" s="224" customFormat="1" ht="25.5" customHeight="1">
      <c r="A52" s="223" t="e">
        <f>IF(B52=0,"ERROR - Балансовата стойност на стопанския инвентар в Приложение 1. е с отрицателна стойност!","O.K.")</f>
        <v>#REF!</v>
      </c>
      <c r="B52" s="224" t="e">
        <f>IF('Pril. 5'!#REF!&gt;=0,1,0)</f>
        <v>#REF!</v>
      </c>
    </row>
    <row r="53" spans="1:2" s="224" customFormat="1" ht="25.5" customHeight="1">
      <c r="A53" s="223" t="e">
        <f>IF(B53=0,"ERROR - Балансовата стойност на другите дълготрайни материални активи в Приложение 1. е с отрицателна стойност!","O.K.")</f>
        <v>#REF!</v>
      </c>
      <c r="B53" s="224" t="e">
        <f>IF('Pril. 5'!#REF!&gt;=0,1,0)</f>
        <v>#REF!</v>
      </c>
    </row>
    <row r="54" spans="1:2" s="224" customFormat="1" ht="25.5" customHeight="1">
      <c r="A54" s="223" t="e">
        <f>IF(B54=0,"ERROR - Балансовата стойност на разходите за учредяване и разширяване в Приложение 1. е с отрицателна стойност!","O.K.")</f>
        <v>#REF!</v>
      </c>
      <c r="B54" s="224" t="e">
        <f>IF('Pril. 5'!#REF!&gt;=0,1,0)</f>
        <v>#REF!</v>
      </c>
    </row>
    <row r="55" spans="1:2" s="224" customFormat="1" ht="25.5" customHeight="1">
      <c r="A55" s="223" t="e">
        <f>IF(B55=0,"ERROR - Балансовата стойност на продуктите от развойна дейност в Приложение 1. е с отрицателна стойност!","O.K.")</f>
        <v>#REF!</v>
      </c>
      <c r="B55" s="224" t="e">
        <f>IF('Pril. 5'!#REF!&gt;=0,1,0)</f>
        <v>#REF!</v>
      </c>
    </row>
    <row r="56" spans="1:2" s="224" customFormat="1" ht="25.5" customHeight="1">
      <c r="A56" s="223" t="e">
        <f>IF(B56=0,"ERROR - Балансовата стойност на патентите, лицензиите,  концесионните права, ноу-хау, фирмените и търговски марки в Приложение 1. е с отрицателна стойност!","O.K.")</f>
        <v>#REF!</v>
      </c>
      <c r="B56" s="224" t="e">
        <f>IF('Pril. 5'!#REF!&gt;=0,1,0)</f>
        <v>#REF!</v>
      </c>
    </row>
    <row r="57" spans="1:2" s="224" customFormat="1" ht="25.5" customHeight="1">
      <c r="A57" s="223" t="e">
        <f>IF(B57=0,"ERROR - Балансовата стойност на програмните продукти в Приложение 1. е с отрицателна стойност!","O.K.")</f>
        <v>#REF!</v>
      </c>
      <c r="B57" s="224" t="e">
        <f>IF('Pril. 5'!#REF!&gt;=0,1,0)</f>
        <v>#REF!</v>
      </c>
    </row>
    <row r="58" spans="1:2" s="224" customFormat="1" ht="25.5" customHeight="1">
      <c r="A58" s="223" t="e">
        <f>IF(B58=0,"ERROR - Балансовата стойност на другите дълготрайни нематериални активи в Приложение 1. е с отрицателна стойност!","O.K.")</f>
        <v>#REF!</v>
      </c>
      <c r="B58" s="224" t="e">
        <f>IF('Pril. 5'!#REF!&gt;=0,1,0)</f>
        <v>#REF!</v>
      </c>
    </row>
    <row r="59" spans="1:2" s="224" customFormat="1" ht="25.5" customHeight="1">
      <c r="A59" s="223" t="e">
        <f>IF(B59=0,"ERROR - Балансовата стойност на положителната репутация в Приложение 1. е с отрицателна стойност!","O.K.")</f>
        <v>#REF!</v>
      </c>
      <c r="B59" s="224" t="e">
        <f>IF('Pril. 5'!#REF!&gt;=0,1,0)</f>
        <v>#REF!</v>
      </c>
    </row>
    <row r="60" spans="1:2" s="224" customFormat="1" ht="25.5" customHeight="1">
      <c r="A60" s="223" t="str">
        <f>IF(B60=0,"POTENTIAL ERROR- В Приложение 1. за притежаваните трайни насаждения не е начислена амортизация!","O.K.")</f>
        <v>O.K.</v>
      </c>
      <c r="B60" s="224">
        <f>IF(AND('Pril. 5'!F17&lt;&gt;0,'Pril. 5'!M17=0),0,1)</f>
        <v>1</v>
      </c>
    </row>
    <row r="61" spans="1:2" s="224" customFormat="1" ht="25.5" customHeight="1">
      <c r="A61" s="223" t="str">
        <f>IF(B61=0,"POTENTIAL ERROR- В Приложение 1. за притежаваните продуктивни и работни животни не е начислена амортизация!","O.K.")</f>
        <v>O.K.</v>
      </c>
      <c r="B61" s="224">
        <f>IF(AND('Pril. 5'!F18&lt;&gt;0,'Pril. 5'!M18=0),0,1)</f>
        <v>1</v>
      </c>
    </row>
    <row r="62" spans="1:2" s="224" customFormat="1" ht="25.5" customHeight="1">
      <c r="A62" s="223" t="e">
        <f>IF(B62=0,"POTENTIAL ERROR- В Приложение 1. за притежаваните сгради не е начислена амортизация!","O.K.")</f>
        <v>#REF!</v>
      </c>
      <c r="B62" s="224" t="e">
        <f>IF(AND('Pril. 5'!#REF!&lt;&gt;0,'Pril. 5'!#REF!=0),0,1)</f>
        <v>#REF!</v>
      </c>
    </row>
    <row r="63" spans="1:2" s="224" customFormat="1" ht="25.5" customHeight="1">
      <c r="A63" s="223" t="e">
        <f>IF(B63=0,"POTENTIAL ERROR- В Приложение 1. за притежаваните машини, съоръжения и оборудване не е начислена амортизация!","O.K.")</f>
        <v>#REF!</v>
      </c>
      <c r="B63" s="224" t="e">
        <f>IF(AND('Pril. 5'!#REF!&lt;&gt;0,'Pril. 5'!#REF!=0),0,1)</f>
        <v>#REF!</v>
      </c>
    </row>
    <row r="64" spans="1:2" s="224" customFormat="1" ht="25.5" customHeight="1">
      <c r="A64" s="223" t="e">
        <f>IF(B64=0,"POTENTIAL ERROR- В Приложение 1. за притежаваните транспортни средства не е начислена амортизация!","O.K.")</f>
        <v>#REF!</v>
      </c>
      <c r="B64" s="224" t="e">
        <f>IF(AND('Pril. 5'!#REF!&lt;&gt;0,'Pril. 5'!#REF!=0),0,1)</f>
        <v>#REF!</v>
      </c>
    </row>
    <row r="65" spans="1:2" s="224" customFormat="1" ht="25.5" customHeight="1">
      <c r="A65" s="223" t="e">
        <f>IF(B65=0,"POTENTIAL ERROR- В Приложение 1. за притежавания стопански инвентар не е начислена амортизация!","O.K.")</f>
        <v>#REF!</v>
      </c>
      <c r="B65" s="224" t="e">
        <f>IF(AND('Pril. 5'!#REF!&lt;&gt;0,'Pril. 5'!#REF!=0),0,1)</f>
        <v>#REF!</v>
      </c>
    </row>
    <row r="66" spans="1:2" s="224" customFormat="1" ht="25.5" customHeight="1">
      <c r="A66" s="223" t="e">
        <f>IF(B66=0,"POTENTIAL ERROR- В Приложение 1. за притежаваните други дълготрайни материални активи не е начислена амортизация!","O.K.")</f>
        <v>#REF!</v>
      </c>
      <c r="B66" s="224" t="e">
        <f>IF(AND('Pril. 5'!F20&lt;&gt;0,'Pril. 5'!#REF!=0),0,1)</f>
        <v>#REF!</v>
      </c>
    </row>
    <row r="67" spans="1:2" s="224" customFormat="1" ht="25.5" customHeight="1">
      <c r="A67" s="223" t="str">
        <f>IF(B67=0,"POTENTIAL ERROR- В Приложение 1. за разходите за учредяване и разширяване не е начислена амортизация!","O.K.")</f>
        <v>O.K.</v>
      </c>
      <c r="B67" s="224">
        <f>IF(AND('Pril. 5'!F23&lt;&gt;0,'Pril. 5'!M23=0),0,1)</f>
        <v>1</v>
      </c>
    </row>
    <row r="68" spans="1:2" s="224" customFormat="1" ht="25.5" customHeight="1">
      <c r="A68" s="223" t="str">
        <f>IF(B68=0,"POTENTIAL ERROR- В Приложение 1. за продуктите от развойна дейност не е начислена амортизация!","O.K.")</f>
        <v>O.K.</v>
      </c>
      <c r="B68" s="224">
        <f>IF(AND('Pril. 5'!F24&lt;&gt;0,'Pril. 5'!M24=0),0,1)</f>
        <v>1</v>
      </c>
    </row>
    <row r="69" spans="1:2" s="224" customFormat="1" ht="25.5" customHeight="1">
      <c r="A69" s="223" t="str">
        <f>IF(B69=0,"POTENTIAL ERROR- В Приложение 1. за патентите, лицензиите,  концесионните права, ноу-хау, фирмените и търговски марки не е начислена амортизация!","O.K.")</f>
        <v>O.K.</v>
      </c>
      <c r="B69" s="224">
        <f>IF(AND('Pril. 5'!F26&lt;&gt;0,'Pril. 5'!M26=0),0,1)</f>
        <v>1</v>
      </c>
    </row>
    <row r="70" spans="1:2" s="224" customFormat="1" ht="25.5" customHeight="1">
      <c r="A70" s="223" t="str">
        <f>IF(B70=0,"POTENTIAL ERROR- В Приложение 1. за програмните продукти не е начислена амортизация!","O.K.")</f>
        <v>O.K.</v>
      </c>
      <c r="B70" s="224">
        <f>IF(AND('Pril. 5'!F27&lt;&gt;0,'Pril. 5'!M27=0),0,1)</f>
        <v>1</v>
      </c>
    </row>
    <row r="71" spans="1:2" s="224" customFormat="1" ht="25.5" customHeight="1">
      <c r="A71" s="223" t="str">
        <f>IF(B71=0,"POTENTIAL ERROR- В Приложение 1. за притежаваните други дълготрайни нематериални активи не е начислена амортизация!","O.K.")</f>
        <v>O.K.</v>
      </c>
      <c r="B71" s="224">
        <f>IF(AND('Pril. 5'!F28&lt;&gt;0,'Pril. 5'!M28=0),0,1)</f>
        <v>1</v>
      </c>
    </row>
    <row r="72" spans="1:2" s="224" customFormat="1" ht="25.5" customHeight="1">
      <c r="A72" s="223" t="str">
        <f>IF(B72=0,"POTENTIAL ERROR- В Приложение 1. за положителната репутация не е начислена амортизация!","O.K.")</f>
        <v>O.K.</v>
      </c>
      <c r="B72" s="224">
        <f>IF(AND('Pril. 5'!F37&lt;&gt;0,'Pril. 5'!M37=0),0,1)</f>
        <v>1</v>
      </c>
    </row>
    <row r="73" spans="1:2" s="224" customFormat="1" ht="25.5" customHeight="1">
      <c r="A73" s="223" t="e">
        <f>IF(B73=0,"ERROR - Балансовата стойност на сградите, земите, горите и трайните насаждения за предходната година по баланс и Приложение 1. не се равнява!","O.K.")</f>
        <v>#REF!</v>
      </c>
      <c r="B73" s="224" t="e">
        <f>IF(#REF!='Pril. 5'!C15+'Pril. 5'!C16+'Pril. 5'!C17+'Pril. 5'!#REF!-'Pril. 5'!J15-'Pril. 5'!J16-'Pril. 5'!J17-'Pril. 5'!#REF!,1,0)</f>
        <v>#REF!</v>
      </c>
    </row>
    <row r="74" spans="1:2" s="224" customFormat="1" ht="25.5" customHeight="1">
      <c r="A74" s="223" t="e">
        <f>IF(B74=0,"ERROR - Отчетната стойност на сградите, земите, горите и трайните насаждения за текущата година по баланс и Приложение 1. не се равнява!","O.K.")</f>
        <v>#REF!</v>
      </c>
      <c r="B74" s="224" t="e">
        <f>IF(#REF!='Pril. 5'!I15+'Pril. 5'!I16+'Pril. 5'!I17+'Pril. 5'!#REF!,1,0)</f>
        <v>#REF!</v>
      </c>
    </row>
    <row r="75" spans="1:2" s="224" customFormat="1" ht="25.5" customHeight="1">
      <c r="A75" s="223" t="e">
        <f>IF(B75=0,"ERROR - Начислената амортизация на сградите, земите, горите и трайните насаждения за текущата година по баланс и Приложение 1. не се равнява!","O.K.")</f>
        <v>#REF!</v>
      </c>
      <c r="B75" s="224" t="e">
        <f>IF(#REF!='Pril. 5'!P15+'Pril. 5'!P16+'Pril. 5'!P17+'Pril. 5'!#REF!,1,0)</f>
        <v>#REF!</v>
      </c>
    </row>
    <row r="76" spans="1:2" s="224" customFormat="1" ht="25.5" customHeight="1">
      <c r="A76" s="223" t="e">
        <f>IF(B76=0,"ERROR - Балансовата стойност на сградите, земите, горите и трайните насаждения за текущата година по баланс и Приложение 1. не се равнява!","O.K.")</f>
        <v>#REF!</v>
      </c>
      <c r="B76" s="224" t="e">
        <f>IF(#REF!='Pril. 5'!#REF!+'Pril. 5'!#REF!+'Pril. 5'!#REF!+'Pril. 5'!#REF!,1,0)</f>
        <v>#REF!</v>
      </c>
    </row>
    <row r="77" spans="1:2" s="224" customFormat="1" ht="25.5" customHeight="1">
      <c r="A77" s="223" t="e">
        <f>IF(B77=0,"ERROR - Балансовата стойност на машините съоръженията и оборудването за предходната година по баланс и Приложение 1. не се равнява!","O.K.")</f>
        <v>#REF!</v>
      </c>
      <c r="B77" s="224" t="e">
        <f>IF(#REF!='Pril. 5'!#REF!-'Pril. 5'!#REF!,1,0)</f>
        <v>#REF!</v>
      </c>
    </row>
    <row r="78" spans="1:2" s="224" customFormat="1" ht="25.5" customHeight="1">
      <c r="A78" s="223" t="e">
        <f>IF(B78=0,"ERROR - Отчетната стойност на машините съоръженията и оборудването за текущата година по баланс и Приложение 1. не се равнява!","O.K.")</f>
        <v>#REF!</v>
      </c>
      <c r="B78" s="224" t="e">
        <f>IF(#REF!='Pril. 5'!#REF!,1,0)</f>
        <v>#REF!</v>
      </c>
    </row>
    <row r="79" spans="1:2" s="224" customFormat="1" ht="25.5" customHeight="1">
      <c r="A79" s="223" t="e">
        <f>IF(B79=0,"ERROR - Начислената амортизация на машините съоръженията и оборудването за текущата година по баланс и Приложение 1. не се равнява!","O.K.")</f>
        <v>#REF!</v>
      </c>
      <c r="B79" s="224" t="e">
        <f>IF(#REF!='Pril. 5'!#REF!,1,0)</f>
        <v>#REF!</v>
      </c>
    </row>
    <row r="80" spans="1:2" s="224" customFormat="1" ht="25.5" customHeight="1">
      <c r="A80" s="223" t="e">
        <f>IF(B80=0,"ERROR - Балансовата стойност на машините съоръженията и оборудването за текущата година по баланс и Приложение 1. не се равнява!","O.K.")</f>
        <v>#REF!</v>
      </c>
      <c r="B80" s="224" t="e">
        <f>IF(#REF!='Pril. 5'!#REF!,1,0)</f>
        <v>#REF!</v>
      </c>
    </row>
    <row r="81" spans="1:2" s="224" customFormat="1" ht="25.5" customHeight="1">
      <c r="A81" s="223" t="e">
        <f>IF(B81=0,"ERROR - Балансовата стойност на другите дълготрайни материални активи за предходната година по баланс и Приложение 1. не се равнява!","O.K.")</f>
        <v>#REF!</v>
      </c>
      <c r="B81" s="224" t="e">
        <f>IF(#REF!='Pril. 5'!C18+'Pril. 5'!#REF!+'Pril. 5'!#REF!+'Pril. 5'!#REF!-'Pril. 5'!J18-'Pril. 5'!#REF!-'Pril. 5'!#REF!-'Pril. 5'!#REF!,1,0)</f>
        <v>#REF!</v>
      </c>
    </row>
    <row r="82" spans="1:2" s="224" customFormat="1" ht="25.5" customHeight="1">
      <c r="A82" s="223" t="e">
        <f>IF(B82=0,"ERROR - Отчетната стойност на другите дълготрайни материални активи за текущата година по баланс и Приложение 1. не се равнява!","O.K.")</f>
        <v>#REF!</v>
      </c>
      <c r="B82" s="224" t="e">
        <f>IF(#REF!='Pril. 5'!I18+'Pril. 5'!#REF!+'Pril. 5'!#REF!+'Pril. 5'!#REF!,1,0)</f>
        <v>#REF!</v>
      </c>
    </row>
    <row r="83" spans="1:2" s="224" customFormat="1" ht="25.5" customHeight="1">
      <c r="A83" s="223" t="e">
        <f>IF(B83=0,"ERROR - Начислената амортизация на другите дълготрайни материални активи за текущата година по баланс и Приложение 1. не се равнява!","O.K.")</f>
        <v>#REF!</v>
      </c>
      <c r="B83" s="224" t="e">
        <f>IF(#REF!='Pril. 5'!P18+'Pril. 5'!#REF!+'Pril. 5'!#REF!+'Pril. 5'!#REF!,1,0)</f>
        <v>#REF!</v>
      </c>
    </row>
    <row r="84" spans="1:2" s="224" customFormat="1" ht="25.5" customHeight="1">
      <c r="A84" s="223" t="e">
        <f>IF(B84=0,"ERROR - Балансовата стойност на другите дълготрайни материални активи за текущата година по баланс и Приложение 1. не се равнява!","O.K.")</f>
        <v>#REF!</v>
      </c>
      <c r="B84" s="224" t="e">
        <f>IF(#REF!='Pril. 5'!#REF!+'Pril. 5'!#REF!+'Pril. 5'!#REF!+'Pril. 5'!#REF!,1,0)</f>
        <v>#REF!</v>
      </c>
    </row>
    <row r="85" spans="1:2" s="224" customFormat="1" ht="25.5" customHeight="1">
      <c r="A85" s="223" t="e">
        <f>IF(B85=0,"ERROR - Балансовата стойност на дълготрайните материални активи за предходната година по баланс и Приложение 1. не се равнява!","O.K.")</f>
        <v>#REF!</v>
      </c>
      <c r="B85" s="224" t="e">
        <f>IF(#REF!='Pril. 5'!C21-'Pril. 5'!J21,1,0)</f>
        <v>#REF!</v>
      </c>
    </row>
    <row r="86" spans="1:2" s="224" customFormat="1" ht="25.5" customHeight="1">
      <c r="A86" s="223" t="e">
        <f>IF(B86=0,"ERROR - Отчетната стойност на дълготрайните материални активи за текущата година по баланс и Приложение 1. не се равнява!","O.K.")</f>
        <v>#REF!</v>
      </c>
      <c r="B86" s="224" t="e">
        <f>IF(#REF!='Pril. 5'!I21,1,0)</f>
        <v>#REF!</v>
      </c>
    </row>
    <row r="87" spans="1:2" s="224" customFormat="1" ht="25.5" customHeight="1">
      <c r="A87" s="223" t="e">
        <f>IF(B87=0,"ERROR - Начислената амортизация на дълготрайните материални активи за текущата година по баланс и Приложение 1. не се равнява!","O.K.")</f>
        <v>#REF!</v>
      </c>
      <c r="B87" s="224" t="e">
        <f>IF(#REF!-#REF!='Pril. 5'!P21,1,0)</f>
        <v>#REF!</v>
      </c>
    </row>
    <row r="88" spans="1:2" s="224" customFormat="1" ht="25.5" customHeight="1">
      <c r="A88" s="223" t="e">
        <f>IF(B88=0,"ERROR - Балансовата стойност на дълготрайните материални активи за текущата година по баланс и Приложение 1. не се равнява!","O.K.")</f>
        <v>#REF!</v>
      </c>
      <c r="B88" s="224" t="e">
        <f>IF(#REF!='Pril. 5'!#REF!,1,0)</f>
        <v>#REF!</v>
      </c>
    </row>
    <row r="89" spans="1:2" s="224" customFormat="1" ht="25.5" customHeight="1">
      <c r="A89" s="223" t="e">
        <f>IF(B89=0,"ERROR - Балансовата стойност на разходите за учредяване и разширяване за предходната година по баланс и Приложение 1. не се равнява!","O.K.")</f>
        <v>#REF!</v>
      </c>
      <c r="B89" s="224" t="e">
        <f>IF(#REF!='Pril. 5'!C23-'Pril. 5'!J23,1,0)</f>
        <v>#REF!</v>
      </c>
    </row>
    <row r="90" spans="1:2" s="224" customFormat="1" ht="25.5" customHeight="1">
      <c r="A90" s="223" t="e">
        <f>IF(B90=0,"ERROR - Отчетната стойност на разходите за учредяване и разширяване за текущата година по баланс и Приложение 1. не се равнява!","O.K.")</f>
        <v>#REF!</v>
      </c>
      <c r="B90" s="224" t="e">
        <f>IF(#REF!='Pril. 5'!I23,1,0)</f>
        <v>#REF!</v>
      </c>
    </row>
    <row r="91" spans="1:2" s="224" customFormat="1" ht="25.5" customHeight="1">
      <c r="A91" s="223" t="e">
        <f>IF(B91=0,"ERROR - Начислената амортизация на разходите за учредяване и разширяване за текущата година по баланс и Приложение 1. не се равнява!","O.K.")</f>
        <v>#REF!</v>
      </c>
      <c r="B91" s="224" t="e">
        <f>IF(#REF!='Pril. 5'!P23,1,0)</f>
        <v>#REF!</v>
      </c>
    </row>
    <row r="92" spans="1:2" s="224" customFormat="1" ht="25.5" customHeight="1">
      <c r="A92" s="223" t="e">
        <f>IF(B92=0,"ERROR - Балансовата стойност на разходите за учредяване и разширяване за текущата година по баланс и Приложение 1. не се равнява!","O.K.")</f>
        <v>#REF!</v>
      </c>
      <c r="B92" s="224" t="e">
        <f>IF(#REF!='Pril. 5'!#REF!,1,0)</f>
        <v>#REF!</v>
      </c>
    </row>
    <row r="93" spans="1:2" s="224" customFormat="1" ht="25.5" customHeight="1">
      <c r="A93" s="223" t="e">
        <f>IF(B93=0,"ERROR - Балансовата стойност на продуктите от развойна дейност за предходната година по баланс и Приложение 1. не се равнява!","O.K.")</f>
        <v>#REF!</v>
      </c>
      <c r="B93" s="224" t="e">
        <f>IF(#REF!='Pril. 5'!C24-'Pril. 5'!J24,1,0)</f>
        <v>#REF!</v>
      </c>
    </row>
    <row r="94" spans="1:2" s="224" customFormat="1" ht="25.5" customHeight="1">
      <c r="A94" s="223" t="e">
        <f>IF(B94=0,"ERROR - Отчетната стойност на продуктите от развойна дейност за текущата година по баланс и Приложение 1. не се равнява!","O.K.")</f>
        <v>#REF!</v>
      </c>
      <c r="B94" s="224" t="e">
        <f>IF(#REF!='Pril. 5'!I24,1,0)</f>
        <v>#REF!</v>
      </c>
    </row>
    <row r="95" spans="1:2" s="224" customFormat="1" ht="25.5" customHeight="1">
      <c r="A95" s="223" t="e">
        <f>IF(B95=0,"ERROR - Начислената амортизация на продуктите от развойна дейност за текущата година по баланс и Приложение 1. не се равнява!","O.K.")</f>
        <v>#REF!</v>
      </c>
      <c r="B95" s="224" t="e">
        <f>IF(#REF!='Pril. 5'!P24,1,0)</f>
        <v>#REF!</v>
      </c>
    </row>
    <row r="96" spans="1:2" s="224" customFormat="1" ht="25.5" customHeight="1">
      <c r="A96" s="223" t="e">
        <f>IF(B96=0,"ERROR - Балансовата стойност на продуктите от развойна дейност за текущата година по баланс и Приложение 1. не се равнява!","O.K.")</f>
        <v>#REF!</v>
      </c>
      <c r="B96" s="224" t="e">
        <f>IF(#REF!='Pril. 5'!#REF!,1,0)</f>
        <v>#REF!</v>
      </c>
    </row>
    <row r="97" spans="1:2" s="224" customFormat="1" ht="25.5" customHeight="1">
      <c r="A97" s="223" t="e">
        <f>IF(B97=0,"ERROR - Балансовата стойност на програмните продукти за предходната година по баланс и Приложение 1. не се равнява!","O.K.")</f>
        <v>#REF!</v>
      </c>
      <c r="B97" s="224" t="e">
        <f>IF(#REF!='Pril. 5'!C27-'Pril. 5'!J27,1,0)</f>
        <v>#REF!</v>
      </c>
    </row>
    <row r="98" spans="1:2" s="224" customFormat="1" ht="25.5" customHeight="1">
      <c r="A98" s="223" t="e">
        <f>IF(B98=0,"ERROR - Отчетната стойност на програмните продукти за текущата година по баланс и Приложение 1. не се равнява!","O.K.")</f>
        <v>#REF!</v>
      </c>
      <c r="B98" s="224" t="e">
        <f>IF(#REF!='Pril. 5'!I27,1,0)</f>
        <v>#REF!</v>
      </c>
    </row>
    <row r="99" spans="1:2" s="224" customFormat="1" ht="25.5" customHeight="1">
      <c r="A99" s="223" t="e">
        <f>IF(B99=0,"ERROR - Начислената амортизация на програмните продукти за текущата година по баланс и Приложение 1. не се равнява!","O.K.")</f>
        <v>#REF!</v>
      </c>
      <c r="B99" s="224" t="e">
        <f>IF(#REF!='Pril. 5'!P27,1,0)</f>
        <v>#REF!</v>
      </c>
    </row>
    <row r="100" spans="1:2" s="224" customFormat="1" ht="25.5" customHeight="1">
      <c r="A100" s="223" t="e">
        <f>IF(B100=0,"ERROR - Балансовата стойност на програмните продукти за текущата година по баланс и Приложение 1. не се равнява!","O.K.")</f>
        <v>#REF!</v>
      </c>
      <c r="B100" s="224" t="e">
        <f>IF(#REF!='Pril. 5'!#REF!,1,0)</f>
        <v>#REF!</v>
      </c>
    </row>
    <row r="101" spans="1:2" s="224" customFormat="1" ht="25.5" customHeight="1">
      <c r="A101" s="223" t="e">
        <f>IF(B101=0,"ERROR - Балансовата стойност на патентите, лицензиите, концесионните права, ноу-хау фирмените и търговските марки за предходната година по баланс и Приложение 1. не се равнява!","O.K.")</f>
        <v>#REF!</v>
      </c>
      <c r="B101" s="224" t="e">
        <f>IF(#REF!='Pril. 5'!C26-'Pril. 5'!J26,1,0)</f>
        <v>#REF!</v>
      </c>
    </row>
    <row r="102" spans="1:2" s="224" customFormat="1" ht="25.5" customHeight="1">
      <c r="A102" s="223" t="e">
        <f>IF(B102=0,"ERROR - Отчетната стойност на патентите, лицензиите, концесионните права, ноу-хау фирмените и търговските марки за текущата година по баланс и Приложение 1. не се равнява!","O.K.")</f>
        <v>#REF!</v>
      </c>
      <c r="B102" s="224" t="e">
        <f>IF(#REF!='Pril. 5'!I26,1,0)</f>
        <v>#REF!</v>
      </c>
    </row>
    <row r="103" spans="1:2" s="224" customFormat="1" ht="25.5" customHeight="1">
      <c r="A103" s="223" t="e">
        <f>IF(B103=0,"ERROR - Начислената амортизация на патентите, лицензиите, концесионните права, ноу-хау фирмените и търговските марки за текущата година по баланс и Приложение 1. не се равнява!","O.K.")</f>
        <v>#REF!</v>
      </c>
      <c r="B103" s="224" t="e">
        <f>IF(#REF!='Pril. 5'!P26,1,0)</f>
        <v>#REF!</v>
      </c>
    </row>
    <row r="104" spans="1:2" s="224" customFormat="1" ht="25.5" customHeight="1">
      <c r="A104" s="223" t="e">
        <f>IF(B104=0,"ERROR - Балансовата стойност на патентите, лицензиите, концесионните права, ноу-хау фирмените и търговските марки за текущата година по баланс и Приложение 1. не се равнява!","O.K.")</f>
        <v>#REF!</v>
      </c>
      <c r="B104" s="224" t="e">
        <f>IF(#REF!='Pril. 5'!#REF!,1,0)</f>
        <v>#REF!</v>
      </c>
    </row>
    <row r="105" spans="1:2" s="224" customFormat="1" ht="25.5" customHeight="1">
      <c r="A105" s="223" t="e">
        <f>IF(B105=0,"ERROR - Балансовата стойност на другите дълготрайни нематериални активи за предходната година по баланс и Приложение 1. не се равнява!","O.K.")</f>
        <v>#REF!</v>
      </c>
      <c r="B105" s="224" t="e">
        <f>IF(#REF!='Pril. 5'!C28-'Pril. 5'!J28,1,0)</f>
        <v>#REF!</v>
      </c>
    </row>
    <row r="106" spans="1:2" s="224" customFormat="1" ht="25.5" customHeight="1">
      <c r="A106" s="223" t="e">
        <f>IF(B106=0,"ERROR - Отчетната стойност на другите дълготрайни нематериални активи за текущата година по баланс и Приложение 1. не се равнява!","O.K.")</f>
        <v>#REF!</v>
      </c>
      <c r="B106" s="224" t="e">
        <f>IF(#REF!='Pril. 5'!I28,1,0)</f>
        <v>#REF!</v>
      </c>
    </row>
    <row r="107" spans="1:2" s="224" customFormat="1" ht="25.5" customHeight="1">
      <c r="A107" s="223" t="e">
        <f>IF(B107=0,"ERROR - Начислената амортизация на другите дълготрайни нематериални активи за текущата година по баланс и Приложение 1. не се равнява!","O.K.")</f>
        <v>#REF!</v>
      </c>
      <c r="B107" s="224" t="e">
        <f>IF(#REF!='Pril. 5'!P28,1,0)</f>
        <v>#REF!</v>
      </c>
    </row>
    <row r="108" spans="1:2" s="224" customFormat="1" ht="25.5" customHeight="1">
      <c r="A108" s="223" t="e">
        <f>IF(B108=0,"ERROR - Балансовата стойност на другите дълготрайни нематериални активи за текущата година по баланс и Приложение 1. не се равнява!","O.K.")</f>
        <v>#REF!</v>
      </c>
      <c r="B108" s="224" t="e">
        <f>IF(#REF!='Pril. 5'!#REF!,1,0)</f>
        <v>#REF!</v>
      </c>
    </row>
    <row r="109" spans="1:2" s="224" customFormat="1" ht="25.5" customHeight="1">
      <c r="A109" s="223" t="e">
        <f>IF(B109=0,"ERROR - Балансовата стойност на дълготрайните нематериални активи за предходната година по баланс и Приложение 1. не се равнява!","O.K.")</f>
        <v>#REF!</v>
      </c>
      <c r="B109" s="224" t="e">
        <f>IF(#REF!='Pril. 5'!C29-'Pril. 5'!J29,1,0)</f>
        <v>#REF!</v>
      </c>
    </row>
    <row r="110" spans="1:2" s="224" customFormat="1" ht="25.5" customHeight="1">
      <c r="A110" s="223" t="e">
        <f>IF(B110=0,"ERROR - Отчетната стойност на дълготрайните нематериални активи за текущата година по баланс и Приложение 1. не се равнява!","O.K.")</f>
        <v>#REF!</v>
      </c>
      <c r="B110" s="224" t="e">
        <f>IF(#REF!='Pril. 5'!I29,1,0)</f>
        <v>#REF!</v>
      </c>
    </row>
    <row r="111" spans="1:2" s="224" customFormat="1" ht="25.5" customHeight="1">
      <c r="A111" s="223" t="e">
        <f>IF(B111=0,"ERROR - Начислената амортизация на дълготрайните нематериални активи за текущата година по баланс и Приложение 1. не се равнява!","O.K.")</f>
        <v>#REF!</v>
      </c>
      <c r="B111" s="224" t="e">
        <f>IF(#REF!='Pril. 5'!P29,1,0)</f>
        <v>#REF!</v>
      </c>
    </row>
    <row r="112" spans="1:2" s="224" customFormat="1" ht="25.5" customHeight="1">
      <c r="A112" s="223" t="e">
        <f>IF(B112=0,"ERROR - Балансовата стойност на дълготрайните нематериални активи за текущата година по баланс и Приложение 1. не се равнява!","O.K.")</f>
        <v>#REF!</v>
      </c>
      <c r="B112" s="224" t="e">
        <f>IF(#REF!='Pril. 5'!#REF!,1,0)</f>
        <v>#REF!</v>
      </c>
    </row>
    <row r="113" spans="1:2" s="224" customFormat="1" ht="25.5" customHeight="1">
      <c r="A113" s="223" t="e">
        <f>IF(B113=0,"ERROR - Балансовата стойност на дългосрочните инвестиции с контролно участие за предходната година по баланс и Приложение 1. не се равнява!","O.K.")</f>
        <v>#REF!</v>
      </c>
      <c r="B113" s="224" t="e">
        <f>IF(#REF!='Pril. 5'!C31,1,0)</f>
        <v>#REF!</v>
      </c>
    </row>
    <row r="114" spans="1:2" s="224" customFormat="1" ht="25.5" customHeight="1">
      <c r="A114" s="223" t="e">
        <f>IF(B114=0,"ERROR - Балансовата стойност на дългосрочните инвестиции с контролно участие за текущата година по баланс и Приложение 1. не се равнява!","O.K.")</f>
        <v>#REF!</v>
      </c>
      <c r="B114" s="224" t="e">
        <f>IF(#REF!='Pril. 5'!#REF!,1,0)</f>
        <v>#REF!</v>
      </c>
    </row>
    <row r="115" spans="1:2" s="224" customFormat="1" ht="25.5" customHeight="1">
      <c r="A115" s="223" t="e">
        <f>IF(B115=0,"ERROR - Балансовата стойност на дългосрочните инвестиции съз значително участие за предходната година по баланс и Приложение 1. не се равнява!","O.K.")</f>
        <v>#REF!</v>
      </c>
      <c r="B115" s="224" t="e">
        <f>IF(#REF!='Pril. 5'!C32,1,0)</f>
        <v>#REF!</v>
      </c>
    </row>
    <row r="116" spans="1:2" s="224" customFormat="1" ht="25.5" customHeight="1">
      <c r="A116" s="223" t="e">
        <f>IF(B116=0,"ERROR - Балансовата стойност на дългосрочните инвестиции със значително участие за текущата година по баланс и Приложение 1. не се равнява!","O.K.")</f>
        <v>#REF!</v>
      </c>
      <c r="B116" s="224" t="e">
        <f>IF(#REF!='Pril. 5'!#REF!,1,0)</f>
        <v>#REF!</v>
      </c>
    </row>
    <row r="117" spans="1:2" s="224" customFormat="1" ht="25.5" customHeight="1">
      <c r="A117" s="223" t="e">
        <f>IF(B117=0,"ERROR - Балансовата стойност на дългосрочните инвестиции с малцинствено участие за предходната година по баланс и Приложение 1. не се равнява!","O.K.")</f>
        <v>#REF!</v>
      </c>
      <c r="B117" s="224" t="e">
        <f>IF(#REF!='Pril. 5'!C33,1,0)</f>
        <v>#REF!</v>
      </c>
    </row>
    <row r="118" spans="1:2" s="224" customFormat="1" ht="25.5" customHeight="1">
      <c r="A118" s="223" t="e">
        <f>IF(B118=0,"ERROR - Балансовата стойност на дългосрочните инвестиции с малцинствено участие за текущата година по баланс и Приложение 1. не се равнява!","O.K.")</f>
        <v>#REF!</v>
      </c>
      <c r="B118" s="224" t="e">
        <f>IF(#REF!='Pril. 5'!#REF!,1,0)</f>
        <v>#REF!</v>
      </c>
    </row>
    <row r="119" spans="1:2" s="224" customFormat="1" ht="25.5" customHeight="1">
      <c r="A119" s="223" t="e">
        <f>IF(B119=0,"ERROR - Балансовата стойност на инвестиционните имоти за предходната година по баланс и Приложение 1. не се равнява!","O.K.")</f>
        <v>#REF!</v>
      </c>
      <c r="B119" s="224" t="e">
        <f>IF(#REF!='Pril. 5'!C34,1,0)</f>
        <v>#REF!</v>
      </c>
    </row>
    <row r="120" spans="1:2" s="224" customFormat="1" ht="25.5" customHeight="1">
      <c r="A120" s="223" t="e">
        <f>IF(B120=0,"ERROR - Балансовата стойност на инвестиционните имоти за текущата година по баланс и Приложение 1. не се равнява!","O.K.")</f>
        <v>#REF!</v>
      </c>
      <c r="B120" s="224" t="e">
        <f>IF(#REF!='Pril. 5'!#REF!,1,0)</f>
        <v>#REF!</v>
      </c>
    </row>
    <row r="121" spans="1:2" s="224" customFormat="1" ht="25.5" customHeight="1">
      <c r="A121" s="223" t="e">
        <f>IF(B121=0,"ERROR - Балансовата стойност на другите дългосрочни инвестиции за предходната година по баланс и Приложение 1. не се равнява!","O.K.")</f>
        <v>#REF!</v>
      </c>
      <c r="B121" s="224" t="e">
        <f>IF(#REF!='Pril. 5'!C35,1,0)</f>
        <v>#REF!</v>
      </c>
    </row>
    <row r="122" spans="1:2" s="224" customFormat="1" ht="25.5" customHeight="1">
      <c r="A122" s="223" t="e">
        <f>IF(B122=0,"ERROR - Балансовата стойност на другите дългосрочни инвестиции за текущата година по баланс и Приложение 1. не се равнява!","O.K.")</f>
        <v>#REF!</v>
      </c>
      <c r="B122" s="224" t="e">
        <f>IF(#REF!='Pril. 5'!#REF!,1,0)</f>
        <v>#REF!</v>
      </c>
    </row>
    <row r="123" spans="1:2" s="224" customFormat="1" ht="25.5" customHeight="1">
      <c r="A123" s="223" t="e">
        <f>IF(B123=0,"ERROR - Балансовата стойност на дългосрочните инвестиции за предходната година по баланс и Приложение 1. не се равнява!","O.K.")</f>
        <v>#REF!</v>
      </c>
      <c r="B123" s="224" t="e">
        <f>IF(#REF!='Pril. 5'!C36,1,0)</f>
        <v>#REF!</v>
      </c>
    </row>
    <row r="124" spans="1:2" s="224" customFormat="1" ht="25.5" customHeight="1">
      <c r="A124" s="223" t="e">
        <f>IF(B124=0,"ERROR - Балансовата стойност на дългосрочните инвестиции за текущата година по баланс и Приложение 1. не се равнява!","O.K.")</f>
        <v>#REF!</v>
      </c>
      <c r="B124" s="224" t="e">
        <f>IF(#REF!='Pril. 5'!#REF!,1,0)</f>
        <v>#REF!</v>
      </c>
    </row>
    <row r="125" spans="1:2" s="224" customFormat="1" ht="25.5" customHeight="1">
      <c r="A125" s="223" t="e">
        <f>IF(B125=0,"ERROR - Балансовата стойност на положителната репутация за предходната година по баланс и Приложение 1. не се равнява!","O.K.")</f>
        <v>#REF!</v>
      </c>
      <c r="B125" s="224" t="e">
        <f>IF(#REF!='Pril. 5'!C37,1,0)</f>
        <v>#REF!</v>
      </c>
    </row>
    <row r="126" spans="1:2" s="224" customFormat="1" ht="25.5" customHeight="1">
      <c r="A126" s="223" t="e">
        <f>IF(B126=0,"ERROR - Балансовата стойност на положителната репутация за текущата година по баланс и Приложение 1. не се равнява!","O.K.")</f>
        <v>#REF!</v>
      </c>
      <c r="B126" s="224" t="e">
        <f>IF(#REF!='Pril. 5'!#REF!,1,0)</f>
        <v>#REF!</v>
      </c>
    </row>
    <row r="127" spans="1:2" s="224" customFormat="1" ht="25.5" customHeight="1">
      <c r="A127" s="223" t="e">
        <f>IF(B127=0,"ERROR - Балансовата стойност на дълготрайните активи за предходната година по баланс и Приложение 1. не се равнява!","O.K.")</f>
        <v>#REF!</v>
      </c>
      <c r="B127" s="224" t="e">
        <f>IF(#REF!-#REF!='Pril. 5'!#REF!-'Pril. 5'!#REF!,1,0)</f>
        <v>#REF!</v>
      </c>
    </row>
    <row r="128" spans="1:2" s="224" customFormat="1" ht="25.5" customHeight="1">
      <c r="A128" s="223" t="e">
        <f>IF(B128=0,"ERROR - Балансовата стойност на дълготрайните активи за текущата година по баланс и Приложение 1. не се равнява!","O.K.")</f>
        <v>#REF!</v>
      </c>
      <c r="B128" s="224" t="e">
        <f>IF(#REF!-#REF!='Pril. 5'!#REF!,1,0)</f>
        <v>#REF!</v>
      </c>
    </row>
    <row r="129" spans="1:1" s="224" customFormat="1" ht="25.5" customHeight="1">
      <c r="A129" s="223"/>
    </row>
    <row r="130" spans="1:1" s="224" customFormat="1" ht="25.5" customHeight="1">
      <c r="A130" s="223"/>
    </row>
    <row r="131" spans="1:1" s="224" customFormat="1" ht="25.5" customHeight="1">
      <c r="A131" s="223"/>
    </row>
    <row r="132" spans="1:1" s="224" customFormat="1" ht="25.5" customHeight="1">
      <c r="A132" s="223"/>
    </row>
    <row r="133" spans="1:1" s="224" customFormat="1" ht="25.5" customHeight="1">
      <c r="A133" s="223"/>
    </row>
    <row r="134" spans="1:1" s="224" customFormat="1" ht="25.5" customHeight="1">
      <c r="A134" s="223"/>
    </row>
    <row r="135" spans="1:1" s="224" customFormat="1" ht="25.5" customHeight="1">
      <c r="A135" s="223"/>
    </row>
    <row r="136" spans="1:1" s="224" customFormat="1" ht="25.5" customHeight="1">
      <c r="A136" s="223"/>
    </row>
    <row r="137" spans="1:1" s="224" customFormat="1" ht="25.5" customHeight="1">
      <c r="A137" s="223"/>
    </row>
    <row r="138" spans="1:1" s="224" customFormat="1" ht="25.5" customHeight="1">
      <c r="A138" s="223"/>
    </row>
    <row r="139" spans="1:1" s="224" customFormat="1" ht="25.5" customHeight="1">
      <c r="A139" s="223"/>
    </row>
    <row r="140" spans="1:1" s="224" customFormat="1" ht="25.5" customHeight="1">
      <c r="A140" s="223"/>
    </row>
    <row r="141" spans="1:1" s="224" customFormat="1" ht="25.5" customHeight="1">
      <c r="A141" s="223"/>
    </row>
    <row r="142" spans="1:1" s="224" customFormat="1" ht="25.5" customHeight="1">
      <c r="A142" s="223"/>
    </row>
    <row r="143" spans="1:1" s="224" customFormat="1" ht="25.5" customHeight="1">
      <c r="A143" s="223"/>
    </row>
    <row r="144" spans="1:1" s="224" customFormat="1" ht="25.5" customHeight="1">
      <c r="A144" s="223"/>
    </row>
    <row r="145" spans="1:1" s="224" customFormat="1" ht="25.5" customHeight="1">
      <c r="A145" s="223"/>
    </row>
    <row r="146" spans="1:1" s="224" customFormat="1" ht="25.5" customHeight="1">
      <c r="A146" s="223"/>
    </row>
    <row r="147" spans="1:1" s="224" customFormat="1" ht="25.5" customHeight="1">
      <c r="A147" s="223"/>
    </row>
    <row r="148" spans="1:1" s="224" customFormat="1" ht="25.5" customHeight="1">
      <c r="A148" s="223"/>
    </row>
    <row r="149" spans="1:1" s="224" customFormat="1" ht="25.5" customHeight="1">
      <c r="A149" s="223"/>
    </row>
    <row r="150" spans="1:1" s="224" customFormat="1" ht="25.5" customHeight="1">
      <c r="A150" s="223"/>
    </row>
    <row r="151" spans="1:1" s="224" customFormat="1" ht="25.5" customHeight="1">
      <c r="A151" s="223"/>
    </row>
    <row r="152" spans="1:1" s="224" customFormat="1" ht="25.5" customHeight="1">
      <c r="A152" s="223"/>
    </row>
    <row r="153" spans="1:1" s="224" customFormat="1" ht="25.5" customHeight="1">
      <c r="A153" s="223"/>
    </row>
    <row r="154" spans="1:1" s="224" customFormat="1" ht="25.5" customHeight="1">
      <c r="A154" s="223"/>
    </row>
    <row r="155" spans="1:1" s="224" customFormat="1" ht="25.5" customHeight="1">
      <c r="A155" s="223"/>
    </row>
    <row r="156" spans="1:1" s="224" customFormat="1" ht="25.5" customHeight="1">
      <c r="A156" s="223"/>
    </row>
    <row r="157" spans="1:1" s="224" customFormat="1" ht="25.5" customHeight="1">
      <c r="A157" s="223"/>
    </row>
    <row r="158" spans="1:1" s="224" customFormat="1" ht="25.5" customHeight="1">
      <c r="A158" s="223"/>
    </row>
    <row r="159" spans="1:1" s="224" customFormat="1" ht="25.5" customHeight="1">
      <c r="A159" s="223"/>
    </row>
    <row r="160" spans="1:1" s="224" customFormat="1" ht="25.5" customHeight="1">
      <c r="A160" s="223"/>
    </row>
    <row r="161" spans="1:1" s="224" customFormat="1" ht="25.5" customHeight="1">
      <c r="A161" s="223"/>
    </row>
    <row r="162" spans="1:1" s="224" customFormat="1" ht="25.5" customHeight="1">
      <c r="A162" s="223"/>
    </row>
    <row r="163" spans="1:1" s="224" customFormat="1" ht="25.5" customHeight="1">
      <c r="A163" s="223"/>
    </row>
    <row r="164" spans="1:1" s="224" customFormat="1" ht="25.5" customHeight="1">
      <c r="A164" s="223"/>
    </row>
    <row r="165" spans="1:1" s="224" customFormat="1" ht="25.5" customHeight="1">
      <c r="A165" s="223"/>
    </row>
    <row r="166" spans="1:1" s="224" customFormat="1" ht="25.5" customHeight="1">
      <c r="A166" s="223"/>
    </row>
    <row r="167" spans="1:1" s="224" customFormat="1" ht="25.5" customHeight="1">
      <c r="A167" s="223"/>
    </row>
    <row r="168" spans="1:1" s="224" customFormat="1" ht="25.5" customHeight="1">
      <c r="A168" s="223"/>
    </row>
    <row r="169" spans="1:1" s="224" customFormat="1" ht="25.5" customHeight="1">
      <c r="A169" s="223"/>
    </row>
    <row r="170" spans="1:1" s="224" customFormat="1" ht="25.5" customHeight="1">
      <c r="A170" s="223"/>
    </row>
    <row r="171" spans="1:1" s="224" customFormat="1" ht="25.5" customHeight="1">
      <c r="A171" s="223"/>
    </row>
    <row r="172" spans="1:1" s="224" customFormat="1" ht="25.5" customHeight="1">
      <c r="A172" s="223"/>
    </row>
    <row r="173" spans="1:1" s="224" customFormat="1" ht="25.5" customHeight="1">
      <c r="A173" s="223"/>
    </row>
    <row r="174" spans="1:1" s="224" customFormat="1" ht="25.5" customHeight="1">
      <c r="A174" s="223"/>
    </row>
    <row r="175" spans="1:1" s="224" customFormat="1" ht="25.5" customHeight="1">
      <c r="A175" s="223"/>
    </row>
    <row r="176" spans="1:1" s="224" customFormat="1" ht="25.5" customHeight="1">
      <c r="A176" s="223"/>
    </row>
    <row r="177" spans="1:1" s="224" customFormat="1" ht="25.5" customHeight="1">
      <c r="A177" s="223"/>
    </row>
    <row r="178" spans="1:1" s="224" customFormat="1" ht="25.5" customHeight="1">
      <c r="A178" s="223"/>
    </row>
    <row r="179" spans="1:1" s="224" customFormat="1" ht="25.5" customHeight="1">
      <c r="A179" s="223"/>
    </row>
    <row r="180" spans="1:1" s="224" customFormat="1" ht="25.5" customHeight="1">
      <c r="A180" s="223"/>
    </row>
    <row r="181" spans="1:1" s="224" customFormat="1" ht="25.5" customHeight="1">
      <c r="A181" s="223"/>
    </row>
    <row r="182" spans="1:1" s="224" customFormat="1" ht="25.5" customHeight="1">
      <c r="A182" s="223"/>
    </row>
    <row r="183" spans="1:1" s="224" customFormat="1" ht="25.5" customHeight="1">
      <c r="A183" s="223"/>
    </row>
    <row r="184" spans="1:1" s="224" customFormat="1" ht="25.5" customHeight="1">
      <c r="A184" s="223"/>
    </row>
    <row r="185" spans="1:1" s="224" customFormat="1" ht="25.5" customHeight="1">
      <c r="A185" s="223"/>
    </row>
    <row r="186" spans="1:1" s="224" customFormat="1" ht="25.5" customHeight="1">
      <c r="A186" s="223"/>
    </row>
    <row r="187" spans="1:1" s="224" customFormat="1" ht="25.5" customHeight="1">
      <c r="A187" s="223"/>
    </row>
    <row r="188" spans="1:1" s="224" customFormat="1" ht="25.5" customHeight="1">
      <c r="A188" s="223"/>
    </row>
    <row r="189" spans="1:1" s="224" customFormat="1" ht="25.5" customHeight="1">
      <c r="A189" s="223"/>
    </row>
    <row r="190" spans="1:1" s="224" customFormat="1" ht="25.5" customHeight="1">
      <c r="A190" s="223"/>
    </row>
    <row r="191" spans="1:1" s="224" customFormat="1" ht="25.5" customHeight="1">
      <c r="A191" s="223"/>
    </row>
    <row r="192" spans="1:1" s="224" customFormat="1" ht="25.5" customHeight="1">
      <c r="A192" s="223"/>
    </row>
    <row r="193" spans="1:1" s="224" customFormat="1" ht="25.5" customHeight="1">
      <c r="A193" s="223"/>
    </row>
    <row r="194" spans="1:1" s="224" customFormat="1" ht="25.5" customHeight="1">
      <c r="A194" s="223"/>
    </row>
    <row r="195" spans="1:1" s="224" customFormat="1" ht="25.5" customHeight="1">
      <c r="A195" s="223"/>
    </row>
    <row r="196" spans="1:1" s="224" customFormat="1" ht="25.5" customHeight="1">
      <c r="A196" s="223"/>
    </row>
    <row r="197" spans="1:1" s="224" customFormat="1" ht="25.5" customHeight="1">
      <c r="A197" s="223"/>
    </row>
    <row r="198" spans="1:1" s="224" customFormat="1" ht="25.5" customHeight="1">
      <c r="A198" s="223"/>
    </row>
    <row r="199" spans="1:1" s="224" customFormat="1" ht="25.5" customHeight="1">
      <c r="A199" s="223"/>
    </row>
    <row r="200" spans="1:1" s="224" customFormat="1" ht="25.5" customHeight="1">
      <c r="A200" s="223"/>
    </row>
    <row r="201" spans="1:1" s="224" customFormat="1" ht="25.5" customHeight="1">
      <c r="A201" s="223"/>
    </row>
    <row r="202" spans="1:1" s="224" customFormat="1" ht="25.5" customHeight="1">
      <c r="A202" s="223"/>
    </row>
    <row r="203" spans="1:1" s="224" customFormat="1" ht="25.5" customHeight="1">
      <c r="A203" s="223"/>
    </row>
    <row r="204" spans="1:1" s="224" customFormat="1" ht="25.5" customHeight="1">
      <c r="A204" s="223"/>
    </row>
    <row r="205" spans="1:1" s="224" customFormat="1" ht="25.5" customHeight="1">
      <c r="A205" s="223"/>
    </row>
    <row r="206" spans="1:1" s="224" customFormat="1" ht="25.5" customHeight="1">
      <c r="A206" s="223"/>
    </row>
    <row r="207" spans="1:1" s="224" customFormat="1" ht="25.5" customHeight="1">
      <c r="A207" s="223"/>
    </row>
    <row r="208" spans="1:1" s="224" customFormat="1" ht="25.5" customHeight="1">
      <c r="A208" s="223"/>
    </row>
    <row r="209" spans="1:1" s="224" customFormat="1" ht="25.5" customHeight="1">
      <c r="A209" s="223"/>
    </row>
    <row r="210" spans="1:1" s="224" customFormat="1" ht="25.5" customHeight="1">
      <c r="A210" s="223"/>
    </row>
    <row r="211" spans="1:1" s="224" customFormat="1" ht="25.5" customHeight="1">
      <c r="A211" s="223"/>
    </row>
    <row r="212" spans="1:1" s="224" customFormat="1" ht="25.5" customHeight="1">
      <c r="A212" s="223"/>
    </row>
    <row r="213" spans="1:1" s="224" customFormat="1" ht="25.5" customHeight="1">
      <c r="A213" s="223"/>
    </row>
    <row r="214" spans="1:1" s="224" customFormat="1" ht="25.5" customHeight="1">
      <c r="A214" s="223"/>
    </row>
    <row r="215" spans="1:1" s="224" customFormat="1" ht="25.5" customHeight="1">
      <c r="A215" s="223"/>
    </row>
    <row r="216" spans="1:1" s="224" customFormat="1" ht="25.5" customHeight="1">
      <c r="A216" s="223"/>
    </row>
    <row r="217" spans="1:1" s="224" customFormat="1" ht="25.5" customHeight="1">
      <c r="A217" s="223"/>
    </row>
    <row r="218" spans="1:1" s="224" customFormat="1" ht="25.5" customHeight="1">
      <c r="A218" s="223"/>
    </row>
    <row r="219" spans="1:1" s="224" customFormat="1" ht="25.5" customHeight="1">
      <c r="A219" s="223"/>
    </row>
    <row r="220" spans="1:1" s="224" customFormat="1" ht="25.5" customHeight="1">
      <c r="A220" s="223"/>
    </row>
    <row r="221" spans="1:1" s="224" customFormat="1" ht="25.5" customHeight="1">
      <c r="A221" s="223"/>
    </row>
    <row r="222" spans="1:1" s="224" customFormat="1" ht="25.5" customHeight="1">
      <c r="A222" s="223"/>
    </row>
    <row r="223" spans="1:1" s="224" customFormat="1" ht="25.5" customHeight="1">
      <c r="A223" s="223"/>
    </row>
    <row r="224" spans="1:1" s="224" customFormat="1" ht="25.5" customHeight="1">
      <c r="A224" s="223"/>
    </row>
    <row r="225" spans="1:1" s="224" customFormat="1" ht="25.5" customHeight="1">
      <c r="A225" s="223"/>
    </row>
    <row r="226" spans="1:1" s="224" customFormat="1" ht="25.5" customHeight="1">
      <c r="A226" s="223"/>
    </row>
    <row r="227" spans="1:1" s="224" customFormat="1" ht="25.5" customHeight="1">
      <c r="A227" s="223"/>
    </row>
    <row r="228" spans="1:1" s="224" customFormat="1" ht="25.5" customHeight="1">
      <c r="A228" s="223"/>
    </row>
    <row r="229" spans="1:1" s="224" customFormat="1" ht="25.5" customHeight="1">
      <c r="A229" s="223"/>
    </row>
    <row r="230" spans="1:1" s="224" customFormat="1" ht="25.5" customHeight="1">
      <c r="A230" s="223"/>
    </row>
    <row r="231" spans="1:1" s="224" customFormat="1" ht="25.5" customHeight="1">
      <c r="A231" s="223"/>
    </row>
    <row r="232" spans="1:1" s="224" customFormat="1" ht="25.5" customHeight="1">
      <c r="A232" s="223"/>
    </row>
    <row r="233" spans="1:1" s="224" customFormat="1" ht="25.5" customHeight="1">
      <c r="A233" s="223"/>
    </row>
    <row r="234" spans="1:1" s="224" customFormat="1" ht="25.5" customHeight="1">
      <c r="A234" s="223"/>
    </row>
    <row r="235" spans="1:1" s="224" customFormat="1" ht="25.5" customHeight="1">
      <c r="A235" s="223"/>
    </row>
    <row r="236" spans="1:1" s="224" customFormat="1" ht="25.5" customHeight="1">
      <c r="A236" s="223"/>
    </row>
    <row r="237" spans="1:1" s="224" customFormat="1" ht="25.5" customHeight="1">
      <c r="A237" s="223"/>
    </row>
    <row r="238" spans="1:1" s="224" customFormat="1" ht="25.5" customHeight="1">
      <c r="A238" s="223"/>
    </row>
    <row r="239" spans="1:1" s="224" customFormat="1" ht="25.5" customHeight="1">
      <c r="A239" s="223"/>
    </row>
    <row r="240" spans="1:1" s="224" customFormat="1" ht="25.5" customHeight="1">
      <c r="A240" s="223"/>
    </row>
    <row r="241" spans="1:1" s="224" customFormat="1" ht="25.5" customHeight="1">
      <c r="A241" s="223"/>
    </row>
    <row r="242" spans="1:1" s="224" customFormat="1" ht="25.5" customHeight="1">
      <c r="A242" s="223"/>
    </row>
    <row r="243" spans="1:1" s="224" customFormat="1" ht="25.5" customHeight="1">
      <c r="A243" s="223"/>
    </row>
    <row r="244" spans="1:1" s="224" customFormat="1" ht="25.5" customHeight="1">
      <c r="A244" s="223"/>
    </row>
    <row r="245" spans="1:1" s="224" customFormat="1" ht="25.5" customHeight="1">
      <c r="A245" s="223"/>
    </row>
    <row r="246" spans="1:1" s="224" customFormat="1" ht="25.5" customHeight="1">
      <c r="A246" s="223"/>
    </row>
    <row r="247" spans="1:1" s="224" customFormat="1" ht="25.5" customHeight="1">
      <c r="A247" s="223"/>
    </row>
    <row r="248" spans="1:1" s="224" customFormat="1" ht="25.5" customHeight="1">
      <c r="A248" s="223"/>
    </row>
    <row r="249" spans="1:1" s="224" customFormat="1" ht="25.5" customHeight="1">
      <c r="A249" s="223"/>
    </row>
    <row r="250" spans="1:1" s="224" customFormat="1" ht="25.5" customHeight="1">
      <c r="A250" s="223"/>
    </row>
    <row r="251" spans="1:1" s="224" customFormat="1" ht="25.5" customHeight="1">
      <c r="A251" s="223"/>
    </row>
    <row r="252" spans="1:1" s="224" customFormat="1" ht="25.5" customHeight="1">
      <c r="A252" s="223"/>
    </row>
    <row r="253" spans="1:1" s="224" customFormat="1" ht="25.5" customHeight="1">
      <c r="A253" s="223"/>
    </row>
    <row r="254" spans="1:1" s="224" customFormat="1" ht="25.5" customHeight="1">
      <c r="A254" s="223"/>
    </row>
    <row r="255" spans="1:1" s="224" customFormat="1" ht="25.5" customHeight="1">
      <c r="A255" s="223"/>
    </row>
    <row r="256" spans="1:1" s="224" customFormat="1" ht="25.5" customHeight="1">
      <c r="A256" s="223"/>
    </row>
    <row r="257" spans="1:1" s="224" customFormat="1" ht="25.5" customHeight="1">
      <c r="A257" s="223"/>
    </row>
    <row r="258" spans="1:1" s="224" customFormat="1" ht="25.5" customHeight="1">
      <c r="A258" s="223"/>
    </row>
    <row r="259" spans="1:1" s="224" customFormat="1" ht="25.5" customHeight="1">
      <c r="A259" s="223"/>
    </row>
    <row r="260" spans="1:1" s="224" customFormat="1" ht="25.5" customHeight="1">
      <c r="A260" s="223"/>
    </row>
    <row r="261" spans="1:1" s="224" customFormat="1" ht="25.5" customHeight="1">
      <c r="A261" s="223"/>
    </row>
    <row r="262" spans="1:1" s="224" customFormat="1" ht="25.5" customHeight="1">
      <c r="A262" s="223"/>
    </row>
    <row r="263" spans="1:1" s="224" customFormat="1" ht="25.5" customHeight="1">
      <c r="A263" s="223"/>
    </row>
    <row r="264" spans="1:1" s="224" customFormat="1" ht="25.5" customHeight="1">
      <c r="A264" s="223"/>
    </row>
    <row r="265" spans="1:1" s="224" customFormat="1" ht="25.5" customHeight="1">
      <c r="A265" s="223"/>
    </row>
    <row r="266" spans="1:1" s="224" customFormat="1" ht="25.5" customHeight="1">
      <c r="A266" s="223"/>
    </row>
    <row r="267" spans="1:1" s="224" customFormat="1" ht="25.5" customHeight="1">
      <c r="A267" s="223"/>
    </row>
    <row r="268" spans="1:1" s="224" customFormat="1" ht="25.5" customHeight="1">
      <c r="A268" s="223"/>
    </row>
    <row r="269" spans="1:1" s="224" customFormat="1" ht="25.5" customHeight="1">
      <c r="A269" s="223"/>
    </row>
    <row r="270" spans="1:1" s="224" customFormat="1" ht="25.5" customHeight="1">
      <c r="A270" s="223"/>
    </row>
    <row r="271" spans="1:1" s="224" customFormat="1" ht="25.5" customHeight="1">
      <c r="A271" s="223"/>
    </row>
    <row r="272" spans="1:1" s="224" customFormat="1" ht="25.5" customHeight="1">
      <c r="A272" s="223"/>
    </row>
    <row r="273" spans="1:1" s="224" customFormat="1" ht="25.5" customHeight="1">
      <c r="A273" s="223"/>
    </row>
    <row r="274" spans="1:1" s="224" customFormat="1" ht="25.5" customHeight="1">
      <c r="A274" s="223"/>
    </row>
    <row r="275" spans="1:1" s="224" customFormat="1" ht="25.5" customHeight="1">
      <c r="A275" s="223"/>
    </row>
    <row r="276" spans="1:1" s="224" customFormat="1" ht="25.5" customHeight="1">
      <c r="A276" s="223"/>
    </row>
    <row r="277" spans="1:1" s="224" customFormat="1" ht="25.5" customHeight="1">
      <c r="A277" s="223"/>
    </row>
    <row r="278" spans="1:1" s="224" customFormat="1" ht="25.5" customHeight="1">
      <c r="A278" s="223"/>
    </row>
    <row r="279" spans="1:1" s="224" customFormat="1" ht="25.5" customHeight="1">
      <c r="A279" s="223"/>
    </row>
    <row r="280" spans="1:1" s="224" customFormat="1" ht="25.5" customHeight="1">
      <c r="A280" s="223"/>
    </row>
    <row r="281" spans="1:1" s="224" customFormat="1" ht="25.5" customHeight="1">
      <c r="A281" s="223"/>
    </row>
    <row r="282" spans="1:1" s="224" customFormat="1" ht="25.5" customHeight="1">
      <c r="A282" s="223"/>
    </row>
    <row r="283" spans="1:1" s="224" customFormat="1" ht="25.5" customHeight="1">
      <c r="A283" s="223"/>
    </row>
    <row r="284" spans="1:1" s="224" customFormat="1" ht="25.5" customHeight="1">
      <c r="A284" s="223"/>
    </row>
    <row r="285" spans="1:1" s="224" customFormat="1" ht="25.5" customHeight="1">
      <c r="A285" s="223"/>
    </row>
    <row r="286" spans="1:1" s="224" customFormat="1" ht="25.5" customHeight="1">
      <c r="A286" s="223"/>
    </row>
    <row r="287" spans="1:1" s="224" customFormat="1" ht="25.5" customHeight="1">
      <c r="A287" s="223"/>
    </row>
    <row r="288" spans="1:1" s="224" customFormat="1" ht="25.5" customHeight="1">
      <c r="A288" s="223"/>
    </row>
    <row r="289" spans="1:1" s="224" customFormat="1" ht="25.5" customHeight="1">
      <c r="A289" s="223"/>
    </row>
    <row r="290" spans="1:1" s="224" customFormat="1" ht="25.5" customHeight="1">
      <c r="A290" s="223"/>
    </row>
    <row r="291" spans="1:1" s="224" customFormat="1" ht="25.5" customHeight="1">
      <c r="A291" s="223"/>
    </row>
    <row r="292" spans="1:1" s="224" customFormat="1" ht="25.5" customHeight="1">
      <c r="A292" s="223"/>
    </row>
    <row r="293" spans="1:1" s="224" customFormat="1" ht="25.5" customHeight="1">
      <c r="A293" s="223"/>
    </row>
    <row r="294" spans="1:1" s="224" customFormat="1" ht="25.5" customHeight="1">
      <c r="A294" s="223"/>
    </row>
    <row r="295" spans="1:1" s="224" customFormat="1" ht="25.5" customHeight="1">
      <c r="A295" s="223"/>
    </row>
    <row r="296" spans="1:1" s="224" customFormat="1" ht="25.5" customHeight="1">
      <c r="A296" s="223"/>
    </row>
    <row r="297" spans="1:1" s="224" customFormat="1" ht="25.5" customHeight="1">
      <c r="A297" s="223"/>
    </row>
    <row r="298" spans="1:1" s="224" customFormat="1" ht="25.5" customHeight="1">
      <c r="A298" s="223"/>
    </row>
    <row r="299" spans="1:1" s="224" customFormat="1" ht="25.5" customHeight="1">
      <c r="A299" s="223"/>
    </row>
    <row r="300" spans="1:1" s="224" customFormat="1" ht="25.5" customHeight="1">
      <c r="A300" s="223"/>
    </row>
    <row r="301" spans="1:1" s="224" customFormat="1" ht="25.5" customHeight="1">
      <c r="A301" s="223"/>
    </row>
    <row r="302" spans="1:1" s="224" customFormat="1" ht="25.5" customHeight="1">
      <c r="A302" s="223"/>
    </row>
    <row r="303" spans="1:1" s="224" customFormat="1" ht="25.5" customHeight="1">
      <c r="A303" s="223"/>
    </row>
    <row r="304" spans="1:1" s="224" customFormat="1" ht="25.5" customHeight="1">
      <c r="A304" s="223"/>
    </row>
    <row r="305" spans="1:1" s="224" customFormat="1" ht="25.5" customHeight="1">
      <c r="A305" s="223"/>
    </row>
    <row r="306" spans="1:1" s="224" customFormat="1" ht="25.5" customHeight="1">
      <c r="A306" s="223"/>
    </row>
    <row r="307" spans="1:1" s="224" customFormat="1" ht="25.5" customHeight="1">
      <c r="A307" s="223"/>
    </row>
    <row r="308" spans="1:1" s="224" customFormat="1" ht="25.5" customHeight="1">
      <c r="A308" s="223"/>
    </row>
    <row r="309" spans="1:1" s="224" customFormat="1" ht="25.5" customHeight="1">
      <c r="A309" s="223"/>
    </row>
    <row r="310" spans="1:1" s="224" customFormat="1" ht="25.5" customHeight="1">
      <c r="A310" s="223"/>
    </row>
    <row r="311" spans="1:1" s="224" customFormat="1" ht="25.5" customHeight="1">
      <c r="A311" s="223"/>
    </row>
    <row r="312" spans="1:1" s="224" customFormat="1" ht="25.5" customHeight="1">
      <c r="A312" s="223"/>
    </row>
    <row r="313" spans="1:1" s="224" customFormat="1" ht="25.5" customHeight="1">
      <c r="A313" s="223"/>
    </row>
    <row r="314" spans="1:1" s="224" customFormat="1" ht="25.5" customHeight="1">
      <c r="A314" s="223"/>
    </row>
    <row r="315" spans="1:1" s="224" customFormat="1" ht="25.5" customHeight="1">
      <c r="A315" s="223"/>
    </row>
    <row r="316" spans="1:1" s="224" customFormat="1" ht="25.5" customHeight="1">
      <c r="A316" s="223"/>
    </row>
    <row r="317" spans="1:1" s="224" customFormat="1" ht="25.5" customHeight="1">
      <c r="A317" s="223"/>
    </row>
    <row r="318" spans="1:1" s="224" customFormat="1" ht="25.5" customHeight="1">
      <c r="A318" s="223"/>
    </row>
    <row r="319" spans="1:1" s="224" customFormat="1" ht="25.5" customHeight="1">
      <c r="A319" s="223"/>
    </row>
    <row r="320" spans="1:1" s="224" customFormat="1" ht="25.5" customHeight="1">
      <c r="A320" s="223"/>
    </row>
    <row r="321" spans="1:1" s="224" customFormat="1" ht="25.5" customHeight="1">
      <c r="A321" s="223"/>
    </row>
    <row r="322" spans="1:1" s="224" customFormat="1" ht="25.5" customHeight="1">
      <c r="A322" s="223"/>
    </row>
    <row r="323" spans="1:1" s="224" customFormat="1" ht="25.5" customHeight="1">
      <c r="A323" s="223"/>
    </row>
    <row r="324" spans="1:1" s="224" customFormat="1" ht="25.5" customHeight="1">
      <c r="A324" s="223"/>
    </row>
    <row r="325" spans="1:1" s="224" customFormat="1" ht="25.5" customHeight="1">
      <c r="A325" s="223"/>
    </row>
    <row r="326" spans="1:1" s="224" customFormat="1" ht="25.5" customHeight="1">
      <c r="A326" s="223"/>
    </row>
    <row r="327" spans="1:1" s="224" customFormat="1" ht="25.5" customHeight="1">
      <c r="A327" s="223"/>
    </row>
    <row r="328" spans="1:1" s="224" customFormat="1" ht="25.5" customHeight="1">
      <c r="A328" s="223"/>
    </row>
    <row r="329" spans="1:1" s="224" customFormat="1" ht="25.5" customHeight="1">
      <c r="A329" s="223"/>
    </row>
    <row r="330" spans="1:1" s="224" customFormat="1" ht="25.5" customHeight="1">
      <c r="A330" s="223"/>
    </row>
    <row r="331" spans="1:1" s="224" customFormat="1" ht="25.5" customHeight="1">
      <c r="A331" s="223"/>
    </row>
    <row r="332" spans="1:1" s="224" customFormat="1" ht="25.5" customHeight="1">
      <c r="A332" s="223"/>
    </row>
    <row r="333" spans="1:1" s="224" customFormat="1" ht="25.5" customHeight="1">
      <c r="A333" s="223"/>
    </row>
    <row r="334" spans="1:1" s="224" customFormat="1" ht="25.5" customHeight="1">
      <c r="A334" s="223"/>
    </row>
    <row r="335" spans="1:1" s="224" customFormat="1" ht="25.5" customHeight="1">
      <c r="A335" s="223"/>
    </row>
    <row r="336" spans="1:1" s="224" customFormat="1" ht="25.5" customHeight="1">
      <c r="A336" s="223"/>
    </row>
    <row r="337" spans="1:1" s="224" customFormat="1" ht="25.5" customHeight="1">
      <c r="A337" s="223"/>
    </row>
    <row r="338" spans="1:1" s="224" customFormat="1" ht="25.5" customHeight="1">
      <c r="A338" s="223"/>
    </row>
    <row r="339" spans="1:1" s="224" customFormat="1" ht="25.5" customHeight="1">
      <c r="A339" s="223"/>
    </row>
    <row r="340" spans="1:1" s="224" customFormat="1" ht="25.5" customHeight="1">
      <c r="A340" s="223"/>
    </row>
    <row r="341" spans="1:1" s="224" customFormat="1" ht="25.5" customHeight="1">
      <c r="A341" s="223"/>
    </row>
    <row r="342" spans="1:1" s="224" customFormat="1" ht="25.5" customHeight="1">
      <c r="A342" s="223"/>
    </row>
    <row r="343" spans="1:1" s="224" customFormat="1" ht="25.5" customHeight="1">
      <c r="A343" s="223"/>
    </row>
    <row r="344" spans="1:1" s="224" customFormat="1" ht="25.5" customHeight="1">
      <c r="A344" s="223"/>
    </row>
    <row r="345" spans="1:1" s="224" customFormat="1" ht="25.5" customHeight="1">
      <c r="A345" s="223"/>
    </row>
    <row r="346" spans="1:1" s="224" customFormat="1" ht="25.5" customHeight="1">
      <c r="A346" s="223"/>
    </row>
    <row r="347" spans="1:1" s="224" customFormat="1" ht="25.5" customHeight="1">
      <c r="A347" s="223"/>
    </row>
    <row r="348" spans="1:1" s="224" customFormat="1" ht="25.5" customHeight="1">
      <c r="A348" s="223"/>
    </row>
    <row r="349" spans="1:1" s="224" customFormat="1" ht="25.5" customHeight="1">
      <c r="A349" s="223"/>
    </row>
    <row r="350" spans="1:1" s="224" customFormat="1" ht="25.5" customHeight="1">
      <c r="A350" s="223"/>
    </row>
    <row r="351" spans="1:1" s="224" customFormat="1" ht="25.5" customHeight="1">
      <c r="A351" s="223"/>
    </row>
    <row r="352" spans="1:1" s="224" customFormat="1" ht="25.5" customHeight="1">
      <c r="A352" s="223"/>
    </row>
    <row r="353" spans="1:1" s="224" customFormat="1" ht="25.5" customHeight="1">
      <c r="A353" s="223"/>
    </row>
    <row r="354" spans="1:1" s="224" customFormat="1" ht="25.5" customHeight="1">
      <c r="A354" s="223"/>
    </row>
    <row r="355" spans="1:1" s="224" customFormat="1" ht="25.5" customHeight="1">
      <c r="A355" s="223"/>
    </row>
    <row r="356" spans="1:1" s="224" customFormat="1" ht="25.5" customHeight="1">
      <c r="A356" s="223"/>
    </row>
    <row r="357" spans="1:1" s="224" customFormat="1" ht="25.5" customHeight="1">
      <c r="A357" s="223"/>
    </row>
    <row r="358" spans="1:1" s="224" customFormat="1" ht="25.5" customHeight="1">
      <c r="A358" s="223"/>
    </row>
    <row r="359" spans="1:1" s="224" customFormat="1" ht="25.5" customHeight="1">
      <c r="A359" s="223"/>
    </row>
    <row r="360" spans="1:1" s="224" customFormat="1" ht="25.5" customHeight="1">
      <c r="A360" s="223"/>
    </row>
    <row r="361" spans="1:1" s="224" customFormat="1" ht="25.5" customHeight="1">
      <c r="A361" s="223"/>
    </row>
    <row r="362" spans="1:1" s="224" customFormat="1" ht="25.5" customHeight="1">
      <c r="A362" s="223"/>
    </row>
    <row r="363" spans="1:1" s="224" customFormat="1" ht="25.5" customHeight="1">
      <c r="A363" s="223"/>
    </row>
    <row r="364" spans="1:1" s="224" customFormat="1" ht="25.5" customHeight="1">
      <c r="A364" s="223"/>
    </row>
    <row r="365" spans="1:1" s="224" customFormat="1" ht="25.5" customHeight="1">
      <c r="A365" s="223"/>
    </row>
    <row r="366" spans="1:1" s="224" customFormat="1" ht="25.5" customHeight="1">
      <c r="A366" s="223"/>
    </row>
    <row r="367" spans="1:1" s="224" customFormat="1" ht="25.5" customHeight="1">
      <c r="A367" s="223"/>
    </row>
    <row r="368" spans="1:1" s="224" customFormat="1" ht="25.5" customHeight="1">
      <c r="A368" s="223"/>
    </row>
    <row r="369" spans="1:1" s="224" customFormat="1" ht="25.5" customHeight="1">
      <c r="A369" s="223"/>
    </row>
    <row r="370" spans="1:1" s="224" customFormat="1" ht="25.5" customHeight="1">
      <c r="A370" s="223"/>
    </row>
    <row r="371" spans="1:1" s="224" customFormat="1" ht="25.5" customHeight="1">
      <c r="A371" s="223"/>
    </row>
    <row r="372" spans="1:1" s="224" customFormat="1" ht="25.5" customHeight="1">
      <c r="A372" s="223"/>
    </row>
    <row r="373" spans="1:1" s="224" customFormat="1" ht="25.5" customHeight="1">
      <c r="A373" s="223"/>
    </row>
    <row r="374" spans="1:1" s="224" customFormat="1" ht="25.5" customHeight="1">
      <c r="A374" s="223"/>
    </row>
    <row r="375" spans="1:1" s="224" customFormat="1" ht="25.5" customHeight="1">
      <c r="A375" s="223"/>
    </row>
    <row r="376" spans="1:1" s="224" customFormat="1" ht="25.5" customHeight="1">
      <c r="A376" s="223"/>
    </row>
    <row r="377" spans="1:1" s="224" customFormat="1" ht="25.5" customHeight="1">
      <c r="A377" s="223"/>
    </row>
    <row r="378" spans="1:1" s="224" customFormat="1" ht="25.5" customHeight="1">
      <c r="A378" s="223"/>
    </row>
    <row r="379" spans="1:1" s="224" customFormat="1" ht="25.5" customHeight="1">
      <c r="A379" s="223"/>
    </row>
    <row r="380" spans="1:1" s="224" customFormat="1" ht="25.5" customHeight="1">
      <c r="A380" s="223"/>
    </row>
    <row r="381" spans="1:1" s="224" customFormat="1" ht="25.5" customHeight="1">
      <c r="A381" s="223"/>
    </row>
    <row r="382" spans="1:1" s="224" customFormat="1" ht="25.5" customHeight="1">
      <c r="A382" s="223"/>
    </row>
    <row r="383" spans="1:1" s="224" customFormat="1" ht="25.5" customHeight="1">
      <c r="A383" s="223"/>
    </row>
    <row r="384" spans="1:1" s="224" customFormat="1" ht="25.5" customHeight="1">
      <c r="A384" s="223"/>
    </row>
    <row r="385" spans="1:1" s="224" customFormat="1" ht="25.5" customHeight="1">
      <c r="A385" s="223"/>
    </row>
    <row r="386" spans="1:1" s="224" customFormat="1" ht="25.5" customHeight="1">
      <c r="A386" s="223"/>
    </row>
    <row r="387" spans="1:1" s="224" customFormat="1" ht="25.5" customHeight="1">
      <c r="A387" s="223"/>
    </row>
    <row r="388" spans="1:1" s="224" customFormat="1" ht="25.5" customHeight="1">
      <c r="A388" s="223"/>
    </row>
    <row r="389" spans="1:1" s="224" customFormat="1" ht="25.5" customHeight="1">
      <c r="A389" s="223"/>
    </row>
    <row r="390" spans="1:1" s="224" customFormat="1" ht="25.5" customHeight="1">
      <c r="A390" s="223"/>
    </row>
    <row r="391" spans="1:1" s="224" customFormat="1" ht="25.5" customHeight="1">
      <c r="A391" s="223"/>
    </row>
    <row r="392" spans="1:1" s="224" customFormat="1" ht="25.5" customHeight="1">
      <c r="A392" s="223"/>
    </row>
    <row r="393" spans="1:1" s="224" customFormat="1" ht="25.5" customHeight="1">
      <c r="A393" s="223"/>
    </row>
    <row r="394" spans="1:1" s="224" customFormat="1" ht="25.5" customHeight="1">
      <c r="A394" s="223"/>
    </row>
    <row r="395" spans="1:1" s="224" customFormat="1" ht="25.5" customHeight="1">
      <c r="A395" s="223"/>
    </row>
    <row r="396" spans="1:1" s="224" customFormat="1" ht="25.5" customHeight="1">
      <c r="A396" s="223"/>
    </row>
    <row r="397" spans="1:1" s="224" customFormat="1" ht="25.5" customHeight="1">
      <c r="A397" s="223"/>
    </row>
    <row r="398" spans="1:1" s="224" customFormat="1" ht="25.5" customHeight="1">
      <c r="A398" s="223"/>
    </row>
    <row r="399" spans="1:1" s="224" customFormat="1" ht="25.5" customHeight="1">
      <c r="A399" s="223"/>
    </row>
    <row r="400" spans="1:1" s="224" customFormat="1" ht="25.5" customHeight="1">
      <c r="A400" s="223"/>
    </row>
    <row r="401" spans="1:1" s="224" customFormat="1" ht="25.5" customHeight="1">
      <c r="A401" s="223"/>
    </row>
    <row r="402" spans="1:1" s="224" customFormat="1" ht="25.5" customHeight="1">
      <c r="A402" s="223"/>
    </row>
    <row r="403" spans="1:1" s="224" customFormat="1" ht="25.5" customHeight="1">
      <c r="A403" s="223"/>
    </row>
    <row r="404" spans="1:1" s="224" customFormat="1" ht="25.5" customHeight="1">
      <c r="A404" s="223"/>
    </row>
    <row r="405" spans="1:1" s="224" customFormat="1" ht="25.5" customHeight="1">
      <c r="A405" s="223"/>
    </row>
    <row r="406" spans="1:1" s="224" customFormat="1" ht="25.5" customHeight="1">
      <c r="A406" s="223"/>
    </row>
    <row r="407" spans="1:1" s="224" customFormat="1" ht="25.5" customHeight="1">
      <c r="A407" s="223"/>
    </row>
    <row r="408" spans="1:1" s="224" customFormat="1" ht="25.5" customHeight="1">
      <c r="A408" s="223"/>
    </row>
    <row r="409" spans="1:1" s="224" customFormat="1" ht="25.5" customHeight="1">
      <c r="A409" s="223"/>
    </row>
    <row r="410" spans="1:1" s="224" customFormat="1" ht="25.5" customHeight="1">
      <c r="A410" s="223"/>
    </row>
    <row r="411" spans="1:1" s="224" customFormat="1" ht="25.5" customHeight="1">
      <c r="A411" s="223"/>
    </row>
    <row r="412" spans="1:1" s="224" customFormat="1" ht="25.5" customHeight="1">
      <c r="A412" s="223"/>
    </row>
    <row r="413" spans="1:1" s="224" customFormat="1" ht="25.5" customHeight="1">
      <c r="A413" s="223"/>
    </row>
    <row r="414" spans="1:1" s="224" customFormat="1" ht="25.5" customHeight="1">
      <c r="A414" s="223"/>
    </row>
    <row r="415" spans="1:1" s="224" customFormat="1" ht="25.5" customHeight="1">
      <c r="A415" s="223"/>
    </row>
    <row r="416" spans="1:1" s="224" customFormat="1" ht="25.5" customHeight="1">
      <c r="A416" s="223"/>
    </row>
    <row r="417" spans="1:1" s="224" customFormat="1" ht="25.5" customHeight="1">
      <c r="A417" s="223"/>
    </row>
    <row r="418" spans="1:1" s="224" customFormat="1" ht="25.5" customHeight="1">
      <c r="A418" s="223"/>
    </row>
    <row r="419" spans="1:1" s="224" customFormat="1" ht="25.5" customHeight="1">
      <c r="A419" s="223"/>
    </row>
    <row r="420" spans="1:1" s="224" customFormat="1" ht="25.5" customHeight="1">
      <c r="A420" s="223"/>
    </row>
    <row r="421" spans="1:1" s="224" customFormat="1" ht="25.5" customHeight="1">
      <c r="A421" s="223"/>
    </row>
    <row r="422" spans="1:1" s="224" customFormat="1" ht="25.5" customHeight="1">
      <c r="A422" s="223"/>
    </row>
    <row r="423" spans="1:1" s="224" customFormat="1" ht="25.5" customHeight="1">
      <c r="A423" s="223"/>
    </row>
    <row r="424" spans="1:1" s="224" customFormat="1" ht="25.5" customHeight="1">
      <c r="A424" s="223"/>
    </row>
    <row r="425" spans="1:1" s="224" customFormat="1" ht="25.5" customHeight="1">
      <c r="A425" s="223"/>
    </row>
    <row r="426" spans="1:1" s="224" customFormat="1" ht="25.5" customHeight="1">
      <c r="A426" s="223"/>
    </row>
    <row r="427" spans="1:1" s="224" customFormat="1" ht="25.5" customHeight="1">
      <c r="A427" s="223"/>
    </row>
    <row r="428" spans="1:1" s="224" customFormat="1" ht="25.5" customHeight="1">
      <c r="A428" s="223"/>
    </row>
    <row r="429" spans="1:1" s="224" customFormat="1" ht="25.5" customHeight="1">
      <c r="A429" s="223"/>
    </row>
    <row r="430" spans="1:1" s="224" customFormat="1" ht="25.5" customHeight="1">
      <c r="A430" s="223"/>
    </row>
    <row r="431" spans="1:1" s="224" customFormat="1" ht="25.5" customHeight="1">
      <c r="A431" s="223"/>
    </row>
    <row r="432" spans="1:1" s="224" customFormat="1" ht="25.5" customHeight="1">
      <c r="A432" s="223"/>
    </row>
    <row r="433" spans="1:1" s="224" customFormat="1" ht="25.5" customHeight="1">
      <c r="A433" s="223"/>
    </row>
    <row r="434" spans="1:1" s="224" customFormat="1" ht="25.5" customHeight="1">
      <c r="A434" s="223"/>
    </row>
    <row r="435" spans="1:1" s="224" customFormat="1" ht="25.5" customHeight="1">
      <c r="A435" s="223"/>
    </row>
    <row r="436" spans="1:1" s="224" customFormat="1" ht="25.5" customHeight="1">
      <c r="A436" s="223"/>
    </row>
    <row r="437" spans="1:1" s="224" customFormat="1" ht="25.5" customHeight="1">
      <c r="A437" s="223"/>
    </row>
    <row r="438" spans="1:1" s="224" customFormat="1" ht="25.5" customHeight="1">
      <c r="A438" s="223"/>
    </row>
    <row r="439" spans="1:1" s="224" customFormat="1" ht="25.5" customHeight="1">
      <c r="A439" s="223"/>
    </row>
    <row r="440" spans="1:1" s="224" customFormat="1" ht="25.5" customHeight="1">
      <c r="A440" s="223"/>
    </row>
    <row r="441" spans="1:1" s="224" customFormat="1" ht="25.5" customHeight="1">
      <c r="A441" s="223"/>
    </row>
    <row r="442" spans="1:1" s="224" customFormat="1" ht="25.5" customHeight="1">
      <c r="A442" s="223"/>
    </row>
    <row r="443" spans="1:1" s="224" customFormat="1" ht="25.5" customHeight="1">
      <c r="A443" s="223"/>
    </row>
    <row r="444" spans="1:1" s="224" customFormat="1" ht="25.5" customHeight="1">
      <c r="A444" s="223"/>
    </row>
    <row r="445" spans="1:1" s="224" customFormat="1" ht="25.5" customHeight="1">
      <c r="A445" s="223"/>
    </row>
    <row r="446" spans="1:1" s="224" customFormat="1" ht="25.5" customHeight="1">
      <c r="A446" s="223"/>
    </row>
    <row r="447" spans="1:1" s="224" customFormat="1" ht="25.5" customHeight="1">
      <c r="A447" s="223"/>
    </row>
    <row r="448" spans="1:1" s="224" customFormat="1" ht="25.5" customHeight="1">
      <c r="A448" s="223"/>
    </row>
    <row r="449" spans="1:1" s="224" customFormat="1" ht="25.5" customHeight="1">
      <c r="A449" s="223"/>
    </row>
    <row r="450" spans="1:1" s="224" customFormat="1" ht="25.5" customHeight="1">
      <c r="A450" s="223"/>
    </row>
    <row r="451" spans="1:1" s="224" customFormat="1" ht="25.5" customHeight="1">
      <c r="A451" s="223"/>
    </row>
    <row r="452" spans="1:1" s="224" customFormat="1" ht="25.5" customHeight="1">
      <c r="A452" s="223"/>
    </row>
    <row r="453" spans="1:1" s="224" customFormat="1" ht="25.5" customHeight="1">
      <c r="A453" s="223"/>
    </row>
    <row r="454" spans="1:1" s="224" customFormat="1" ht="25.5" customHeight="1">
      <c r="A454" s="223"/>
    </row>
    <row r="455" spans="1:1" s="224" customFormat="1" ht="25.5" customHeight="1">
      <c r="A455" s="223"/>
    </row>
    <row r="456" spans="1:1" s="224" customFormat="1" ht="25.5" customHeight="1">
      <c r="A456" s="223"/>
    </row>
    <row r="457" spans="1:1" s="224" customFormat="1" ht="25.5" customHeight="1">
      <c r="A457" s="223"/>
    </row>
    <row r="458" spans="1:1" s="224" customFormat="1" ht="25.5" customHeight="1">
      <c r="A458" s="223"/>
    </row>
    <row r="459" spans="1:1" s="224" customFormat="1" ht="25.5" customHeight="1">
      <c r="A459" s="223"/>
    </row>
    <row r="460" spans="1:1" s="224" customFormat="1" ht="25.5" customHeight="1">
      <c r="A460" s="223"/>
    </row>
    <row r="461" spans="1:1" s="224" customFormat="1" ht="25.5" customHeight="1">
      <c r="A461" s="223"/>
    </row>
    <row r="462" spans="1:1" s="224" customFormat="1" ht="25.5" customHeight="1">
      <c r="A462" s="223"/>
    </row>
    <row r="463" spans="1:1" s="224" customFormat="1" ht="25.5" customHeight="1">
      <c r="A463" s="223"/>
    </row>
    <row r="464" spans="1:1" s="224" customFormat="1" ht="25.5" customHeight="1">
      <c r="A464" s="223"/>
    </row>
    <row r="465" spans="1:1" s="224" customFormat="1" ht="25.5" customHeight="1">
      <c r="A465" s="223"/>
    </row>
    <row r="466" spans="1:1" s="224" customFormat="1" ht="25.5" customHeight="1">
      <c r="A466" s="223"/>
    </row>
    <row r="467" spans="1:1" s="224" customFormat="1" ht="25.5" customHeight="1">
      <c r="A467" s="223"/>
    </row>
    <row r="468" spans="1:1" s="224" customFormat="1" ht="25.5" customHeight="1">
      <c r="A468" s="223"/>
    </row>
    <row r="469" spans="1:1" s="224" customFormat="1" ht="25.5" customHeight="1">
      <c r="A469" s="223"/>
    </row>
    <row r="470" spans="1:1" s="224" customFormat="1" ht="25.5" customHeight="1">
      <c r="A470" s="223"/>
    </row>
    <row r="471" spans="1:1" s="224" customFormat="1" ht="25.5" customHeight="1">
      <c r="A471" s="223"/>
    </row>
    <row r="472" spans="1:1" s="224" customFormat="1" ht="25.5" customHeight="1">
      <c r="A472" s="223"/>
    </row>
    <row r="473" spans="1:1" s="224" customFormat="1" ht="25.5" customHeight="1">
      <c r="A473" s="223"/>
    </row>
    <row r="474" spans="1:1" s="224" customFormat="1" ht="25.5" customHeight="1">
      <c r="A474" s="223"/>
    </row>
    <row r="475" spans="1:1" s="224" customFormat="1" ht="25.5" customHeight="1">
      <c r="A475" s="223"/>
    </row>
    <row r="476" spans="1:1" s="224" customFormat="1" ht="25.5" customHeight="1">
      <c r="A476" s="223"/>
    </row>
    <row r="477" spans="1:1" s="224" customFormat="1" ht="25.5" customHeight="1">
      <c r="A477" s="223"/>
    </row>
    <row r="478" spans="1:1" s="224" customFormat="1" ht="25.5" customHeight="1">
      <c r="A478" s="223"/>
    </row>
    <row r="479" spans="1:1" s="224" customFormat="1" ht="25.5" customHeight="1">
      <c r="A479" s="223"/>
    </row>
    <row r="480" spans="1:1" s="224" customFormat="1" ht="25.5" customHeight="1">
      <c r="A480" s="223"/>
    </row>
    <row r="481" spans="1:1" s="224" customFormat="1" ht="25.5" customHeight="1">
      <c r="A481" s="223"/>
    </row>
    <row r="482" spans="1:1" s="224" customFormat="1" ht="25.5" customHeight="1">
      <c r="A482" s="223"/>
    </row>
    <row r="483" spans="1:1" s="224" customFormat="1" ht="25.5" customHeight="1">
      <c r="A483" s="223"/>
    </row>
    <row r="484" spans="1:1" s="224" customFormat="1" ht="25.5" customHeight="1">
      <c r="A484" s="223"/>
    </row>
    <row r="485" spans="1:1" s="224" customFormat="1" ht="25.5" customHeight="1">
      <c r="A485" s="223"/>
    </row>
    <row r="486" spans="1:1" s="224" customFormat="1" ht="25.5" customHeight="1">
      <c r="A486" s="223"/>
    </row>
    <row r="487" spans="1:1" s="224" customFormat="1" ht="25.5" customHeight="1">
      <c r="A487" s="223"/>
    </row>
    <row r="488" spans="1:1" s="224" customFormat="1" ht="25.5" customHeight="1">
      <c r="A488" s="223"/>
    </row>
    <row r="489" spans="1:1" s="224" customFormat="1" ht="25.5" customHeight="1">
      <c r="A489" s="223"/>
    </row>
    <row r="490" spans="1:1" s="224" customFormat="1" ht="25.5" customHeight="1">
      <c r="A490" s="223"/>
    </row>
    <row r="491" spans="1:1" s="224" customFormat="1" ht="25.5" customHeight="1">
      <c r="A491" s="223"/>
    </row>
    <row r="492" spans="1:1" s="224" customFormat="1" ht="25.5" customHeight="1">
      <c r="A492" s="223"/>
    </row>
    <row r="493" spans="1:1" s="224" customFormat="1" ht="25.5" customHeight="1">
      <c r="A493" s="223"/>
    </row>
    <row r="494" spans="1:1" s="224" customFormat="1" ht="25.5" customHeight="1">
      <c r="A494" s="223"/>
    </row>
    <row r="495" spans="1:1" s="224" customFormat="1" ht="25.5" customHeight="1">
      <c r="A495" s="223"/>
    </row>
    <row r="496" spans="1:1" s="224" customFormat="1" ht="25.5" customHeight="1">
      <c r="A496" s="223"/>
    </row>
    <row r="497" spans="1:1" s="224" customFormat="1" ht="25.5" customHeight="1">
      <c r="A497" s="223"/>
    </row>
    <row r="498" spans="1:1" s="224" customFormat="1" ht="25.5" customHeight="1">
      <c r="A498" s="223"/>
    </row>
    <row r="499" spans="1:1" s="224" customFormat="1" ht="25.5" customHeight="1">
      <c r="A499" s="223"/>
    </row>
    <row r="500" spans="1:1" s="224" customFormat="1" ht="25.5" customHeight="1">
      <c r="A500" s="223"/>
    </row>
    <row r="501" spans="1:1" s="224" customFormat="1" ht="25.5" customHeight="1">
      <c r="A501" s="223"/>
    </row>
    <row r="502" spans="1:1" s="224" customFormat="1" ht="25.5" customHeight="1">
      <c r="A502" s="223"/>
    </row>
    <row r="503" spans="1:1" s="224" customFormat="1" ht="25.5" customHeight="1">
      <c r="A503" s="223"/>
    </row>
    <row r="504" spans="1:1" s="224" customFormat="1" ht="25.5" customHeight="1">
      <c r="A504" s="223"/>
    </row>
    <row r="505" spans="1:1" s="224" customFormat="1" ht="25.5" customHeight="1">
      <c r="A505" s="223"/>
    </row>
    <row r="506" spans="1:1" s="224" customFormat="1" ht="25.5" customHeight="1">
      <c r="A506" s="223"/>
    </row>
    <row r="507" spans="1:1" s="224" customFormat="1" ht="25.5" customHeight="1">
      <c r="A507" s="223"/>
    </row>
    <row r="508" spans="1:1" s="224" customFormat="1" ht="25.5" customHeight="1">
      <c r="A508" s="223"/>
    </row>
    <row r="509" spans="1:1" s="224" customFormat="1" ht="25.5" customHeight="1">
      <c r="A509" s="223"/>
    </row>
    <row r="510" spans="1:1" s="224" customFormat="1" ht="25.5" customHeight="1">
      <c r="A510" s="223"/>
    </row>
    <row r="511" spans="1:1" s="224" customFormat="1" ht="25.5" customHeight="1">
      <c r="A511" s="223"/>
    </row>
    <row r="512" spans="1:1" s="224" customFormat="1" ht="25.5" customHeight="1">
      <c r="A512" s="223"/>
    </row>
    <row r="513" spans="1:1" s="224" customFormat="1" ht="25.5" customHeight="1">
      <c r="A513" s="223"/>
    </row>
    <row r="514" spans="1:1" s="224" customFormat="1" ht="25.5" customHeight="1">
      <c r="A514" s="223"/>
    </row>
    <row r="515" spans="1:1" s="224" customFormat="1" ht="25.5" customHeight="1">
      <c r="A515" s="223"/>
    </row>
    <row r="516" spans="1:1" s="224" customFormat="1" ht="25.5" customHeight="1">
      <c r="A516" s="223"/>
    </row>
    <row r="517" spans="1:1" s="224" customFormat="1" ht="25.5" customHeight="1">
      <c r="A517" s="223"/>
    </row>
    <row r="518" spans="1:1" s="224" customFormat="1" ht="25.5" customHeight="1">
      <c r="A518" s="223"/>
    </row>
    <row r="519" spans="1:1" s="224" customFormat="1" ht="25.5" customHeight="1">
      <c r="A519" s="223"/>
    </row>
    <row r="520" spans="1:1" s="224" customFormat="1" ht="25.5" customHeight="1">
      <c r="A520" s="223"/>
    </row>
    <row r="521" spans="1:1" s="224" customFormat="1" ht="25.5" customHeight="1">
      <c r="A521" s="223"/>
    </row>
    <row r="522" spans="1:1" s="224" customFormat="1" ht="25.5" customHeight="1">
      <c r="A522" s="223"/>
    </row>
    <row r="523" spans="1:1" s="224" customFormat="1" ht="25.5" customHeight="1">
      <c r="A523" s="223"/>
    </row>
    <row r="524" spans="1:1" s="224" customFormat="1" ht="25.5" customHeight="1">
      <c r="A524" s="223"/>
    </row>
    <row r="525" spans="1:1" s="224" customFormat="1" ht="25.5" customHeight="1">
      <c r="A525" s="223"/>
    </row>
    <row r="526" spans="1:1" s="224" customFormat="1" ht="25.5" customHeight="1">
      <c r="A526" s="223"/>
    </row>
    <row r="527" spans="1:1" s="224" customFormat="1" ht="25.5" customHeight="1">
      <c r="A527" s="223"/>
    </row>
    <row r="528" spans="1:1" s="224" customFormat="1" ht="25.5" customHeight="1">
      <c r="A528" s="223"/>
    </row>
    <row r="529" spans="1:1" s="224" customFormat="1" ht="25.5" customHeight="1">
      <c r="A529" s="223"/>
    </row>
    <row r="530" spans="1:1" s="224" customFormat="1" ht="25.5" customHeight="1">
      <c r="A530" s="223"/>
    </row>
    <row r="531" spans="1:1" s="224" customFormat="1" ht="25.5" customHeight="1">
      <c r="A531" s="223"/>
    </row>
    <row r="532" spans="1:1" s="224" customFormat="1" ht="25.5" customHeight="1">
      <c r="A532" s="223"/>
    </row>
    <row r="533" spans="1:1" s="224" customFormat="1" ht="25.5" customHeight="1">
      <c r="A533" s="223"/>
    </row>
    <row r="534" spans="1:1" s="224" customFormat="1" ht="25.5" customHeight="1">
      <c r="A534" s="223"/>
    </row>
    <row r="535" spans="1:1" s="224" customFormat="1" ht="25.5" customHeight="1">
      <c r="A535" s="223"/>
    </row>
    <row r="536" spans="1:1" s="224" customFormat="1" ht="25.5" customHeight="1">
      <c r="A536" s="223"/>
    </row>
    <row r="537" spans="1:1" s="224" customFormat="1" ht="25.5" customHeight="1">
      <c r="A537" s="223"/>
    </row>
    <row r="538" spans="1:1" s="224" customFormat="1" ht="25.5" customHeight="1">
      <c r="A538" s="223"/>
    </row>
    <row r="539" spans="1:1" s="224" customFormat="1" ht="25.5" customHeight="1">
      <c r="A539" s="223"/>
    </row>
    <row r="540" spans="1:1" s="224" customFormat="1" ht="25.5" customHeight="1">
      <c r="A540" s="223"/>
    </row>
    <row r="541" spans="1:1" s="224" customFormat="1" ht="25.5" customHeight="1">
      <c r="A541" s="223"/>
    </row>
    <row r="542" spans="1:1" s="224" customFormat="1" ht="25.5" customHeight="1">
      <c r="A542" s="223"/>
    </row>
    <row r="543" spans="1:1" s="224" customFormat="1" ht="25.5" customHeight="1">
      <c r="A543" s="223"/>
    </row>
    <row r="544" spans="1:1" s="224" customFormat="1" ht="25.5" customHeight="1">
      <c r="A544" s="223"/>
    </row>
    <row r="545" spans="1:1" s="224" customFormat="1" ht="25.5" customHeight="1">
      <c r="A545" s="223"/>
    </row>
    <row r="546" spans="1:1" s="224" customFormat="1" ht="25.5" customHeight="1">
      <c r="A546" s="223"/>
    </row>
    <row r="547" spans="1:1" s="224" customFormat="1" ht="25.5" customHeight="1">
      <c r="A547" s="223"/>
    </row>
    <row r="548" spans="1:1" s="224" customFormat="1" ht="25.5" customHeight="1">
      <c r="A548" s="223"/>
    </row>
    <row r="549" spans="1:1" s="224" customFormat="1" ht="25.5" customHeight="1">
      <c r="A549" s="223"/>
    </row>
    <row r="550" spans="1:1" s="224" customFormat="1" ht="25.5" customHeight="1">
      <c r="A550" s="223"/>
    </row>
    <row r="551" spans="1:1" s="224" customFormat="1" ht="25.5" customHeight="1">
      <c r="A551" s="223"/>
    </row>
    <row r="552" spans="1:1" s="224" customFormat="1" ht="25.5" customHeight="1">
      <c r="A552" s="223"/>
    </row>
    <row r="553" spans="1:1" s="224" customFormat="1" ht="25.5" customHeight="1">
      <c r="A553" s="223"/>
    </row>
    <row r="554" spans="1:1" s="224" customFormat="1" ht="25.5" customHeight="1">
      <c r="A554" s="223"/>
    </row>
    <row r="555" spans="1:1" s="224" customFormat="1" ht="25.5" customHeight="1">
      <c r="A555" s="223"/>
    </row>
    <row r="556" spans="1:1" s="224" customFormat="1" ht="25.5" customHeight="1">
      <c r="A556" s="223"/>
    </row>
    <row r="557" spans="1:1" s="224" customFormat="1" ht="25.5" customHeight="1">
      <c r="A557" s="223"/>
    </row>
    <row r="558" spans="1:1" s="224" customFormat="1" ht="25.5" customHeight="1">
      <c r="A558" s="223"/>
    </row>
    <row r="559" spans="1:1" s="224" customFormat="1" ht="25.5" customHeight="1">
      <c r="A559" s="223"/>
    </row>
    <row r="560" spans="1:1" s="224" customFormat="1" ht="25.5" customHeight="1">
      <c r="A560" s="223"/>
    </row>
    <row r="561" spans="1:1" s="224" customFormat="1" ht="25.5" customHeight="1">
      <c r="A561" s="223"/>
    </row>
    <row r="562" spans="1:1" s="224" customFormat="1" ht="25.5" customHeight="1">
      <c r="A562" s="223"/>
    </row>
    <row r="563" spans="1:1" s="224" customFormat="1" ht="25.5" customHeight="1">
      <c r="A563" s="223"/>
    </row>
    <row r="564" spans="1:1" s="224" customFormat="1" ht="25.5" customHeight="1">
      <c r="A564" s="223"/>
    </row>
    <row r="565" spans="1:1" s="224" customFormat="1" ht="25.5" customHeight="1">
      <c r="A565" s="223"/>
    </row>
    <row r="566" spans="1:1" s="224" customFormat="1" ht="25.5" customHeight="1">
      <c r="A566" s="223"/>
    </row>
    <row r="567" spans="1:1" s="224" customFormat="1" ht="25.5" customHeight="1">
      <c r="A567" s="223"/>
    </row>
    <row r="568" spans="1:1" s="224" customFormat="1" ht="25.5" customHeight="1">
      <c r="A568" s="223"/>
    </row>
    <row r="569" spans="1:1" s="224" customFormat="1" ht="25.5" customHeight="1">
      <c r="A569" s="223"/>
    </row>
    <row r="570" spans="1:1" s="224" customFormat="1" ht="25.5" customHeight="1">
      <c r="A570" s="223"/>
    </row>
    <row r="571" spans="1:1" s="224" customFormat="1" ht="25.5" customHeight="1">
      <c r="A571" s="223"/>
    </row>
    <row r="572" spans="1:1" s="224" customFormat="1" ht="25.5" customHeight="1">
      <c r="A572" s="223"/>
    </row>
    <row r="573" spans="1:1" s="224" customFormat="1" ht="25.5" customHeight="1">
      <c r="A573" s="223"/>
    </row>
    <row r="574" spans="1:1" s="224" customFormat="1" ht="25.5" customHeight="1">
      <c r="A574" s="223"/>
    </row>
    <row r="575" spans="1:1" s="224" customFormat="1" ht="25.5" customHeight="1">
      <c r="A575" s="223"/>
    </row>
    <row r="576" spans="1:1" s="224" customFormat="1" ht="25.5" customHeight="1">
      <c r="A576" s="223"/>
    </row>
    <row r="577" spans="1:1" s="224" customFormat="1" ht="25.5" customHeight="1">
      <c r="A577" s="223"/>
    </row>
    <row r="578" spans="1:1" s="224" customFormat="1" ht="25.5" customHeight="1">
      <c r="A578" s="223"/>
    </row>
    <row r="579" spans="1:1" s="224" customFormat="1" ht="25.5" customHeight="1">
      <c r="A579" s="223"/>
    </row>
    <row r="580" spans="1:1" s="224" customFormat="1" ht="25.5" customHeight="1">
      <c r="A580" s="223"/>
    </row>
    <row r="581" spans="1:1" s="224" customFormat="1" ht="25.5" customHeight="1">
      <c r="A581" s="223"/>
    </row>
    <row r="582" spans="1:1" s="224" customFormat="1" ht="25.5" customHeight="1">
      <c r="A582" s="223"/>
    </row>
    <row r="583" spans="1:1" s="224" customFormat="1" ht="25.5" customHeight="1">
      <c r="A583" s="223"/>
    </row>
    <row r="584" spans="1:1" s="224" customFormat="1" ht="25.5" customHeight="1">
      <c r="A584" s="223"/>
    </row>
    <row r="585" spans="1:1" s="224" customFormat="1" ht="25.5" customHeight="1">
      <c r="A585" s="223"/>
    </row>
    <row r="586" spans="1:1" s="224" customFormat="1" ht="25.5" customHeight="1">
      <c r="A586" s="223"/>
    </row>
    <row r="587" spans="1:1" s="224" customFormat="1" ht="25.5" customHeight="1">
      <c r="A587" s="223"/>
    </row>
    <row r="588" spans="1:1" s="224" customFormat="1" ht="25.5" customHeight="1">
      <c r="A588" s="223"/>
    </row>
    <row r="589" spans="1:1" s="224" customFormat="1" ht="25.5" customHeight="1">
      <c r="A589" s="223"/>
    </row>
    <row r="590" spans="1:1" s="224" customFormat="1" ht="25.5" customHeight="1">
      <c r="A590" s="223"/>
    </row>
    <row r="591" spans="1:1" s="224" customFormat="1" ht="25.5" customHeight="1">
      <c r="A591" s="223"/>
    </row>
    <row r="592" spans="1:1" s="224" customFormat="1" ht="25.5" customHeight="1">
      <c r="A592" s="223"/>
    </row>
    <row r="593" spans="1:1" s="224" customFormat="1" ht="25.5" customHeight="1">
      <c r="A593" s="223"/>
    </row>
    <row r="594" spans="1:1" s="224" customFormat="1" ht="25.5" customHeight="1">
      <c r="A594" s="223"/>
    </row>
    <row r="595" spans="1:1" s="224" customFormat="1" ht="25.5" customHeight="1">
      <c r="A595" s="223"/>
    </row>
    <row r="596" spans="1:1" s="224" customFormat="1" ht="25.5" customHeight="1">
      <c r="A596" s="223"/>
    </row>
    <row r="597" spans="1:1" s="224" customFormat="1" ht="25.5" customHeight="1">
      <c r="A597" s="223"/>
    </row>
    <row r="598" spans="1:1" s="224" customFormat="1" ht="25.5" customHeight="1">
      <c r="A598" s="223"/>
    </row>
    <row r="599" spans="1:1" s="224" customFormat="1" ht="25.5" customHeight="1">
      <c r="A599" s="223"/>
    </row>
    <row r="600" spans="1:1" s="224" customFormat="1" ht="25.5" customHeight="1">
      <c r="A600" s="223"/>
    </row>
    <row r="601" spans="1:1" s="224" customFormat="1" ht="25.5" customHeight="1">
      <c r="A601" s="223"/>
    </row>
    <row r="602" spans="1:1" s="224" customFormat="1" ht="25.5" customHeight="1">
      <c r="A602" s="223"/>
    </row>
    <row r="603" spans="1:1" s="224" customFormat="1" ht="25.5" customHeight="1">
      <c r="A603" s="223"/>
    </row>
    <row r="604" spans="1:1" s="224" customFormat="1" ht="25.5" customHeight="1">
      <c r="A604" s="223"/>
    </row>
    <row r="605" spans="1:1" s="224" customFormat="1" ht="25.5" customHeight="1">
      <c r="A605" s="223"/>
    </row>
    <row r="606" spans="1:1" s="224" customFormat="1" ht="25.5" customHeight="1">
      <c r="A606" s="223"/>
    </row>
    <row r="607" spans="1:1" s="224" customFormat="1" ht="25.5" customHeight="1">
      <c r="A607" s="223"/>
    </row>
    <row r="608" spans="1:1" s="224" customFormat="1" ht="25.5" customHeight="1">
      <c r="A608" s="223"/>
    </row>
    <row r="609" spans="1:1" s="224" customFormat="1" ht="25.5" customHeight="1">
      <c r="A609" s="223"/>
    </row>
    <row r="610" spans="1:1" s="224" customFormat="1" ht="25.5" customHeight="1">
      <c r="A610" s="223"/>
    </row>
    <row r="611" spans="1:1" s="224" customFormat="1" ht="25.5" customHeight="1">
      <c r="A611" s="223"/>
    </row>
    <row r="612" spans="1:1" s="224" customFormat="1" ht="25.5" customHeight="1">
      <c r="A612" s="223"/>
    </row>
    <row r="613" spans="1:1" s="224" customFormat="1" ht="25.5" customHeight="1">
      <c r="A613" s="223"/>
    </row>
    <row r="614" spans="1:1" s="224" customFormat="1" ht="25.5" customHeight="1">
      <c r="A614" s="223"/>
    </row>
    <row r="615" spans="1:1" s="224" customFormat="1" ht="25.5" customHeight="1">
      <c r="A615" s="223"/>
    </row>
    <row r="616" spans="1:1" s="224" customFormat="1" ht="25.5" customHeight="1">
      <c r="A616" s="223"/>
    </row>
    <row r="617" spans="1:1" s="224" customFormat="1" ht="25.5" customHeight="1">
      <c r="A617" s="223"/>
    </row>
    <row r="618" spans="1:1" s="224" customFormat="1" ht="25.5" customHeight="1">
      <c r="A618" s="223"/>
    </row>
    <row r="619" spans="1:1" s="224" customFormat="1" ht="25.5" customHeight="1">
      <c r="A619" s="223"/>
    </row>
    <row r="620" spans="1:1" s="224" customFormat="1" ht="25.5" customHeight="1">
      <c r="A620" s="223"/>
    </row>
    <row r="621" spans="1:1" s="224" customFormat="1" ht="25.5" customHeight="1">
      <c r="A621" s="223"/>
    </row>
    <row r="622" spans="1:1" s="224" customFormat="1" ht="25.5" customHeight="1">
      <c r="A622" s="223"/>
    </row>
    <row r="623" spans="1:1" s="224" customFormat="1" ht="25.5" customHeight="1">
      <c r="A623" s="223"/>
    </row>
    <row r="624" spans="1:1" s="224" customFormat="1" ht="25.5" customHeight="1">
      <c r="A624" s="223"/>
    </row>
    <row r="625" spans="1:1" s="224" customFormat="1" ht="25.5" customHeight="1">
      <c r="A625" s="223"/>
    </row>
    <row r="626" spans="1:1" s="224" customFormat="1" ht="25.5" customHeight="1">
      <c r="A626" s="223"/>
    </row>
    <row r="627" spans="1:1" s="224" customFormat="1" ht="25.5" customHeight="1">
      <c r="A627" s="223"/>
    </row>
    <row r="628" spans="1:1" s="224" customFormat="1" ht="25.5" customHeight="1">
      <c r="A628" s="223"/>
    </row>
    <row r="629" spans="1:1" s="224" customFormat="1" ht="25.5" customHeight="1">
      <c r="A629" s="223"/>
    </row>
    <row r="630" spans="1:1" s="224" customFormat="1" ht="25.5" customHeight="1">
      <c r="A630" s="223"/>
    </row>
    <row r="631" spans="1:1" s="224" customFormat="1" ht="25.5" customHeight="1">
      <c r="A631" s="223"/>
    </row>
    <row r="632" spans="1:1" s="224" customFormat="1" ht="25.5" customHeight="1">
      <c r="A632" s="223"/>
    </row>
    <row r="633" spans="1:1" s="224" customFormat="1" ht="25.5" customHeight="1">
      <c r="A633" s="223"/>
    </row>
    <row r="634" spans="1:1" s="224" customFormat="1" ht="25.5" customHeight="1">
      <c r="A634" s="223"/>
    </row>
    <row r="635" spans="1:1" s="224" customFormat="1" ht="25.5" customHeight="1">
      <c r="A635" s="223"/>
    </row>
    <row r="636" spans="1:1" s="224" customFormat="1" ht="25.5" customHeight="1">
      <c r="A636" s="223"/>
    </row>
    <row r="637" spans="1:1" s="224" customFormat="1" ht="25.5" customHeight="1">
      <c r="A637" s="223"/>
    </row>
    <row r="638" spans="1:1" s="224" customFormat="1" ht="25.5" customHeight="1">
      <c r="A638" s="223"/>
    </row>
    <row r="639" spans="1:1" s="224" customFormat="1" ht="25.5" customHeight="1">
      <c r="A639" s="223"/>
    </row>
    <row r="640" spans="1:1" s="224" customFormat="1" ht="25.5" customHeight="1">
      <c r="A640" s="223"/>
    </row>
    <row r="641" spans="1:1" s="224" customFormat="1" ht="25.5" customHeight="1">
      <c r="A641" s="223"/>
    </row>
    <row r="642" spans="1:1" s="224" customFormat="1" ht="25.5" customHeight="1">
      <c r="A642" s="223"/>
    </row>
    <row r="643" spans="1:1" s="224" customFormat="1" ht="25.5" customHeight="1">
      <c r="A643" s="223"/>
    </row>
    <row r="644" spans="1:1" s="224" customFormat="1" ht="25.5" customHeight="1">
      <c r="A644" s="223"/>
    </row>
    <row r="645" spans="1:1" s="224" customFormat="1" ht="25.5" customHeight="1">
      <c r="A645" s="223"/>
    </row>
    <row r="646" spans="1:1" s="224" customFormat="1" ht="25.5" customHeight="1">
      <c r="A646" s="223"/>
    </row>
    <row r="647" spans="1:1" s="224" customFormat="1" ht="25.5" customHeight="1">
      <c r="A647" s="223"/>
    </row>
    <row r="648" spans="1:1" s="224" customFormat="1" ht="25.5" customHeight="1">
      <c r="A648" s="223"/>
    </row>
    <row r="649" spans="1:1" s="224" customFormat="1" ht="25.5" customHeight="1">
      <c r="A649" s="223"/>
    </row>
    <row r="650" spans="1:1" s="224" customFormat="1" ht="25.5" customHeight="1">
      <c r="A650" s="223"/>
    </row>
    <row r="651" spans="1:1" s="224" customFormat="1" ht="25.5" customHeight="1">
      <c r="A651" s="223"/>
    </row>
    <row r="652" spans="1:1" s="224" customFormat="1" ht="25.5" customHeight="1">
      <c r="A652" s="223"/>
    </row>
    <row r="653" spans="1:1" s="224" customFormat="1" ht="25.5" customHeight="1">
      <c r="A653" s="223"/>
    </row>
    <row r="654" spans="1:1" s="224" customFormat="1" ht="25.5" customHeight="1">
      <c r="A654" s="223"/>
    </row>
    <row r="655" spans="1:1" s="224" customFormat="1" ht="25.5" customHeight="1">
      <c r="A655" s="223"/>
    </row>
    <row r="656" spans="1:1" s="224" customFormat="1" ht="25.5" customHeight="1">
      <c r="A656" s="223"/>
    </row>
    <row r="657" spans="1:1" s="224" customFormat="1" ht="25.5" customHeight="1">
      <c r="A657" s="223"/>
    </row>
    <row r="658" spans="1:1" s="224" customFormat="1" ht="25.5" customHeight="1">
      <c r="A658" s="223"/>
    </row>
    <row r="659" spans="1:1" s="224" customFormat="1" ht="25.5" customHeight="1">
      <c r="A659" s="223"/>
    </row>
    <row r="660" spans="1:1" s="224" customFormat="1" ht="25.5" customHeight="1">
      <c r="A660" s="223"/>
    </row>
    <row r="661" spans="1:1" s="224" customFormat="1" ht="25.5" customHeight="1">
      <c r="A661" s="223"/>
    </row>
    <row r="662" spans="1:1" s="224" customFormat="1" ht="25.5" customHeight="1">
      <c r="A662" s="223"/>
    </row>
    <row r="663" spans="1:1" s="224" customFormat="1" ht="25.5" customHeight="1">
      <c r="A663" s="223"/>
    </row>
    <row r="664" spans="1:1" s="224" customFormat="1" ht="25.5" customHeight="1">
      <c r="A664" s="223"/>
    </row>
    <row r="665" spans="1:1" s="224" customFormat="1" ht="25.5" customHeight="1">
      <c r="A665" s="223"/>
    </row>
    <row r="666" spans="1:1" s="224" customFormat="1" ht="25.5" customHeight="1">
      <c r="A666" s="223"/>
    </row>
    <row r="667" spans="1:1" s="224" customFormat="1" ht="25.5" customHeight="1">
      <c r="A667" s="223"/>
    </row>
    <row r="668" spans="1:1" s="224" customFormat="1" ht="25.5" customHeight="1">
      <c r="A668" s="223"/>
    </row>
    <row r="669" spans="1:1" s="224" customFormat="1" ht="25.5" customHeight="1">
      <c r="A669" s="223"/>
    </row>
    <row r="670" spans="1:1" s="224" customFormat="1" ht="25.5" customHeight="1">
      <c r="A670" s="223"/>
    </row>
    <row r="671" spans="1:1" s="224" customFormat="1" ht="25.5" customHeight="1">
      <c r="A671" s="223"/>
    </row>
    <row r="672" spans="1:1" s="224" customFormat="1" ht="25.5" customHeight="1">
      <c r="A672" s="223"/>
    </row>
    <row r="673" spans="1:1" s="224" customFormat="1" ht="25.5" customHeight="1">
      <c r="A673" s="223"/>
    </row>
    <row r="674" spans="1:1" s="224" customFormat="1" ht="25.5" customHeight="1">
      <c r="A674" s="223"/>
    </row>
    <row r="675" spans="1:1" s="224" customFormat="1" ht="25.5" customHeight="1">
      <c r="A675" s="223"/>
    </row>
    <row r="676" spans="1:1" s="224" customFormat="1" ht="25.5" customHeight="1">
      <c r="A676" s="223"/>
    </row>
    <row r="677" spans="1:1" s="224" customFormat="1" ht="25.5" customHeight="1">
      <c r="A677" s="223"/>
    </row>
    <row r="678" spans="1:1" s="224" customFormat="1" ht="25.5" customHeight="1">
      <c r="A678" s="223"/>
    </row>
    <row r="679" spans="1:1" s="224" customFormat="1" ht="25.5" customHeight="1">
      <c r="A679" s="223"/>
    </row>
    <row r="680" spans="1:1" s="224" customFormat="1" ht="25.5" customHeight="1">
      <c r="A680" s="223"/>
    </row>
    <row r="681" spans="1:1" s="224" customFormat="1" ht="25.5" customHeight="1">
      <c r="A681" s="223"/>
    </row>
    <row r="682" spans="1:1" s="224" customFormat="1" ht="25.5" customHeight="1">
      <c r="A682" s="223"/>
    </row>
    <row r="683" spans="1:1" s="224" customFormat="1" ht="25.5" customHeight="1">
      <c r="A683" s="223"/>
    </row>
    <row r="684" spans="1:1" s="224" customFormat="1" ht="25.5" customHeight="1">
      <c r="A684" s="223"/>
    </row>
    <row r="685" spans="1:1" s="224" customFormat="1" ht="25.5" customHeight="1">
      <c r="A685" s="223"/>
    </row>
    <row r="686" spans="1:1" s="224" customFormat="1" ht="25.5" customHeight="1">
      <c r="A686" s="223"/>
    </row>
    <row r="687" spans="1:1" s="224" customFormat="1" ht="25.5" customHeight="1">
      <c r="A687" s="223"/>
    </row>
    <row r="688" spans="1:1" s="224" customFormat="1" ht="25.5" customHeight="1">
      <c r="A688" s="223"/>
    </row>
    <row r="689" spans="1:1" s="224" customFormat="1" ht="25.5" customHeight="1">
      <c r="A689" s="223"/>
    </row>
    <row r="690" spans="1:1" s="224" customFormat="1" ht="25.5" customHeight="1">
      <c r="A690" s="223"/>
    </row>
    <row r="691" spans="1:1" s="224" customFormat="1" ht="25.5" customHeight="1">
      <c r="A691" s="223"/>
    </row>
    <row r="692" spans="1:1" s="224" customFormat="1" ht="25.5" customHeight="1">
      <c r="A692" s="223"/>
    </row>
    <row r="693" spans="1:1" s="224" customFormat="1" ht="25.5" customHeight="1">
      <c r="A693" s="223"/>
    </row>
    <row r="694" spans="1:1" s="224" customFormat="1" ht="25.5" customHeight="1">
      <c r="A694" s="223"/>
    </row>
    <row r="695" spans="1:1" s="224" customFormat="1" ht="25.5" customHeight="1">
      <c r="A695" s="223"/>
    </row>
    <row r="696" spans="1:1" s="224" customFormat="1" ht="25.5" customHeight="1">
      <c r="A696" s="223"/>
    </row>
    <row r="697" spans="1:1" s="224" customFormat="1" ht="25.5" customHeight="1">
      <c r="A697" s="223"/>
    </row>
    <row r="698" spans="1:1" s="224" customFormat="1" ht="25.5" customHeight="1">
      <c r="A698" s="223"/>
    </row>
    <row r="699" spans="1:1" s="224" customFormat="1" ht="25.5" customHeight="1">
      <c r="A699" s="223"/>
    </row>
    <row r="700" spans="1:1" s="224" customFormat="1">
      <c r="A700" s="223"/>
    </row>
    <row r="701" spans="1:1" s="224" customFormat="1">
      <c r="A701" s="223"/>
    </row>
    <row r="702" spans="1:1" s="224" customFormat="1">
      <c r="A702" s="223"/>
    </row>
    <row r="703" spans="1:1" s="224" customFormat="1">
      <c r="A703" s="223"/>
    </row>
    <row r="704" spans="1:1" s="224" customFormat="1">
      <c r="A704" s="223"/>
    </row>
    <row r="705" spans="1:1" s="224" customFormat="1">
      <c r="A705" s="223"/>
    </row>
    <row r="706" spans="1:1" s="224" customFormat="1">
      <c r="A706" s="223"/>
    </row>
    <row r="707" spans="1:1" s="224" customFormat="1">
      <c r="A707" s="223"/>
    </row>
    <row r="708" spans="1:1" s="224" customFormat="1">
      <c r="A708" s="223"/>
    </row>
    <row r="709" spans="1:1" s="224" customFormat="1">
      <c r="A709" s="223"/>
    </row>
    <row r="710" spans="1:1" s="224" customFormat="1">
      <c r="A710" s="223"/>
    </row>
    <row r="711" spans="1:1" s="224" customFormat="1">
      <c r="A711" s="223"/>
    </row>
    <row r="712" spans="1:1" s="224" customFormat="1">
      <c r="A712" s="223"/>
    </row>
    <row r="713" spans="1:1" s="224" customFormat="1">
      <c r="A713" s="223"/>
    </row>
    <row r="714" spans="1:1" s="224" customFormat="1">
      <c r="A714" s="223"/>
    </row>
    <row r="715" spans="1:1" s="224" customFormat="1">
      <c r="A715" s="223"/>
    </row>
    <row r="716" spans="1:1" s="224" customFormat="1">
      <c r="A716" s="223"/>
    </row>
    <row r="717" spans="1:1" s="224" customFormat="1">
      <c r="A717" s="223"/>
    </row>
    <row r="718" spans="1:1" s="224" customFormat="1">
      <c r="A718" s="223"/>
    </row>
    <row r="719" spans="1:1" s="224" customFormat="1">
      <c r="A719" s="223"/>
    </row>
    <row r="720" spans="1:1" s="224" customFormat="1">
      <c r="A720" s="223"/>
    </row>
    <row r="721" spans="1:1" s="224" customFormat="1">
      <c r="A721" s="223"/>
    </row>
    <row r="722" spans="1:1" s="224" customFormat="1">
      <c r="A722" s="223"/>
    </row>
    <row r="723" spans="1:1" s="224" customFormat="1">
      <c r="A723" s="223"/>
    </row>
    <row r="724" spans="1:1" s="224" customFormat="1">
      <c r="A724" s="223"/>
    </row>
    <row r="725" spans="1:1" s="224" customFormat="1">
      <c r="A725" s="223"/>
    </row>
    <row r="726" spans="1:1" s="224" customFormat="1">
      <c r="A726" s="223"/>
    </row>
    <row r="727" spans="1:1" s="224" customFormat="1">
      <c r="A727" s="223"/>
    </row>
    <row r="728" spans="1:1" s="224" customFormat="1">
      <c r="A728" s="223"/>
    </row>
    <row r="729" spans="1:1" s="224" customFormat="1">
      <c r="A729" s="223"/>
    </row>
    <row r="730" spans="1:1" s="224" customFormat="1">
      <c r="A730" s="223"/>
    </row>
    <row r="731" spans="1:1" s="224" customFormat="1">
      <c r="A731" s="223"/>
    </row>
    <row r="732" spans="1:1" s="224" customFormat="1">
      <c r="A732" s="223"/>
    </row>
    <row r="733" spans="1:1" s="224" customFormat="1">
      <c r="A733" s="223"/>
    </row>
    <row r="734" spans="1:1" s="224" customFormat="1">
      <c r="A734" s="223"/>
    </row>
    <row r="735" spans="1:1" s="224" customFormat="1">
      <c r="A735" s="223"/>
    </row>
    <row r="736" spans="1:1" s="224" customFormat="1">
      <c r="A736" s="223"/>
    </row>
    <row r="737" spans="1:1" s="224" customFormat="1">
      <c r="A737" s="223"/>
    </row>
    <row r="738" spans="1:1" s="224" customFormat="1">
      <c r="A738" s="223"/>
    </row>
    <row r="739" spans="1:1" s="224" customFormat="1">
      <c r="A739" s="223"/>
    </row>
    <row r="740" spans="1:1" s="224" customFormat="1">
      <c r="A740" s="223"/>
    </row>
    <row r="741" spans="1:1" s="224" customFormat="1">
      <c r="A741" s="223"/>
    </row>
    <row r="742" spans="1:1" s="224" customFormat="1">
      <c r="A742" s="223"/>
    </row>
    <row r="743" spans="1:1" s="224" customFormat="1">
      <c r="A743" s="223"/>
    </row>
    <row r="744" spans="1:1" s="224" customFormat="1">
      <c r="A744" s="223"/>
    </row>
    <row r="745" spans="1:1" s="224" customFormat="1">
      <c r="A745" s="223"/>
    </row>
    <row r="746" spans="1:1" s="224" customFormat="1">
      <c r="A746" s="223"/>
    </row>
    <row r="747" spans="1:1" s="224" customFormat="1">
      <c r="A747" s="223"/>
    </row>
    <row r="748" spans="1:1" s="224" customFormat="1">
      <c r="A748" s="223"/>
    </row>
    <row r="749" spans="1:1" s="224" customFormat="1">
      <c r="A749" s="223"/>
    </row>
    <row r="750" spans="1:1" s="224" customFormat="1">
      <c r="A750" s="223"/>
    </row>
    <row r="751" spans="1:1" s="224" customFormat="1">
      <c r="A751" s="223"/>
    </row>
    <row r="752" spans="1:1" s="224" customFormat="1">
      <c r="A752" s="223"/>
    </row>
    <row r="753" spans="1:1" s="224" customFormat="1">
      <c r="A753" s="223"/>
    </row>
    <row r="754" spans="1:1" s="224" customFormat="1">
      <c r="A754" s="223"/>
    </row>
    <row r="755" spans="1:1" s="224" customFormat="1">
      <c r="A755" s="223"/>
    </row>
    <row r="756" spans="1:1" s="224" customFormat="1">
      <c r="A756" s="223"/>
    </row>
    <row r="757" spans="1:1" s="224" customFormat="1">
      <c r="A757" s="223"/>
    </row>
    <row r="758" spans="1:1" s="224" customFormat="1">
      <c r="A758" s="223"/>
    </row>
    <row r="759" spans="1:1" s="224" customFormat="1">
      <c r="A759" s="223"/>
    </row>
    <row r="760" spans="1:1" s="224" customFormat="1">
      <c r="A760" s="223"/>
    </row>
    <row r="761" spans="1:1" s="224" customFormat="1">
      <c r="A761" s="223"/>
    </row>
    <row r="762" spans="1:1" s="224" customFormat="1">
      <c r="A762" s="223"/>
    </row>
    <row r="763" spans="1:1" s="224" customFormat="1">
      <c r="A763" s="223"/>
    </row>
    <row r="764" spans="1:1" s="224" customFormat="1">
      <c r="A764" s="223"/>
    </row>
    <row r="765" spans="1:1" s="224" customFormat="1">
      <c r="A765" s="223"/>
    </row>
    <row r="766" spans="1:1" s="224" customFormat="1">
      <c r="A766" s="223"/>
    </row>
    <row r="767" spans="1:1" s="224" customFormat="1">
      <c r="A767" s="223"/>
    </row>
    <row r="768" spans="1:1" s="224" customFormat="1">
      <c r="A768" s="223"/>
    </row>
    <row r="769" spans="1:1" s="224" customFormat="1">
      <c r="A769" s="223"/>
    </row>
    <row r="770" spans="1:1" s="224" customFormat="1">
      <c r="A770" s="223"/>
    </row>
    <row r="771" spans="1:1" s="224" customFormat="1">
      <c r="A771" s="223"/>
    </row>
    <row r="772" spans="1:1" s="224" customFormat="1">
      <c r="A772" s="223"/>
    </row>
    <row r="773" spans="1:1" s="224" customFormat="1">
      <c r="A773" s="223"/>
    </row>
    <row r="774" spans="1:1" s="224" customFormat="1">
      <c r="A774" s="223"/>
    </row>
    <row r="775" spans="1:1" s="224" customFormat="1">
      <c r="A775" s="223"/>
    </row>
    <row r="776" spans="1:1" s="224" customFormat="1">
      <c r="A776" s="223"/>
    </row>
    <row r="777" spans="1:1" s="224" customFormat="1">
      <c r="A777" s="223"/>
    </row>
    <row r="778" spans="1:1" s="224" customFormat="1">
      <c r="A778" s="223"/>
    </row>
    <row r="779" spans="1:1" s="224" customFormat="1">
      <c r="A779" s="223"/>
    </row>
    <row r="780" spans="1:1" s="224" customFormat="1">
      <c r="A780" s="223"/>
    </row>
    <row r="781" spans="1:1" s="224" customFormat="1">
      <c r="A781" s="223"/>
    </row>
    <row r="782" spans="1:1" s="224" customFormat="1">
      <c r="A782" s="223"/>
    </row>
    <row r="783" spans="1:1" s="224" customFormat="1">
      <c r="A783" s="223"/>
    </row>
    <row r="784" spans="1:1" s="224" customFormat="1">
      <c r="A784" s="223"/>
    </row>
    <row r="785" spans="1:1" s="224" customFormat="1">
      <c r="A785" s="223"/>
    </row>
    <row r="786" spans="1:1" s="224" customFormat="1">
      <c r="A786" s="223"/>
    </row>
    <row r="787" spans="1:1" s="224" customFormat="1">
      <c r="A787" s="223"/>
    </row>
    <row r="788" spans="1:1" s="224" customFormat="1">
      <c r="A788" s="223"/>
    </row>
    <row r="789" spans="1:1" s="224" customFormat="1">
      <c r="A789" s="223"/>
    </row>
    <row r="790" spans="1:1" s="224" customFormat="1">
      <c r="A790" s="223"/>
    </row>
    <row r="791" spans="1:1" s="224" customFormat="1">
      <c r="A791" s="223"/>
    </row>
    <row r="792" spans="1:1" s="224" customFormat="1">
      <c r="A792" s="223"/>
    </row>
    <row r="793" spans="1:1" s="224" customFormat="1">
      <c r="A793" s="223"/>
    </row>
    <row r="794" spans="1:1" s="224" customFormat="1">
      <c r="A794" s="223"/>
    </row>
    <row r="795" spans="1:1" s="224" customFormat="1">
      <c r="A795" s="223"/>
    </row>
    <row r="796" spans="1:1" s="224" customFormat="1">
      <c r="A796" s="223"/>
    </row>
    <row r="797" spans="1:1" s="224" customFormat="1">
      <c r="A797" s="223"/>
    </row>
    <row r="798" spans="1:1" s="224" customFormat="1">
      <c r="A798" s="223"/>
    </row>
    <row r="799" spans="1:1" s="224" customFormat="1">
      <c r="A799" s="223"/>
    </row>
    <row r="800" spans="1:1" s="224" customFormat="1">
      <c r="A800" s="223"/>
    </row>
    <row r="801" spans="1:1" s="224" customFormat="1">
      <c r="A801" s="223"/>
    </row>
    <row r="802" spans="1:1" s="224" customFormat="1">
      <c r="A802" s="223"/>
    </row>
    <row r="803" spans="1:1" s="224" customFormat="1">
      <c r="A803" s="223"/>
    </row>
    <row r="804" spans="1:1" s="224" customFormat="1">
      <c r="A804" s="223"/>
    </row>
    <row r="805" spans="1:1" s="224" customFormat="1">
      <c r="A805" s="223"/>
    </row>
    <row r="806" spans="1:1" s="224" customFormat="1">
      <c r="A806" s="223"/>
    </row>
    <row r="807" spans="1:1" s="224" customFormat="1">
      <c r="A807" s="223"/>
    </row>
    <row r="808" spans="1:1" s="224" customFormat="1">
      <c r="A808" s="223"/>
    </row>
    <row r="809" spans="1:1" s="224" customFormat="1">
      <c r="A809" s="223"/>
    </row>
    <row r="810" spans="1:1" s="224" customFormat="1">
      <c r="A810" s="223"/>
    </row>
    <row r="811" spans="1:1" s="224" customFormat="1">
      <c r="A811" s="223"/>
    </row>
    <row r="812" spans="1:1" s="224" customFormat="1">
      <c r="A812" s="223"/>
    </row>
    <row r="813" spans="1:1" s="224" customFormat="1">
      <c r="A813" s="223"/>
    </row>
    <row r="814" spans="1:1" s="224" customFormat="1">
      <c r="A814" s="223"/>
    </row>
    <row r="815" spans="1:1" s="224" customFormat="1">
      <c r="A815" s="223"/>
    </row>
    <row r="816" spans="1:1" s="224" customFormat="1">
      <c r="A816" s="223"/>
    </row>
    <row r="817" spans="1:1" s="224" customFormat="1">
      <c r="A817" s="223"/>
    </row>
    <row r="818" spans="1:1" s="224" customFormat="1">
      <c r="A818" s="223"/>
    </row>
    <row r="819" spans="1:1" s="224" customFormat="1">
      <c r="A819" s="223"/>
    </row>
    <row r="820" spans="1:1" s="224" customFormat="1">
      <c r="A820" s="223"/>
    </row>
    <row r="821" spans="1:1" s="224" customFormat="1">
      <c r="A821" s="223"/>
    </row>
    <row r="822" spans="1:1" s="224" customFormat="1">
      <c r="A822" s="223"/>
    </row>
    <row r="823" spans="1:1" s="224" customFormat="1">
      <c r="A823" s="223"/>
    </row>
    <row r="824" spans="1:1" s="224" customFormat="1">
      <c r="A824" s="223"/>
    </row>
    <row r="825" spans="1:1" s="224" customFormat="1">
      <c r="A825" s="223"/>
    </row>
    <row r="826" spans="1:1" s="224" customFormat="1">
      <c r="A826" s="223"/>
    </row>
    <row r="827" spans="1:1" s="224" customFormat="1">
      <c r="A827" s="223"/>
    </row>
    <row r="828" spans="1:1" s="224" customFormat="1">
      <c r="A828" s="223"/>
    </row>
    <row r="829" spans="1:1" s="224" customFormat="1">
      <c r="A829" s="223"/>
    </row>
    <row r="830" spans="1:1" s="224" customFormat="1">
      <c r="A830" s="223"/>
    </row>
    <row r="831" spans="1:1" s="224" customFormat="1">
      <c r="A831" s="223"/>
    </row>
    <row r="832" spans="1:1" s="224" customFormat="1">
      <c r="A832" s="223"/>
    </row>
    <row r="833" spans="1:1" s="224" customFormat="1">
      <c r="A833" s="223"/>
    </row>
    <row r="834" spans="1:1" s="224" customFormat="1">
      <c r="A834" s="223"/>
    </row>
    <row r="835" spans="1:1" s="224" customFormat="1">
      <c r="A835" s="223"/>
    </row>
    <row r="836" spans="1:1" s="224" customFormat="1">
      <c r="A836" s="223"/>
    </row>
    <row r="837" spans="1:1" s="224" customFormat="1">
      <c r="A837" s="223"/>
    </row>
    <row r="838" spans="1:1" s="224" customFormat="1">
      <c r="A838" s="223"/>
    </row>
    <row r="839" spans="1:1" s="224" customFormat="1">
      <c r="A839" s="223"/>
    </row>
    <row r="840" spans="1:1" s="224" customFormat="1">
      <c r="A840" s="223"/>
    </row>
    <row r="841" spans="1:1" s="224" customFormat="1">
      <c r="A841" s="223"/>
    </row>
    <row r="842" spans="1:1" s="224" customFormat="1">
      <c r="A842" s="223"/>
    </row>
    <row r="843" spans="1:1" s="224" customFormat="1">
      <c r="A843" s="223"/>
    </row>
    <row r="844" spans="1:1" s="224" customFormat="1">
      <c r="A844" s="223"/>
    </row>
    <row r="845" spans="1:1" s="224" customFormat="1">
      <c r="A845" s="223"/>
    </row>
    <row r="846" spans="1:1" s="224" customFormat="1">
      <c r="A846" s="223"/>
    </row>
    <row r="847" spans="1:1" s="224" customFormat="1">
      <c r="A847" s="223"/>
    </row>
    <row r="848" spans="1:1" s="224" customFormat="1">
      <c r="A848" s="223"/>
    </row>
    <row r="849" spans="1:1" s="224" customFormat="1">
      <c r="A849" s="223"/>
    </row>
    <row r="850" spans="1:1" s="224" customFormat="1">
      <c r="A850" s="223"/>
    </row>
    <row r="851" spans="1:1" s="224" customFormat="1">
      <c r="A851" s="223"/>
    </row>
    <row r="852" spans="1:1" s="224" customFormat="1">
      <c r="A852" s="223"/>
    </row>
    <row r="853" spans="1:1" s="224" customFormat="1">
      <c r="A853" s="223"/>
    </row>
    <row r="854" spans="1:1" s="224" customFormat="1">
      <c r="A854" s="223"/>
    </row>
    <row r="855" spans="1:1" s="224" customFormat="1">
      <c r="A855" s="223"/>
    </row>
    <row r="856" spans="1:1" s="224" customFormat="1">
      <c r="A856" s="223"/>
    </row>
    <row r="857" spans="1:1" s="224" customFormat="1">
      <c r="A857" s="223"/>
    </row>
    <row r="858" spans="1:1" s="224" customFormat="1">
      <c r="A858" s="223"/>
    </row>
    <row r="859" spans="1:1" s="224" customFormat="1">
      <c r="A859" s="223"/>
    </row>
    <row r="860" spans="1:1" s="224" customFormat="1">
      <c r="A860" s="223"/>
    </row>
    <row r="861" spans="1:1" s="224" customFormat="1">
      <c r="A861" s="223"/>
    </row>
    <row r="862" spans="1:1" s="224" customFormat="1">
      <c r="A862" s="223"/>
    </row>
    <row r="863" spans="1:1" s="224" customFormat="1">
      <c r="A863" s="223"/>
    </row>
    <row r="864" spans="1:1" s="224" customFormat="1">
      <c r="A864" s="223"/>
    </row>
    <row r="865" spans="1:1" s="224" customFormat="1">
      <c r="A865" s="223"/>
    </row>
    <row r="866" spans="1:1" s="224" customFormat="1">
      <c r="A866" s="223"/>
    </row>
    <row r="867" spans="1:1" s="224" customFormat="1">
      <c r="A867" s="223"/>
    </row>
    <row r="868" spans="1:1" s="224" customFormat="1">
      <c r="A868" s="223"/>
    </row>
    <row r="869" spans="1:1" s="224" customFormat="1">
      <c r="A869" s="223"/>
    </row>
    <row r="870" spans="1:1" s="224" customFormat="1">
      <c r="A870" s="223"/>
    </row>
    <row r="871" spans="1:1" s="224" customFormat="1">
      <c r="A871" s="223"/>
    </row>
    <row r="872" spans="1:1" s="224" customFormat="1">
      <c r="A872" s="223"/>
    </row>
    <row r="873" spans="1:1" s="224" customFormat="1">
      <c r="A873" s="223"/>
    </row>
    <row r="874" spans="1:1" s="224" customFormat="1">
      <c r="A874" s="223"/>
    </row>
    <row r="875" spans="1:1" s="224" customFormat="1">
      <c r="A875" s="223"/>
    </row>
    <row r="876" spans="1:1" s="224" customFormat="1">
      <c r="A876" s="223"/>
    </row>
    <row r="877" spans="1:1" s="224" customFormat="1">
      <c r="A877" s="223"/>
    </row>
    <row r="878" spans="1:1" s="224" customFormat="1">
      <c r="A878" s="223"/>
    </row>
    <row r="879" spans="1:1" s="224" customFormat="1">
      <c r="A879" s="223"/>
    </row>
    <row r="880" spans="1:1" s="224" customFormat="1">
      <c r="A880" s="223"/>
    </row>
    <row r="881" spans="1:1" s="224" customFormat="1">
      <c r="A881" s="223"/>
    </row>
    <row r="882" spans="1:1" s="224" customFormat="1">
      <c r="A882" s="223"/>
    </row>
    <row r="883" spans="1:1" s="224" customFormat="1">
      <c r="A883" s="223"/>
    </row>
    <row r="884" spans="1:1" s="224" customFormat="1">
      <c r="A884" s="223"/>
    </row>
    <row r="885" spans="1:1" s="224" customFormat="1">
      <c r="A885" s="223"/>
    </row>
    <row r="886" spans="1:1" s="224" customFormat="1">
      <c r="A886" s="223"/>
    </row>
    <row r="887" spans="1:1" s="224" customFormat="1">
      <c r="A887" s="223"/>
    </row>
    <row r="888" spans="1:1" s="224" customFormat="1">
      <c r="A888" s="223"/>
    </row>
    <row r="889" spans="1:1" s="224" customFormat="1">
      <c r="A889" s="223"/>
    </row>
    <row r="890" spans="1:1" s="224" customFormat="1">
      <c r="A890" s="223"/>
    </row>
    <row r="891" spans="1:1" s="224" customFormat="1">
      <c r="A891" s="223"/>
    </row>
    <row r="892" spans="1:1" s="224" customFormat="1">
      <c r="A892" s="223"/>
    </row>
    <row r="893" spans="1:1" s="224" customFormat="1">
      <c r="A893" s="223"/>
    </row>
    <row r="894" spans="1:1" s="224" customFormat="1">
      <c r="A894" s="223"/>
    </row>
    <row r="895" spans="1:1" s="224" customFormat="1">
      <c r="A895" s="223"/>
    </row>
    <row r="896" spans="1:1" s="224" customFormat="1">
      <c r="A896" s="223"/>
    </row>
    <row r="897" spans="1:1" s="224" customFormat="1">
      <c r="A897" s="223"/>
    </row>
    <row r="898" spans="1:1" s="224" customFormat="1">
      <c r="A898" s="223"/>
    </row>
    <row r="899" spans="1:1" s="224" customFormat="1">
      <c r="A899" s="223"/>
    </row>
    <row r="900" spans="1:1" s="224" customFormat="1">
      <c r="A900" s="223"/>
    </row>
    <row r="901" spans="1:1" s="224" customFormat="1">
      <c r="A901" s="223"/>
    </row>
    <row r="902" spans="1:1" s="224" customFormat="1">
      <c r="A902" s="223"/>
    </row>
    <row r="903" spans="1:1" s="224" customFormat="1">
      <c r="A903" s="223"/>
    </row>
    <row r="904" spans="1:1" s="224" customFormat="1">
      <c r="A904" s="223"/>
    </row>
    <row r="905" spans="1:1" s="224" customFormat="1">
      <c r="A905" s="223"/>
    </row>
    <row r="906" spans="1:1" s="224" customFormat="1">
      <c r="A906" s="223"/>
    </row>
    <row r="907" spans="1:1" s="224" customFormat="1">
      <c r="A907" s="223"/>
    </row>
    <row r="908" spans="1:1" s="224" customFormat="1">
      <c r="A908" s="223"/>
    </row>
    <row r="909" spans="1:1" s="224" customFormat="1">
      <c r="A909" s="223"/>
    </row>
    <row r="910" spans="1:1" s="224" customFormat="1">
      <c r="A910" s="223"/>
    </row>
    <row r="911" spans="1:1" s="224" customFormat="1">
      <c r="A911" s="223"/>
    </row>
    <row r="912" spans="1:1" s="224" customFormat="1">
      <c r="A912" s="223"/>
    </row>
    <row r="913" spans="1:1" s="224" customFormat="1">
      <c r="A913" s="223"/>
    </row>
    <row r="914" spans="1:1" s="224" customFormat="1">
      <c r="A914" s="223"/>
    </row>
    <row r="915" spans="1:1" s="224" customFormat="1">
      <c r="A915" s="223"/>
    </row>
    <row r="916" spans="1:1" s="224" customFormat="1">
      <c r="A916" s="223"/>
    </row>
    <row r="917" spans="1:1" s="224" customFormat="1">
      <c r="A917" s="223"/>
    </row>
    <row r="918" spans="1:1" s="224" customFormat="1">
      <c r="A918" s="223"/>
    </row>
    <row r="919" spans="1:1" s="224" customFormat="1">
      <c r="A919" s="223"/>
    </row>
    <row r="920" spans="1:1" s="224" customFormat="1">
      <c r="A920" s="223"/>
    </row>
    <row r="921" spans="1:1" s="224" customFormat="1">
      <c r="A921" s="223"/>
    </row>
    <row r="922" spans="1:1" s="224" customFormat="1">
      <c r="A922" s="223"/>
    </row>
    <row r="923" spans="1:1" s="224" customFormat="1">
      <c r="A923" s="223"/>
    </row>
    <row r="924" spans="1:1" s="224" customFormat="1">
      <c r="A924" s="223"/>
    </row>
    <row r="925" spans="1:1" s="224" customFormat="1">
      <c r="A925" s="223"/>
    </row>
    <row r="926" spans="1:1" s="224" customFormat="1">
      <c r="A926" s="223"/>
    </row>
    <row r="927" spans="1:1" s="224" customFormat="1">
      <c r="A927" s="223"/>
    </row>
    <row r="928" spans="1:1" s="224" customFormat="1">
      <c r="A928" s="223"/>
    </row>
    <row r="929" spans="1:1" s="224" customFormat="1">
      <c r="A929" s="223"/>
    </row>
    <row r="930" spans="1:1" s="224" customFormat="1">
      <c r="A930" s="223"/>
    </row>
    <row r="931" spans="1:1" s="224" customFormat="1">
      <c r="A931" s="223"/>
    </row>
    <row r="932" spans="1:1" s="224" customFormat="1">
      <c r="A932" s="223"/>
    </row>
    <row r="933" spans="1:1" s="224" customFormat="1">
      <c r="A933" s="223"/>
    </row>
    <row r="934" spans="1:1" s="224" customFormat="1">
      <c r="A934" s="223"/>
    </row>
    <row r="935" spans="1:1" s="224" customFormat="1">
      <c r="A935" s="223"/>
    </row>
    <row r="936" spans="1:1" s="224" customFormat="1">
      <c r="A936" s="223"/>
    </row>
    <row r="937" spans="1:1" s="224" customFormat="1">
      <c r="A937" s="223"/>
    </row>
    <row r="938" spans="1:1" s="224" customFormat="1">
      <c r="A938" s="223"/>
    </row>
    <row r="939" spans="1:1" s="224" customFormat="1">
      <c r="A939" s="223"/>
    </row>
    <row r="940" spans="1:1" s="224" customFormat="1">
      <c r="A940" s="223"/>
    </row>
    <row r="941" spans="1:1" s="224" customFormat="1">
      <c r="A941" s="223"/>
    </row>
    <row r="942" spans="1:1" s="224" customFormat="1">
      <c r="A942" s="223"/>
    </row>
    <row r="943" spans="1:1" s="224" customFormat="1">
      <c r="A943" s="223"/>
    </row>
    <row r="944" spans="1:1" s="224" customFormat="1">
      <c r="A944" s="223"/>
    </row>
    <row r="945" spans="1:1" s="224" customFormat="1">
      <c r="A945" s="223"/>
    </row>
    <row r="946" spans="1:1" s="224" customFormat="1">
      <c r="A946" s="223"/>
    </row>
    <row r="947" spans="1:1" s="224" customFormat="1">
      <c r="A947" s="223"/>
    </row>
    <row r="948" spans="1:1" s="224" customFormat="1">
      <c r="A948" s="223"/>
    </row>
    <row r="949" spans="1:1" s="224" customFormat="1">
      <c r="A949" s="223"/>
    </row>
    <row r="950" spans="1:1" s="224" customFormat="1">
      <c r="A950" s="223"/>
    </row>
    <row r="951" spans="1:1" s="224" customFormat="1">
      <c r="A951" s="223"/>
    </row>
    <row r="952" spans="1:1" s="224" customFormat="1">
      <c r="A952" s="223"/>
    </row>
    <row r="953" spans="1:1" s="224" customFormat="1">
      <c r="A953" s="223"/>
    </row>
    <row r="954" spans="1:1" s="224" customFormat="1">
      <c r="A954" s="223"/>
    </row>
    <row r="955" spans="1:1" s="224" customFormat="1">
      <c r="A955" s="223"/>
    </row>
    <row r="956" spans="1:1" s="224" customFormat="1">
      <c r="A956" s="223"/>
    </row>
    <row r="957" spans="1:1" s="224" customFormat="1">
      <c r="A957" s="223"/>
    </row>
    <row r="958" spans="1:1" s="224" customFormat="1">
      <c r="A958" s="223"/>
    </row>
    <row r="959" spans="1:1" s="224" customFormat="1">
      <c r="A959" s="223"/>
    </row>
    <row r="960" spans="1:1" s="224" customFormat="1">
      <c r="A960" s="223"/>
    </row>
    <row r="961" spans="1:1" s="224" customFormat="1">
      <c r="A961" s="223"/>
    </row>
    <row r="962" spans="1:1" s="224" customFormat="1">
      <c r="A962" s="223"/>
    </row>
    <row r="963" spans="1:1" s="224" customFormat="1">
      <c r="A963" s="223"/>
    </row>
    <row r="964" spans="1:1" s="224" customFormat="1">
      <c r="A964" s="223"/>
    </row>
    <row r="965" spans="1:1" s="224" customFormat="1">
      <c r="A965" s="223"/>
    </row>
    <row r="966" spans="1:1" s="224" customFormat="1">
      <c r="A966" s="223"/>
    </row>
    <row r="967" spans="1:1" s="224" customFormat="1">
      <c r="A967" s="223"/>
    </row>
    <row r="968" spans="1:1" s="224" customFormat="1">
      <c r="A968" s="223"/>
    </row>
    <row r="969" spans="1:1" s="224" customFormat="1">
      <c r="A969" s="223"/>
    </row>
    <row r="970" spans="1:1" s="224" customFormat="1">
      <c r="A970" s="223"/>
    </row>
    <row r="971" spans="1:1" s="224" customFormat="1">
      <c r="A971" s="223"/>
    </row>
    <row r="972" spans="1:1" s="224" customFormat="1">
      <c r="A972" s="223"/>
    </row>
    <row r="973" spans="1:1" s="224" customFormat="1">
      <c r="A973" s="223"/>
    </row>
    <row r="974" spans="1:1" s="224" customFormat="1">
      <c r="A974" s="223"/>
    </row>
    <row r="975" spans="1:1" s="224" customFormat="1">
      <c r="A975" s="223"/>
    </row>
    <row r="976" spans="1:1" s="224" customFormat="1">
      <c r="A976" s="223"/>
    </row>
    <row r="977" spans="1:1" s="224" customFormat="1">
      <c r="A977" s="223"/>
    </row>
    <row r="978" spans="1:1" s="224" customFormat="1">
      <c r="A978" s="223"/>
    </row>
    <row r="979" spans="1:1" s="224" customFormat="1">
      <c r="A979" s="223"/>
    </row>
    <row r="980" spans="1:1" s="224" customFormat="1">
      <c r="A980" s="223"/>
    </row>
    <row r="981" spans="1:1" s="224" customFormat="1">
      <c r="A981" s="223"/>
    </row>
    <row r="982" spans="1:1" s="224" customFormat="1">
      <c r="A982" s="223"/>
    </row>
    <row r="983" spans="1:1" s="224" customFormat="1">
      <c r="A983" s="223"/>
    </row>
    <row r="984" spans="1:1" s="224" customFormat="1">
      <c r="A984" s="223"/>
    </row>
    <row r="985" spans="1:1" s="224" customFormat="1">
      <c r="A985" s="223"/>
    </row>
    <row r="986" spans="1:1" s="224" customFormat="1">
      <c r="A986" s="223"/>
    </row>
    <row r="987" spans="1:1" s="224" customFormat="1">
      <c r="A987" s="223"/>
    </row>
    <row r="988" spans="1:1" s="224" customFormat="1">
      <c r="A988" s="223"/>
    </row>
    <row r="989" spans="1:1" s="224" customFormat="1">
      <c r="A989" s="223"/>
    </row>
    <row r="990" spans="1:1" s="224" customFormat="1">
      <c r="A990" s="223"/>
    </row>
    <row r="991" spans="1:1" s="224" customFormat="1">
      <c r="A991" s="223"/>
    </row>
    <row r="992" spans="1:1" s="224" customFormat="1">
      <c r="A992" s="223"/>
    </row>
    <row r="993" spans="1:1" s="224" customFormat="1">
      <c r="A993" s="223"/>
    </row>
    <row r="994" spans="1:1" s="224" customFormat="1">
      <c r="A994" s="223"/>
    </row>
    <row r="995" spans="1:1" s="224" customFormat="1">
      <c r="A995" s="223"/>
    </row>
    <row r="996" spans="1:1" s="224" customFormat="1">
      <c r="A996" s="223"/>
    </row>
    <row r="997" spans="1:1" s="224" customFormat="1">
      <c r="A997" s="223"/>
    </row>
    <row r="998" spans="1:1" s="224" customFormat="1">
      <c r="A998" s="223"/>
    </row>
    <row r="999" spans="1:1" s="224" customFormat="1">
      <c r="A999" s="223"/>
    </row>
    <row r="1000" spans="1:1" s="224" customFormat="1">
      <c r="A1000" s="223"/>
    </row>
    <row r="1001" spans="1:1" s="224" customFormat="1">
      <c r="A1001" s="223"/>
    </row>
    <row r="1002" spans="1:1" s="224" customFormat="1">
      <c r="A1002" s="223"/>
    </row>
    <row r="1003" spans="1:1" s="224" customFormat="1">
      <c r="A1003" s="223"/>
    </row>
    <row r="1004" spans="1:1" s="224" customFormat="1">
      <c r="A1004" s="223"/>
    </row>
    <row r="1005" spans="1:1" s="224" customFormat="1">
      <c r="A1005" s="223"/>
    </row>
    <row r="1006" spans="1:1" s="224" customFormat="1">
      <c r="A1006" s="223"/>
    </row>
    <row r="1007" spans="1:1" s="224" customFormat="1">
      <c r="A1007" s="223"/>
    </row>
    <row r="1008" spans="1:1" s="224" customFormat="1">
      <c r="A1008" s="223"/>
    </row>
    <row r="1009" spans="1:1" s="224" customFormat="1">
      <c r="A1009" s="223"/>
    </row>
    <row r="1010" spans="1:1" s="224" customFormat="1">
      <c r="A1010" s="223"/>
    </row>
    <row r="1011" spans="1:1" s="224" customFormat="1">
      <c r="A1011" s="223"/>
    </row>
    <row r="1012" spans="1:1" s="224" customFormat="1">
      <c r="A1012" s="223"/>
    </row>
    <row r="1013" spans="1:1" s="224" customFormat="1">
      <c r="A1013" s="223"/>
    </row>
    <row r="1014" spans="1:1" s="224" customFormat="1">
      <c r="A1014" s="223"/>
    </row>
    <row r="1015" spans="1:1" s="224" customFormat="1">
      <c r="A1015" s="223"/>
    </row>
    <row r="1016" spans="1:1" s="224" customFormat="1">
      <c r="A1016" s="223"/>
    </row>
    <row r="1017" spans="1:1" s="224" customFormat="1">
      <c r="A1017" s="223"/>
    </row>
    <row r="1018" spans="1:1" s="224" customFormat="1">
      <c r="A1018" s="223"/>
    </row>
    <row r="1019" spans="1:1" s="224" customFormat="1">
      <c r="A1019" s="223"/>
    </row>
    <row r="1020" spans="1:1" s="224" customFormat="1">
      <c r="A1020" s="223"/>
    </row>
    <row r="1021" spans="1:1" s="224" customFormat="1">
      <c r="A1021" s="223"/>
    </row>
    <row r="1022" spans="1:1" s="224" customFormat="1">
      <c r="A1022" s="223"/>
    </row>
    <row r="1023" spans="1:1" s="224" customFormat="1">
      <c r="A1023" s="223"/>
    </row>
    <row r="1024" spans="1:1" s="224" customFormat="1">
      <c r="A1024" s="223"/>
    </row>
    <row r="1025" spans="1:1" s="224" customFormat="1">
      <c r="A1025" s="223"/>
    </row>
    <row r="1026" spans="1:1" s="224" customFormat="1">
      <c r="A1026" s="223"/>
    </row>
    <row r="1027" spans="1:1" s="224" customFormat="1">
      <c r="A1027" s="223"/>
    </row>
    <row r="1028" spans="1:1" s="224" customFormat="1">
      <c r="A1028" s="223"/>
    </row>
    <row r="1029" spans="1:1" s="224" customFormat="1">
      <c r="A1029" s="223"/>
    </row>
    <row r="1030" spans="1:1" s="224" customFormat="1">
      <c r="A1030" s="223"/>
    </row>
    <row r="1031" spans="1:1" s="224" customFormat="1">
      <c r="A1031" s="223"/>
    </row>
    <row r="1032" spans="1:1" s="224" customFormat="1">
      <c r="A1032" s="223"/>
    </row>
    <row r="1033" spans="1:1" s="224" customFormat="1">
      <c r="A1033" s="223"/>
    </row>
    <row r="1034" spans="1:1" s="224" customFormat="1">
      <c r="A1034" s="223"/>
    </row>
    <row r="1035" spans="1:1" s="224" customFormat="1">
      <c r="A1035" s="223"/>
    </row>
    <row r="1036" spans="1:1" s="224" customFormat="1">
      <c r="A1036" s="223"/>
    </row>
    <row r="1037" spans="1:1" s="224" customFormat="1">
      <c r="A1037" s="223"/>
    </row>
    <row r="1038" spans="1:1" s="224" customFormat="1">
      <c r="A1038" s="223"/>
    </row>
    <row r="1039" spans="1:1" s="224" customFormat="1">
      <c r="A1039" s="223"/>
    </row>
    <row r="1040" spans="1:1" s="224" customFormat="1">
      <c r="A1040" s="223"/>
    </row>
    <row r="1041" spans="1:1" s="224" customFormat="1">
      <c r="A1041" s="223"/>
    </row>
    <row r="1042" spans="1:1" s="224" customFormat="1">
      <c r="A1042" s="223"/>
    </row>
    <row r="1043" spans="1:1" s="224" customFormat="1">
      <c r="A1043" s="223"/>
    </row>
    <row r="1044" spans="1:1" s="224" customFormat="1">
      <c r="A1044" s="223"/>
    </row>
    <row r="1045" spans="1:1" s="224" customFormat="1">
      <c r="A1045" s="223"/>
    </row>
    <row r="1046" spans="1:1" s="224" customFormat="1">
      <c r="A1046" s="223"/>
    </row>
    <row r="1047" spans="1:1" s="224" customFormat="1">
      <c r="A1047" s="223"/>
    </row>
    <row r="1048" spans="1:1" s="224" customFormat="1">
      <c r="A1048" s="223"/>
    </row>
    <row r="1049" spans="1:1" s="224" customFormat="1">
      <c r="A1049" s="223"/>
    </row>
    <row r="1050" spans="1:1" s="224" customFormat="1">
      <c r="A1050" s="223"/>
    </row>
    <row r="1051" spans="1:1" s="224" customFormat="1">
      <c r="A1051" s="223"/>
    </row>
    <row r="1052" spans="1:1" s="224" customFormat="1">
      <c r="A1052" s="223"/>
    </row>
    <row r="1053" spans="1:1" s="224" customFormat="1">
      <c r="A1053" s="223"/>
    </row>
    <row r="1054" spans="1:1" s="224" customFormat="1">
      <c r="A1054" s="223"/>
    </row>
    <row r="1055" spans="1:1" s="224" customFormat="1">
      <c r="A1055" s="223"/>
    </row>
    <row r="1056" spans="1:1" s="224" customFormat="1">
      <c r="A1056" s="223"/>
    </row>
    <row r="1057" spans="1:1" s="224" customFormat="1">
      <c r="A1057" s="223"/>
    </row>
    <row r="1058" spans="1:1" s="224" customFormat="1">
      <c r="A1058" s="223"/>
    </row>
    <row r="1059" spans="1:1" s="224" customFormat="1">
      <c r="A1059" s="223"/>
    </row>
    <row r="1060" spans="1:1" s="224" customFormat="1">
      <c r="A1060" s="223"/>
    </row>
    <row r="1061" spans="1:1" s="224" customFormat="1">
      <c r="A1061" s="223"/>
    </row>
    <row r="1062" spans="1:1" s="224" customFormat="1">
      <c r="A1062" s="223"/>
    </row>
    <row r="1063" spans="1:1" s="224" customFormat="1">
      <c r="A1063" s="223"/>
    </row>
    <row r="1064" spans="1:1" s="224" customFormat="1">
      <c r="A1064" s="223"/>
    </row>
    <row r="1065" spans="1:1" s="224" customFormat="1">
      <c r="A1065" s="223"/>
    </row>
    <row r="1066" spans="1:1" s="224" customFormat="1">
      <c r="A1066" s="223"/>
    </row>
    <row r="1067" spans="1:1" s="224" customFormat="1">
      <c r="A1067" s="223"/>
    </row>
    <row r="1068" spans="1:1" s="224" customFormat="1">
      <c r="A1068" s="223"/>
    </row>
    <row r="1069" spans="1:1" s="224" customFormat="1">
      <c r="A1069" s="223"/>
    </row>
    <row r="1070" spans="1:1" s="224" customFormat="1">
      <c r="A1070" s="223"/>
    </row>
    <row r="1071" spans="1:1" s="224" customFormat="1">
      <c r="A1071" s="223"/>
    </row>
    <row r="1072" spans="1:1" s="224" customFormat="1">
      <c r="A1072" s="223"/>
    </row>
    <row r="1073" spans="1:1" s="224" customFormat="1">
      <c r="A1073" s="223"/>
    </row>
    <row r="1074" spans="1:1" s="224" customFormat="1">
      <c r="A1074" s="223"/>
    </row>
    <row r="1075" spans="1:1" s="224" customFormat="1">
      <c r="A1075" s="223"/>
    </row>
    <row r="1076" spans="1:1" s="224" customFormat="1">
      <c r="A1076" s="223"/>
    </row>
    <row r="1077" spans="1:1" s="224" customFormat="1">
      <c r="A1077" s="223"/>
    </row>
    <row r="1078" spans="1:1" s="224" customFormat="1">
      <c r="A1078" s="223"/>
    </row>
    <row r="1079" spans="1:1" s="224" customFormat="1">
      <c r="A1079" s="223"/>
    </row>
    <row r="1080" spans="1:1" s="224" customFormat="1">
      <c r="A1080" s="223"/>
    </row>
    <row r="1081" spans="1:1" s="224" customFormat="1">
      <c r="A1081" s="223"/>
    </row>
    <row r="1082" spans="1:1" s="224" customFormat="1">
      <c r="A1082" s="223"/>
    </row>
    <row r="1083" spans="1:1" s="224" customFormat="1">
      <c r="A1083" s="223"/>
    </row>
    <row r="1084" spans="1:1" s="224" customFormat="1">
      <c r="A1084" s="223"/>
    </row>
    <row r="1085" spans="1:1" s="224" customFormat="1">
      <c r="A1085" s="223"/>
    </row>
    <row r="1086" spans="1:1" s="224" customFormat="1">
      <c r="A1086" s="223"/>
    </row>
    <row r="1087" spans="1:1" s="224" customFormat="1">
      <c r="A1087" s="223"/>
    </row>
    <row r="1088" spans="1:1" s="224" customFormat="1">
      <c r="A1088" s="223"/>
    </row>
    <row r="1089" spans="1:1" s="224" customFormat="1">
      <c r="A1089" s="223"/>
    </row>
    <row r="1090" spans="1:1" s="224" customFormat="1">
      <c r="A1090" s="223"/>
    </row>
    <row r="1091" spans="1:1" s="224" customFormat="1">
      <c r="A1091" s="223"/>
    </row>
    <row r="1092" spans="1:1" s="224" customFormat="1">
      <c r="A1092" s="223"/>
    </row>
    <row r="1093" spans="1:1" s="224" customFormat="1">
      <c r="A1093" s="223"/>
    </row>
    <row r="1094" spans="1:1" s="224" customFormat="1">
      <c r="A1094" s="223"/>
    </row>
    <row r="1095" spans="1:1" s="224" customFormat="1">
      <c r="A1095" s="223"/>
    </row>
    <row r="1096" spans="1:1" s="224" customFormat="1">
      <c r="A1096" s="223"/>
    </row>
    <row r="1097" spans="1:1" s="224" customFormat="1">
      <c r="A1097" s="223"/>
    </row>
    <row r="1098" spans="1:1" s="224" customFormat="1">
      <c r="A1098" s="223"/>
    </row>
    <row r="1099" spans="1:1" s="224" customFormat="1">
      <c r="A1099" s="223"/>
    </row>
  </sheetData>
  <phoneticPr fontId="0" type="noConversion"/>
  <printOptions gridLines="1" gridLinesSet="0"/>
  <pageMargins left="0.75" right="0.75" top="1" bottom="1" header="0.5" footer="0.5"/>
  <pageSetup paperSize="9" orientation="portrait" r:id="rId1"/>
  <headerFooter alignWithMargins="0">
    <oddHeader>&amp;A</oddHeader>
    <oddFooter>Page &amp;P</oddFooter>
  </headerFooter>
</worksheet>
</file>

<file path=xl/worksheets/sheet9.xml><?xml version="1.0" encoding="utf-8"?>
<worksheet xmlns="http://schemas.openxmlformats.org/spreadsheetml/2006/main" xmlns:r="http://schemas.openxmlformats.org/officeDocument/2006/relationships">
  <sheetPr codeName="Sheet9">
    <pageSetUpPr fitToPage="1"/>
  </sheetPr>
  <dimension ref="A1:BN750"/>
  <sheetViews>
    <sheetView showGridLines="0" showZeros="0" zoomScaleNormal="100" workbookViewId="0">
      <selection activeCell="A6" sqref="A6:H6"/>
    </sheetView>
  </sheetViews>
  <sheetFormatPr defaultRowHeight="15"/>
  <cols>
    <col min="1" max="1" width="42.85546875" style="11" customWidth="1"/>
    <col min="2" max="2" width="5.7109375" style="68" customWidth="1"/>
    <col min="3" max="4" width="12.140625" style="11" customWidth="1"/>
    <col min="5" max="5" width="13.42578125" style="11" customWidth="1"/>
    <col min="6" max="6" width="12.140625" style="11" customWidth="1"/>
    <col min="7" max="16384" width="9.140625" style="11"/>
  </cols>
  <sheetData>
    <row r="1" spans="1:6">
      <c r="A1" s="122" t="s">
        <v>480</v>
      </c>
      <c r="B1" s="122"/>
      <c r="C1" s="122"/>
      <c r="D1" s="122"/>
      <c r="E1" s="122"/>
      <c r="F1" s="122"/>
    </row>
    <row r="2" spans="1:6">
      <c r="A2" s="9" t="e">
        <f>#REF!</f>
        <v>#REF!</v>
      </c>
      <c r="B2" s="10"/>
      <c r="C2" s="10"/>
    </row>
    <row r="3" spans="1:6">
      <c r="A3" s="14" t="s">
        <v>481</v>
      </c>
      <c r="B3" s="10"/>
      <c r="C3" s="10"/>
      <c r="D3" s="10"/>
      <c r="E3" s="12" t="s">
        <v>482</v>
      </c>
      <c r="F3" s="13" t="s">
        <v>204</v>
      </c>
    </row>
    <row r="4" spans="1:6">
      <c r="A4" s="9" t="e">
        <f>#REF!</f>
        <v>#REF!</v>
      </c>
      <c r="B4" s="10"/>
      <c r="C4"/>
      <c r="D4" s="10"/>
      <c r="E4" s="15" t="e">
        <f>#REF!</f>
        <v>#REF!</v>
      </c>
      <c r="F4" s="15" t="e">
        <f>#REF!</f>
        <v>#REF!</v>
      </c>
    </row>
    <row r="5" spans="1:6" ht="15.75" customHeight="1">
      <c r="A5" s="14" t="s">
        <v>203</v>
      </c>
      <c r="B5" s="14"/>
      <c r="C5" s="10"/>
      <c r="D5" s="10"/>
      <c r="E5" s="10"/>
      <c r="F5" s="10"/>
    </row>
    <row r="6" spans="1:6" ht="19.5" customHeight="1">
      <c r="A6" s="844" t="s">
        <v>483</v>
      </c>
      <c r="B6" s="844"/>
      <c r="C6" s="844"/>
      <c r="D6" s="844"/>
      <c r="E6" s="844"/>
      <c r="F6" s="844"/>
    </row>
    <row r="7" spans="1:6" ht="12.75" customHeight="1">
      <c r="A7" s="842" t="e">
        <f>CONCATENATE("of ",A2)</f>
        <v>#REF!</v>
      </c>
      <c r="B7" s="842"/>
      <c r="C7" s="842"/>
      <c r="D7" s="842"/>
      <c r="E7" s="842"/>
      <c r="F7" s="842"/>
    </row>
    <row r="8" spans="1:6" ht="10.5" customHeight="1">
      <c r="A8" s="842" t="e">
        <f>CONCATENATE("as of ",#REF!)</f>
        <v>#REF!</v>
      </c>
      <c r="B8" s="842"/>
      <c r="C8" s="842"/>
      <c r="D8" s="842"/>
      <c r="E8" s="842"/>
      <c r="F8" s="842"/>
    </row>
    <row r="9" spans="1:6" ht="8.25" customHeight="1">
      <c r="A9" s="16"/>
      <c r="B9" s="17" t="e">
        <f>+#REF!</f>
        <v>#REF!</v>
      </c>
      <c r="C9" s="18" t="e">
        <f>+#REF!</f>
        <v>#REF!</v>
      </c>
      <c r="D9" s="18" t="e">
        <f>+#REF!</f>
        <v>#REF!</v>
      </c>
      <c r="E9" s="18" t="e">
        <f>+#REF!</f>
        <v>#REF!</v>
      </c>
      <c r="F9" s="18" t="e">
        <f>+#REF!</f>
        <v>#REF!</v>
      </c>
    </row>
    <row r="10" spans="1:6" s="24" customFormat="1" ht="11.1" customHeight="1">
      <c r="A10" s="19" t="e">
        <f>+#REF!</f>
        <v>#REF!</v>
      </c>
      <c r="B10" s="20" t="e">
        <f>+#REF!</f>
        <v>#REF!</v>
      </c>
      <c r="C10" s="21" t="s">
        <v>195</v>
      </c>
      <c r="D10" s="22"/>
      <c r="E10" s="22"/>
      <c r="F10" s="23"/>
    </row>
    <row r="11" spans="1:6" s="24" customFormat="1" ht="11.1" customHeight="1">
      <c r="A11" s="25" t="s">
        <v>484</v>
      </c>
      <c r="B11" s="26" t="s">
        <v>485</v>
      </c>
      <c r="C11" s="27"/>
      <c r="D11" s="28" t="s">
        <v>486</v>
      </c>
      <c r="E11" s="29"/>
      <c r="F11" s="30"/>
    </row>
    <row r="12" spans="1:6" s="24" customFormat="1" ht="11.1" customHeight="1">
      <c r="A12" s="25" t="e">
        <f>+#REF!</f>
        <v>#REF!</v>
      </c>
      <c r="B12" s="26" t="e">
        <f>+#REF!</f>
        <v>#REF!</v>
      </c>
      <c r="C12" s="31" t="s">
        <v>487</v>
      </c>
      <c r="D12" s="27" t="s">
        <v>488</v>
      </c>
      <c r="E12" s="32" t="e">
        <f>+#REF!</f>
        <v>#REF!</v>
      </c>
      <c r="F12" s="33" t="s">
        <v>489</v>
      </c>
    </row>
    <row r="13" spans="1:6" s="24" customFormat="1" ht="11.1" customHeight="1">
      <c r="A13" s="34" t="e">
        <f>+#REF!</f>
        <v>#REF!</v>
      </c>
      <c r="B13" s="35" t="e">
        <f>+#REF!</f>
        <v>#REF!</v>
      </c>
      <c r="C13" s="36"/>
      <c r="D13" s="36" t="s">
        <v>490</v>
      </c>
      <c r="E13" s="36" t="s">
        <v>491</v>
      </c>
      <c r="F13" s="37" t="s">
        <v>490</v>
      </c>
    </row>
    <row r="14" spans="1:6" s="24" customFormat="1" ht="11.1" customHeight="1">
      <c r="A14" s="38"/>
      <c r="B14" s="70" t="s">
        <v>492</v>
      </c>
      <c r="C14" s="39">
        <v>1</v>
      </c>
      <c r="D14" s="39">
        <v>2</v>
      </c>
      <c r="E14" s="39">
        <v>3</v>
      </c>
      <c r="F14" s="40">
        <v>4</v>
      </c>
    </row>
    <row r="15" spans="1:6" s="43" customFormat="1" ht="12" customHeight="1">
      <c r="A15" s="41" t="s">
        <v>493</v>
      </c>
      <c r="B15" s="42"/>
      <c r="C15" s="1"/>
      <c r="D15" s="1"/>
      <c r="E15" s="1"/>
      <c r="F15" s="2"/>
    </row>
    <row r="16" spans="1:6" s="43" customFormat="1" ht="12" customHeight="1">
      <c r="A16" s="44" t="s">
        <v>494</v>
      </c>
      <c r="B16" s="45"/>
      <c r="C16" s="3"/>
      <c r="D16" s="3"/>
      <c r="E16" s="3"/>
      <c r="F16" s="4"/>
    </row>
    <row r="17" spans="1:66" s="43" customFormat="1" ht="12" customHeight="1">
      <c r="A17" s="46" t="s">
        <v>495</v>
      </c>
      <c r="B17" s="389" t="s">
        <v>249</v>
      </c>
      <c r="C17" s="111" t="e">
        <f>+#REF!</f>
        <v>#REF!</v>
      </c>
      <c r="D17" s="111" t="e">
        <f>+#REF!</f>
        <v>#REF!</v>
      </c>
      <c r="E17" s="111" t="e">
        <f>+#REF!</f>
        <v>#REF!</v>
      </c>
      <c r="F17" s="5" t="e">
        <f>D17-E17</f>
        <v>#REF!</v>
      </c>
    </row>
    <row r="18" spans="1:66" s="43" customFormat="1" ht="12" customHeight="1">
      <c r="A18" s="48" t="s">
        <v>496</v>
      </c>
      <c r="B18" s="392" t="s">
        <v>250</v>
      </c>
      <c r="C18" s="113" t="e">
        <f>+#REF!</f>
        <v>#REF!</v>
      </c>
      <c r="D18" s="113" t="e">
        <f>+#REF!</f>
        <v>#REF!</v>
      </c>
      <c r="E18" s="113" t="e">
        <f>+#REF!</f>
        <v>#REF!</v>
      </c>
      <c r="F18" s="6" t="e">
        <f>D18-E18</f>
        <v>#REF!</v>
      </c>
    </row>
    <row r="19" spans="1:66" s="43" customFormat="1" ht="12" customHeight="1">
      <c r="A19" s="48" t="s">
        <v>497</v>
      </c>
      <c r="B19" s="392" t="s">
        <v>251</v>
      </c>
      <c r="C19" s="113" t="e">
        <f>+#REF!</f>
        <v>#REF!</v>
      </c>
      <c r="D19" s="113" t="e">
        <f>+#REF!</f>
        <v>#REF!</v>
      </c>
      <c r="E19" s="113" t="e">
        <f>+#REF!</f>
        <v>#REF!</v>
      </c>
      <c r="F19" s="6" t="e">
        <f>D19-E19</f>
        <v>#REF!</v>
      </c>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row>
    <row r="20" spans="1:66" s="43" customFormat="1" ht="12" customHeight="1">
      <c r="A20" s="46" t="s">
        <v>498</v>
      </c>
      <c r="B20" s="389" t="s">
        <v>252</v>
      </c>
      <c r="C20" s="111" t="e">
        <f>+#REF!</f>
        <v>#REF!</v>
      </c>
      <c r="D20" s="111" t="e">
        <f>+#REF!</f>
        <v>#REF!</v>
      </c>
      <c r="E20" s="111" t="e">
        <f>+#REF!</f>
        <v>#REF!</v>
      </c>
      <c r="F20" s="6" t="e">
        <f>D20-E20</f>
        <v>#REF!</v>
      </c>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row>
    <row r="21" spans="1:66" s="43" customFormat="1" ht="12" customHeight="1">
      <c r="A21" s="54" t="s">
        <v>499</v>
      </c>
      <c r="B21" s="393" t="s">
        <v>253</v>
      </c>
      <c r="C21" s="7" t="e">
        <f>SUM(C17:C20)</f>
        <v>#REF!</v>
      </c>
      <c r="D21" s="7" t="e">
        <f>SUM(D17:D20)</f>
        <v>#REF!</v>
      </c>
      <c r="E21" s="7" t="e">
        <f>SUM(E17:E20)</f>
        <v>#REF!</v>
      </c>
      <c r="F21" s="8" t="e">
        <f>SUM(F17:F20)</f>
        <v>#REF!</v>
      </c>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row>
    <row r="22" spans="1:66" s="43" customFormat="1" ht="12" customHeight="1">
      <c r="A22" s="41" t="s">
        <v>500</v>
      </c>
      <c r="B22" s="390"/>
      <c r="C22" s="1"/>
      <c r="D22" s="1"/>
      <c r="E22" s="1"/>
      <c r="F22" s="2"/>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row>
    <row r="23" spans="1:66" s="43" customFormat="1" ht="12" customHeight="1">
      <c r="A23" s="53" t="s">
        <v>501</v>
      </c>
      <c r="B23" s="389" t="s">
        <v>254</v>
      </c>
      <c r="C23" s="111" t="e">
        <f>+#REF!</f>
        <v>#REF!</v>
      </c>
      <c r="D23" s="111" t="e">
        <f>+#REF!</f>
        <v>#REF!</v>
      </c>
      <c r="E23" s="111" t="e">
        <f>+#REF!</f>
        <v>#REF!</v>
      </c>
      <c r="F23" s="5" t="e">
        <f>+#REF!</f>
        <v>#REF!</v>
      </c>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row>
    <row r="24" spans="1:66" s="43" customFormat="1" ht="12" customHeight="1">
      <c r="A24" s="48" t="s">
        <v>506</v>
      </c>
      <c r="B24" s="392" t="s">
        <v>255</v>
      </c>
      <c r="C24" s="113" t="e">
        <f>+#REF!</f>
        <v>#REF!</v>
      </c>
      <c r="D24" s="113" t="e">
        <f>+#REF!</f>
        <v>#REF!</v>
      </c>
      <c r="E24" s="113" t="e">
        <f>+#REF!</f>
        <v>#REF!</v>
      </c>
      <c r="F24" s="6" t="e">
        <f>+#REF!</f>
        <v>#REF!</v>
      </c>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row>
    <row r="25" spans="1:66" s="43" customFormat="1" ht="12" customHeight="1">
      <c r="A25" s="48" t="s">
        <v>507</v>
      </c>
      <c r="B25" s="392" t="s">
        <v>256</v>
      </c>
      <c r="C25" s="113" t="e">
        <f>+#REF!</f>
        <v>#REF!</v>
      </c>
      <c r="D25" s="113" t="e">
        <f>+#REF!</f>
        <v>#REF!</v>
      </c>
      <c r="E25" s="113" t="e">
        <f>+#REF!</f>
        <v>#REF!</v>
      </c>
      <c r="F25" s="6" t="e">
        <f>D25-E25</f>
        <v>#REF!</v>
      </c>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row>
    <row r="26" spans="1:66" s="43" customFormat="1" ht="12" customHeight="1">
      <c r="A26" s="52" t="s">
        <v>508</v>
      </c>
      <c r="B26" s="394"/>
      <c r="C26" s="1" t="e">
        <f>+#REF!</f>
        <v>#REF!</v>
      </c>
      <c r="D26" s="1" t="e">
        <f>+#REF!</f>
        <v>#REF!</v>
      </c>
      <c r="E26" s="1" t="e">
        <f>+#REF!</f>
        <v>#REF!</v>
      </c>
      <c r="F26" s="2" t="e">
        <f>+#REF!</f>
        <v>#REF!</v>
      </c>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row>
    <row r="27" spans="1:66" s="43" customFormat="1" ht="12" customHeight="1">
      <c r="A27" s="53" t="s">
        <v>509</v>
      </c>
      <c r="B27" s="389" t="s">
        <v>257</v>
      </c>
      <c r="C27" s="111" t="e">
        <f>+#REF!</f>
        <v>#REF!</v>
      </c>
      <c r="D27" s="111" t="e">
        <f>+#REF!</f>
        <v>#REF!</v>
      </c>
      <c r="E27" s="111" t="e">
        <f>+#REF!</f>
        <v>#REF!</v>
      </c>
      <c r="F27" s="5" t="e">
        <f>+#REF!</f>
        <v>#REF!</v>
      </c>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51"/>
      <c r="BJ27" s="51"/>
      <c r="BK27" s="51"/>
      <c r="BL27" s="51"/>
      <c r="BM27" s="51"/>
      <c r="BN27" s="51"/>
    </row>
    <row r="28" spans="1:66" s="43" customFormat="1" ht="12" customHeight="1">
      <c r="A28" s="48" t="s">
        <v>510</v>
      </c>
      <c r="B28" s="392" t="s">
        <v>258</v>
      </c>
      <c r="C28" s="113" t="e">
        <f>+#REF!</f>
        <v>#REF!</v>
      </c>
      <c r="D28" s="113" t="e">
        <f>+#REF!</f>
        <v>#REF!</v>
      </c>
      <c r="E28" s="113" t="e">
        <f>+#REF!</f>
        <v>#REF!</v>
      </c>
      <c r="F28" s="6" t="e">
        <f>+#REF!</f>
        <v>#REF!</v>
      </c>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row>
    <row r="29" spans="1:66" s="43" customFormat="1" ht="12" customHeight="1">
      <c r="A29" s="54" t="s">
        <v>511</v>
      </c>
      <c r="B29" s="393" t="s">
        <v>259</v>
      </c>
      <c r="C29" s="7" t="e">
        <f>SUM(C23:C28)</f>
        <v>#REF!</v>
      </c>
      <c r="D29" s="7" t="e">
        <f>SUM(D23:D28)</f>
        <v>#REF!</v>
      </c>
      <c r="E29" s="7" t="e">
        <f>SUM(E23:E28)</f>
        <v>#REF!</v>
      </c>
      <c r="F29" s="8" t="e">
        <f>SUM(F23:F28)</f>
        <v>#REF!</v>
      </c>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1"/>
      <c r="BM29" s="51"/>
      <c r="BN29" s="51"/>
    </row>
    <row r="30" spans="1:66" s="43" customFormat="1" ht="12" customHeight="1">
      <c r="A30" s="41" t="s">
        <v>512</v>
      </c>
      <c r="B30" s="390"/>
      <c r="C30" s="1"/>
      <c r="D30" s="1"/>
      <c r="E30" s="1"/>
      <c r="F30" s="2"/>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1"/>
      <c r="BM30" s="51"/>
      <c r="BN30" s="51"/>
    </row>
    <row r="31" spans="1:66" s="43" customFormat="1" ht="12" customHeight="1">
      <c r="A31" s="53" t="s">
        <v>513</v>
      </c>
      <c r="B31" s="389" t="s">
        <v>260</v>
      </c>
      <c r="C31" s="111" t="e">
        <f>+#REF!</f>
        <v>#REF!</v>
      </c>
      <c r="D31" s="111" t="e">
        <f>+#REF!</f>
        <v>#REF!</v>
      </c>
      <c r="E31" s="111" t="e">
        <f>+#REF!</f>
        <v>#REF!</v>
      </c>
      <c r="F31" s="5" t="e">
        <f>D31-E31</f>
        <v>#REF!</v>
      </c>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row>
    <row r="32" spans="1:66" s="43" customFormat="1" ht="12" customHeight="1">
      <c r="A32" s="48" t="s">
        <v>514</v>
      </c>
      <c r="B32" s="392" t="s">
        <v>261</v>
      </c>
      <c r="C32" s="113" t="e">
        <f>+#REF!</f>
        <v>#REF!</v>
      </c>
      <c r="D32" s="113" t="e">
        <f>+#REF!</f>
        <v>#REF!</v>
      </c>
      <c r="E32" s="113" t="e">
        <f>+#REF!</f>
        <v>#REF!</v>
      </c>
      <c r="F32" s="6" t="e">
        <f>D32-E32</f>
        <v>#REF!</v>
      </c>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1"/>
      <c r="BM32" s="51"/>
      <c r="BN32" s="51"/>
    </row>
    <row r="33" spans="1:66" s="43" customFormat="1" ht="12" customHeight="1">
      <c r="A33" s="48" t="s">
        <v>515</v>
      </c>
      <c r="B33" s="392" t="s">
        <v>262</v>
      </c>
      <c r="C33" s="113" t="e">
        <f>+#REF!</f>
        <v>#REF!</v>
      </c>
      <c r="D33" s="113" t="e">
        <f>+#REF!</f>
        <v>#REF!</v>
      </c>
      <c r="E33" s="113" t="e">
        <f>+#REF!</f>
        <v>#REF!</v>
      </c>
      <c r="F33" s="6" t="e">
        <f>D33-E33</f>
        <v>#REF!</v>
      </c>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row>
    <row r="34" spans="1:66" s="43" customFormat="1" ht="12" customHeight="1">
      <c r="A34" s="48" t="s">
        <v>516</v>
      </c>
      <c r="B34" s="392" t="s">
        <v>263</v>
      </c>
      <c r="C34" s="113" t="e">
        <f>+#REF!</f>
        <v>#REF!</v>
      </c>
      <c r="D34" s="113"/>
      <c r="E34" s="113" t="e">
        <f>+#REF!</f>
        <v>#REF!</v>
      </c>
      <c r="F34" s="6" t="e">
        <f>D34-E34</f>
        <v>#REF!</v>
      </c>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row>
    <row r="35" spans="1:66" s="43" customFormat="1" ht="12" customHeight="1">
      <c r="A35" s="48" t="s">
        <v>517</v>
      </c>
      <c r="B35" s="392" t="s">
        <v>264</v>
      </c>
      <c r="C35" s="113" t="e">
        <f>+#REF!</f>
        <v>#REF!</v>
      </c>
      <c r="D35" s="113" t="e">
        <f>+#REF!</f>
        <v>#REF!</v>
      </c>
      <c r="E35" s="113" t="e">
        <f>+#REF!</f>
        <v>#REF!</v>
      </c>
      <c r="F35" s="6" t="e">
        <f>D35-E35</f>
        <v>#REF!</v>
      </c>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row>
    <row r="36" spans="1:66" s="43" customFormat="1" ht="12" customHeight="1">
      <c r="A36" s="54" t="s">
        <v>518</v>
      </c>
      <c r="B36" s="393" t="s">
        <v>265</v>
      </c>
      <c r="C36" s="7" t="e">
        <f>SUM(C31:C35)</f>
        <v>#REF!</v>
      </c>
      <c r="D36" s="7" t="e">
        <f>SUM(D31:D35)</f>
        <v>#REF!</v>
      </c>
      <c r="E36" s="7" t="e">
        <f>SUM(E31:E35)</f>
        <v>#REF!</v>
      </c>
      <c r="F36" s="8" t="e">
        <f>SUM(F31:F35)</f>
        <v>#REF!</v>
      </c>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row>
    <row r="37" spans="1:66" s="43" customFormat="1" ht="12" customHeight="1">
      <c r="A37" s="41" t="s">
        <v>519</v>
      </c>
      <c r="B37" s="390"/>
      <c r="C37" s="1"/>
      <c r="D37" s="1"/>
      <c r="E37" s="1"/>
      <c r="F37" s="2"/>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c r="BM37" s="51"/>
      <c r="BN37" s="51"/>
    </row>
    <row r="38" spans="1:66" s="43" customFormat="1" ht="12" customHeight="1">
      <c r="A38" s="53" t="s">
        <v>520</v>
      </c>
      <c r="B38" s="389" t="s">
        <v>266</v>
      </c>
      <c r="C38" s="111" t="e">
        <f>+#REF!</f>
        <v>#REF!</v>
      </c>
      <c r="D38" s="111" t="e">
        <f>+#REF!</f>
        <v>#REF!</v>
      </c>
      <c r="E38" s="111" t="e">
        <f>+#REF!</f>
        <v>#REF!</v>
      </c>
      <c r="F38" s="5" t="e">
        <f>D38-E38</f>
        <v>#REF!</v>
      </c>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row>
    <row r="39" spans="1:66" s="43" customFormat="1" ht="12" customHeight="1">
      <c r="A39" s="46" t="s">
        <v>521</v>
      </c>
      <c r="B39" s="389" t="s">
        <v>267</v>
      </c>
      <c r="C39" s="111" t="e">
        <f>+#REF!</f>
        <v>#REF!</v>
      </c>
      <c r="D39" s="111" t="e">
        <f>+#REF!</f>
        <v>#REF!</v>
      </c>
      <c r="E39" s="111" t="e">
        <f>+#REF!</f>
        <v>#REF!</v>
      </c>
      <c r="F39" s="6" t="e">
        <f>D39-E39</f>
        <v>#REF!</v>
      </c>
      <c r="G39" s="51"/>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1"/>
      <c r="BM39" s="51"/>
      <c r="BN39" s="51"/>
    </row>
    <row r="40" spans="1:66" s="43" customFormat="1" ht="12" customHeight="1">
      <c r="A40" s="48" t="s">
        <v>522</v>
      </c>
      <c r="B40" s="392" t="s">
        <v>268</v>
      </c>
      <c r="C40" s="113" t="e">
        <f>+#REF!</f>
        <v>#REF!</v>
      </c>
      <c r="D40" s="113" t="e">
        <f>+#REF!</f>
        <v>#REF!</v>
      </c>
      <c r="E40" s="113" t="e">
        <f>+#REF!</f>
        <v>#REF!</v>
      </c>
      <c r="F40" s="6" t="e">
        <f>D40-E40</f>
        <v>#REF!</v>
      </c>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row>
    <row r="41" spans="1:66" s="43" customFormat="1" ht="12" customHeight="1">
      <c r="A41" s="54" t="s">
        <v>523</v>
      </c>
      <c r="B41" s="393" t="s">
        <v>269</v>
      </c>
      <c r="C41" s="7" t="e">
        <f>SUM(C38:C40)</f>
        <v>#REF!</v>
      </c>
      <c r="D41" s="7" t="e">
        <f>SUM(D38:D40)</f>
        <v>#REF!</v>
      </c>
      <c r="E41" s="7" t="e">
        <f>SUM(E38:E40)</f>
        <v>#REF!</v>
      </c>
      <c r="F41" s="8" t="e">
        <f>SUM(F38:F40)</f>
        <v>#REF!</v>
      </c>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1"/>
      <c r="BM41" s="51"/>
      <c r="BN41" s="51"/>
    </row>
    <row r="42" spans="1:66" s="43" customFormat="1" ht="12" customHeight="1">
      <c r="A42" s="41" t="s">
        <v>524</v>
      </c>
      <c r="B42" s="390" t="s">
        <v>270</v>
      </c>
      <c r="C42" s="7" t="e">
        <f>+#REF!</f>
        <v>#REF!</v>
      </c>
      <c r="D42" s="7"/>
      <c r="E42" s="7"/>
      <c r="F42" s="8">
        <f>D42-E42</f>
        <v>0</v>
      </c>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row>
    <row r="43" spans="1:66" s="43" customFormat="1" ht="12" customHeight="1">
      <c r="A43" s="54" t="s">
        <v>525</v>
      </c>
      <c r="B43" s="393" t="s">
        <v>271</v>
      </c>
      <c r="C43" s="7" t="e">
        <f>C21+C29+C36+C41+C42</f>
        <v>#REF!</v>
      </c>
      <c r="D43" s="7" t="e">
        <f>D21+D29+D36+D41+D42</f>
        <v>#REF!</v>
      </c>
      <c r="E43" s="7" t="e">
        <f>E21+E29+E36+E41+E42</f>
        <v>#REF!</v>
      </c>
      <c r="F43" s="8" t="e">
        <f>F21+F29+F36+F41+F42</f>
        <v>#REF!</v>
      </c>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E43" s="51"/>
      <c r="BF43" s="51"/>
      <c r="BG43" s="51"/>
      <c r="BH43" s="51"/>
      <c r="BI43" s="51"/>
      <c r="BJ43" s="51"/>
      <c r="BK43" s="51"/>
      <c r="BL43" s="51"/>
      <c r="BM43" s="51"/>
      <c r="BN43" s="51"/>
    </row>
    <row r="44" spans="1:66" s="43" customFormat="1" ht="12" customHeight="1">
      <c r="A44" s="41" t="s">
        <v>526</v>
      </c>
      <c r="B44" s="390"/>
      <c r="C44" s="1"/>
      <c r="D44" s="1"/>
      <c r="E44" s="1"/>
      <c r="F44" s="2"/>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row>
    <row r="45" spans="1:66" s="43" customFormat="1" ht="12" customHeight="1">
      <c r="A45" s="44" t="s">
        <v>527</v>
      </c>
      <c r="B45" s="395"/>
      <c r="C45" s="3"/>
      <c r="D45" s="3"/>
      <c r="E45" s="3"/>
      <c r="F45" s="4"/>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1"/>
      <c r="AJ45" s="51"/>
      <c r="AK45" s="51"/>
      <c r="AL45" s="51"/>
      <c r="AM45" s="51"/>
      <c r="AN45" s="51"/>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row>
    <row r="46" spans="1:66" s="43" customFormat="1" ht="12" customHeight="1">
      <c r="A46" s="53" t="s">
        <v>528</v>
      </c>
      <c r="B46" s="389" t="s">
        <v>272</v>
      </c>
      <c r="C46" s="111" t="e">
        <f>+#REF!</f>
        <v>#REF!</v>
      </c>
      <c r="D46" s="111" t="e">
        <f>+#REF!</f>
        <v>#REF!</v>
      </c>
      <c r="E46" s="111" t="e">
        <f>+#REF!</f>
        <v>#REF!</v>
      </c>
      <c r="F46" s="5" t="e">
        <f t="shared" ref="F46:F51" si="0">D46-E46</f>
        <v>#REF!</v>
      </c>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c r="AN46" s="51"/>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row>
    <row r="47" spans="1:66" s="43" customFormat="1" ht="12" customHeight="1">
      <c r="A47" s="48" t="s">
        <v>529</v>
      </c>
      <c r="B47" s="392" t="s">
        <v>273</v>
      </c>
      <c r="C47" s="113" t="e">
        <f>+#REF!</f>
        <v>#REF!</v>
      </c>
      <c r="D47" s="113" t="e">
        <f>+#REF!</f>
        <v>#REF!</v>
      </c>
      <c r="E47" s="113" t="e">
        <f>+#REF!</f>
        <v>#REF!</v>
      </c>
      <c r="F47" s="6" t="e">
        <f t="shared" si="0"/>
        <v>#REF!</v>
      </c>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c r="BF47" s="51"/>
      <c r="BG47" s="51"/>
      <c r="BH47" s="51"/>
      <c r="BI47" s="51"/>
      <c r="BJ47" s="51"/>
      <c r="BK47" s="51"/>
      <c r="BL47" s="51"/>
      <c r="BM47" s="51"/>
      <c r="BN47" s="51"/>
    </row>
    <row r="48" spans="1:66" s="43" customFormat="1" ht="12" customHeight="1">
      <c r="A48" s="48" t="s">
        <v>530</v>
      </c>
      <c r="B48" s="392" t="s">
        <v>274</v>
      </c>
      <c r="C48" s="113" t="e">
        <f>+#REF!</f>
        <v>#REF!</v>
      </c>
      <c r="D48" s="113" t="e">
        <f>+#REF!</f>
        <v>#REF!</v>
      </c>
      <c r="E48" s="113" t="e">
        <f>+#REF!</f>
        <v>#REF!</v>
      </c>
      <c r="F48" s="6" t="e">
        <f t="shared" si="0"/>
        <v>#REF!</v>
      </c>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row>
    <row r="49" spans="1:66" s="43" customFormat="1" ht="12" customHeight="1">
      <c r="A49" s="46" t="s">
        <v>531</v>
      </c>
      <c r="B49" s="389" t="s">
        <v>275</v>
      </c>
      <c r="C49" s="111" t="e">
        <f>+#REF!</f>
        <v>#REF!</v>
      </c>
      <c r="D49" s="111" t="e">
        <f>+#REF!</f>
        <v>#REF!</v>
      </c>
      <c r="E49" s="111" t="e">
        <f>+#REF!</f>
        <v>#REF!</v>
      </c>
      <c r="F49" s="6" t="e">
        <f t="shared" si="0"/>
        <v>#REF!</v>
      </c>
      <c r="G49" s="51"/>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c r="BF49" s="51"/>
      <c r="BG49" s="51"/>
      <c r="BH49" s="51"/>
      <c r="BI49" s="51"/>
      <c r="BJ49" s="51"/>
      <c r="BK49" s="51"/>
      <c r="BL49" s="51"/>
      <c r="BM49" s="51"/>
      <c r="BN49" s="51"/>
    </row>
    <row r="50" spans="1:66" s="43" customFormat="1" ht="12" customHeight="1">
      <c r="A50" s="48" t="s">
        <v>532</v>
      </c>
      <c r="B50" s="392" t="s">
        <v>276</v>
      </c>
      <c r="C50" s="113" t="e">
        <f>+#REF!</f>
        <v>#REF!</v>
      </c>
      <c r="D50" s="113" t="e">
        <f>+#REF!</f>
        <v>#REF!</v>
      </c>
      <c r="E50" s="113" t="e">
        <f>+#REF!</f>
        <v>#REF!</v>
      </c>
      <c r="F50" s="6" t="e">
        <f t="shared" si="0"/>
        <v>#REF!</v>
      </c>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row>
    <row r="51" spans="1:66" s="43" customFormat="1" ht="12" customHeight="1">
      <c r="A51" s="46" t="s">
        <v>533</v>
      </c>
      <c r="B51" s="389" t="s">
        <v>277</v>
      </c>
      <c r="C51" s="111" t="e">
        <f>+#REF!</f>
        <v>#REF!</v>
      </c>
      <c r="D51" s="111" t="e">
        <f>+#REF!</f>
        <v>#REF!</v>
      </c>
      <c r="E51" s="111" t="e">
        <f>+#REF!</f>
        <v>#REF!</v>
      </c>
      <c r="F51" s="6" t="e">
        <f t="shared" si="0"/>
        <v>#REF!</v>
      </c>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c r="BF51" s="51"/>
      <c r="BG51" s="51"/>
      <c r="BH51" s="51"/>
      <c r="BI51" s="51"/>
      <c r="BJ51" s="51"/>
      <c r="BK51" s="51"/>
      <c r="BL51" s="51"/>
      <c r="BM51" s="51"/>
      <c r="BN51" s="51"/>
    </row>
    <row r="52" spans="1:66" s="43" customFormat="1" ht="12" customHeight="1">
      <c r="A52" s="54" t="str">
        <f>+A21</f>
        <v xml:space="preserve">   Total I:</v>
      </c>
      <c r="B52" s="393" t="s">
        <v>278</v>
      </c>
      <c r="C52" s="7" t="e">
        <f>SUM(C46:C51)</f>
        <v>#REF!</v>
      </c>
      <c r="D52" s="7" t="e">
        <f>SUM(D46:D51)</f>
        <v>#REF!</v>
      </c>
      <c r="E52" s="7" t="e">
        <f>SUM(E46:E51)</f>
        <v>#REF!</v>
      </c>
      <c r="F52" s="63" t="e">
        <f>SUM(F46:F51)</f>
        <v>#REF!</v>
      </c>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c r="BF52" s="51"/>
      <c r="BG52" s="51"/>
      <c r="BH52" s="51"/>
      <c r="BI52" s="51"/>
      <c r="BJ52" s="51"/>
      <c r="BK52" s="51"/>
      <c r="BL52" s="51"/>
      <c r="BM52" s="51"/>
      <c r="BN52" s="51"/>
    </row>
    <row r="53" spans="1:66" s="43" customFormat="1" ht="12" customHeight="1">
      <c r="A53" s="41" t="s">
        <v>534</v>
      </c>
      <c r="B53" s="390"/>
      <c r="C53" s="1"/>
      <c r="D53" s="1"/>
      <c r="E53" s="1"/>
      <c r="F53" s="2"/>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c r="BF53" s="51"/>
      <c r="BG53" s="51"/>
      <c r="BH53" s="51"/>
      <c r="BI53" s="51"/>
      <c r="BJ53" s="51"/>
      <c r="BK53" s="51"/>
      <c r="BL53" s="51"/>
      <c r="BM53" s="51"/>
      <c r="BN53" s="51"/>
    </row>
    <row r="54" spans="1:66" s="43" customFormat="1" ht="12" customHeight="1">
      <c r="A54" s="46" t="s">
        <v>541</v>
      </c>
      <c r="B54" s="391" t="s">
        <v>279</v>
      </c>
      <c r="C54" s="3" t="e">
        <f>+#REF!</f>
        <v>#REF!</v>
      </c>
      <c r="D54" s="3" t="e">
        <f>+#REF!</f>
        <v>#REF!</v>
      </c>
      <c r="E54" s="3" t="e">
        <f>+#REF!</f>
        <v>#REF!</v>
      </c>
      <c r="F54" s="4" t="e">
        <f t="shared" ref="F54:F61" si="1">D54-E54</f>
        <v>#REF!</v>
      </c>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c r="BF54" s="51"/>
      <c r="BG54" s="51"/>
      <c r="BH54" s="51"/>
      <c r="BI54" s="51"/>
      <c r="BJ54" s="51"/>
      <c r="BK54" s="51"/>
      <c r="BL54" s="51"/>
      <c r="BM54" s="51"/>
      <c r="BN54" s="51"/>
    </row>
    <row r="55" spans="1:66" s="43" customFormat="1" ht="12" customHeight="1">
      <c r="A55" s="53" t="s">
        <v>542</v>
      </c>
      <c r="B55" s="389" t="s">
        <v>280</v>
      </c>
      <c r="C55" s="111" t="e">
        <f>+#REF!</f>
        <v>#REF!</v>
      </c>
      <c r="D55" s="111" t="e">
        <f>+#REF!</f>
        <v>#REF!</v>
      </c>
      <c r="E55" s="111" t="e">
        <f>+#REF!</f>
        <v>#REF!</v>
      </c>
      <c r="F55" s="5" t="e">
        <f t="shared" si="1"/>
        <v>#REF!</v>
      </c>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1"/>
      <c r="BE55" s="51"/>
      <c r="BF55" s="51"/>
      <c r="BG55" s="51"/>
      <c r="BH55" s="51"/>
      <c r="BI55" s="51"/>
      <c r="BJ55" s="51"/>
      <c r="BK55" s="51"/>
      <c r="BL55" s="51"/>
      <c r="BM55" s="51"/>
      <c r="BN55" s="51"/>
    </row>
    <row r="56" spans="1:66" s="51" customFormat="1" ht="12" customHeight="1">
      <c r="A56" s="48" t="s">
        <v>543</v>
      </c>
      <c r="B56" s="392" t="s">
        <v>281</v>
      </c>
      <c r="C56" s="113" t="e">
        <f>+#REF!</f>
        <v>#REF!</v>
      </c>
      <c r="D56" s="113" t="e">
        <f>+#REF!</f>
        <v>#REF!</v>
      </c>
      <c r="E56" s="113" t="e">
        <f>+#REF!</f>
        <v>#REF!</v>
      </c>
      <c r="F56" s="6" t="e">
        <f t="shared" si="1"/>
        <v>#REF!</v>
      </c>
    </row>
    <row r="57" spans="1:66" s="51" customFormat="1" ht="12" customHeight="1">
      <c r="A57" s="48" t="s">
        <v>544</v>
      </c>
      <c r="B57" s="392" t="s">
        <v>282</v>
      </c>
      <c r="C57" s="113" t="e">
        <f>+#REF!</f>
        <v>#REF!</v>
      </c>
      <c r="D57" s="113" t="e">
        <f>+#REF!</f>
        <v>#REF!</v>
      </c>
      <c r="E57" s="113" t="e">
        <f>+#REF!</f>
        <v>#REF!</v>
      </c>
      <c r="F57" s="6" t="e">
        <f t="shared" si="1"/>
        <v>#REF!</v>
      </c>
    </row>
    <row r="58" spans="1:66" s="51" customFormat="1" ht="12" customHeight="1">
      <c r="A58" s="46" t="s">
        <v>545</v>
      </c>
      <c r="B58" s="389" t="s">
        <v>283</v>
      </c>
      <c r="C58" s="111" t="e">
        <f>+#REF!</f>
        <v>#REF!</v>
      </c>
      <c r="D58" s="111" t="e">
        <f>+#REF!</f>
        <v>#REF!</v>
      </c>
      <c r="E58" s="111" t="e">
        <f>+#REF!</f>
        <v>#REF!</v>
      </c>
      <c r="F58" s="6" t="e">
        <f t="shared" si="1"/>
        <v>#REF!</v>
      </c>
    </row>
    <row r="59" spans="1:66" s="51" customFormat="1" ht="12" customHeight="1">
      <c r="A59" s="48" t="s">
        <v>546</v>
      </c>
      <c r="B59" s="392" t="s">
        <v>284</v>
      </c>
      <c r="C59" s="113" t="e">
        <f>+#REF!</f>
        <v>#REF!</v>
      </c>
      <c r="D59" s="113" t="e">
        <f>+#REF!</f>
        <v>#REF!</v>
      </c>
      <c r="E59" s="113" t="e">
        <f>+#REF!</f>
        <v>#REF!</v>
      </c>
      <c r="F59" s="6" t="e">
        <f t="shared" si="1"/>
        <v>#REF!</v>
      </c>
    </row>
    <row r="60" spans="1:66" s="51" customFormat="1" ht="12" customHeight="1">
      <c r="A60" s="48" t="s">
        <v>547</v>
      </c>
      <c r="B60" s="392" t="s">
        <v>285</v>
      </c>
      <c r="C60" s="113" t="e">
        <f>+#REF!</f>
        <v>#REF!</v>
      </c>
      <c r="D60" s="113" t="e">
        <f>+#REF!</f>
        <v>#REF!</v>
      </c>
      <c r="E60" s="113" t="e">
        <f>+#REF!</f>
        <v>#REF!</v>
      </c>
      <c r="F60" s="6" t="e">
        <f t="shared" si="1"/>
        <v>#REF!</v>
      </c>
    </row>
    <row r="61" spans="1:66" s="51" customFormat="1" ht="12" customHeight="1">
      <c r="A61" s="48" t="s">
        <v>548</v>
      </c>
      <c r="B61" s="392" t="s">
        <v>286</v>
      </c>
      <c r="C61" s="113" t="e">
        <f>+#REF!</f>
        <v>#REF!</v>
      </c>
      <c r="D61" s="113" t="e">
        <f>+#REF!</f>
        <v>#REF!</v>
      </c>
      <c r="E61" s="113" t="e">
        <f>+#REF!</f>
        <v>#REF!</v>
      </c>
      <c r="F61" s="6" t="e">
        <f t="shared" si="1"/>
        <v>#REF!</v>
      </c>
    </row>
    <row r="62" spans="1:66" s="51" customFormat="1" ht="12" customHeight="1">
      <c r="A62" s="56" t="str">
        <f>+A29</f>
        <v xml:space="preserve">   Total II:</v>
      </c>
      <c r="B62" s="396" t="s">
        <v>287</v>
      </c>
      <c r="C62" s="57" t="e">
        <f>SUM(C54:C61)-C55</f>
        <v>#REF!</v>
      </c>
      <c r="D62" s="57" t="e">
        <f>SUM(D54:D61)-D55</f>
        <v>#REF!</v>
      </c>
      <c r="E62" s="57" t="e">
        <f>SUM(E54:E61)-E55</f>
        <v>#REF!</v>
      </c>
      <c r="F62" s="58" t="e">
        <f>SUM(F54:F61)-F55</f>
        <v>#REF!</v>
      </c>
    </row>
    <row r="63" spans="1:66" s="43" customFormat="1" ht="12" customHeight="1">
      <c r="A63" s="59" t="s">
        <v>549</v>
      </c>
      <c r="B63" s="397"/>
      <c r="C63" s="60"/>
      <c r="D63" s="60"/>
      <c r="E63" s="60"/>
      <c r="F63" s="61"/>
    </row>
    <row r="64" spans="1:66" s="43" customFormat="1" ht="12" customHeight="1">
      <c r="A64" s="46" t="s">
        <v>550</v>
      </c>
      <c r="B64" s="391" t="s">
        <v>288</v>
      </c>
      <c r="C64" s="3"/>
      <c r="D64" s="3"/>
      <c r="E64" s="3"/>
      <c r="F64" s="4"/>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1"/>
      <c r="AJ64" s="51"/>
      <c r="AK64" s="51"/>
      <c r="AL64" s="51"/>
      <c r="AM64" s="51"/>
      <c r="AN64" s="51"/>
      <c r="AO64" s="51"/>
      <c r="AP64" s="51"/>
      <c r="AQ64" s="51"/>
      <c r="AR64" s="51"/>
      <c r="AS64" s="51"/>
      <c r="AT64" s="51"/>
      <c r="AU64" s="51"/>
      <c r="AV64" s="51"/>
      <c r="AW64" s="51"/>
      <c r="AX64" s="51"/>
      <c r="AY64" s="51"/>
      <c r="AZ64" s="51"/>
      <c r="BA64" s="51"/>
      <c r="BB64" s="51"/>
      <c r="BC64" s="51"/>
      <c r="BD64" s="51"/>
      <c r="BE64" s="51"/>
      <c r="BF64" s="51"/>
      <c r="BG64" s="51"/>
      <c r="BH64" s="51"/>
      <c r="BI64" s="51"/>
      <c r="BJ64" s="51"/>
      <c r="BK64" s="51"/>
      <c r="BL64" s="51"/>
      <c r="BM64" s="51"/>
      <c r="BN64" s="51"/>
    </row>
    <row r="65" spans="1:66" s="43" customFormat="1" ht="12" customHeight="1">
      <c r="A65" s="53" t="s">
        <v>551</v>
      </c>
      <c r="B65" s="389" t="s">
        <v>289</v>
      </c>
      <c r="C65" s="111" t="e">
        <f>+#REF!</f>
        <v>#REF!</v>
      </c>
      <c r="D65" s="111" t="e">
        <f>+#REF!</f>
        <v>#REF!</v>
      </c>
      <c r="E65" s="111" t="e">
        <f>+#REF!</f>
        <v>#REF!</v>
      </c>
      <c r="F65" s="5" t="e">
        <f>D65-E65</f>
        <v>#REF!</v>
      </c>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c r="BE65" s="51"/>
      <c r="BF65" s="51"/>
      <c r="BG65" s="51"/>
      <c r="BH65" s="51"/>
      <c r="BI65" s="51"/>
      <c r="BJ65" s="51"/>
      <c r="BK65" s="51"/>
      <c r="BL65" s="51"/>
      <c r="BM65" s="51"/>
      <c r="BN65" s="51"/>
    </row>
    <row r="66" spans="1:66" s="43" customFormat="1" ht="12" customHeight="1">
      <c r="A66" s="48" t="s">
        <v>552</v>
      </c>
      <c r="B66" s="392" t="s">
        <v>290</v>
      </c>
      <c r="C66" s="113" t="e">
        <f>+#REF!</f>
        <v>#REF!</v>
      </c>
      <c r="D66" s="113" t="e">
        <f>+#REF!</f>
        <v>#REF!</v>
      </c>
      <c r="E66" s="113" t="e">
        <f>+#REF!</f>
        <v>#REF!</v>
      </c>
      <c r="F66" s="6" t="e">
        <f>D66-E66</f>
        <v>#REF!</v>
      </c>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I66" s="51"/>
      <c r="AJ66" s="51"/>
      <c r="AK66" s="51"/>
      <c r="AL66" s="51"/>
      <c r="AM66" s="51"/>
      <c r="AN66" s="51"/>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row>
    <row r="67" spans="1:66" s="43" customFormat="1" ht="12" customHeight="1">
      <c r="A67" s="54" t="str">
        <f>+A36</f>
        <v xml:space="preserve">   Total III:</v>
      </c>
      <c r="B67" s="393" t="s">
        <v>291</v>
      </c>
      <c r="C67" s="7" t="e">
        <f>SUM(C65:C66)</f>
        <v>#REF!</v>
      </c>
      <c r="D67" s="7" t="e">
        <f>SUM(D65:D66)</f>
        <v>#REF!</v>
      </c>
      <c r="E67" s="7" t="e">
        <f>SUM(E65:E66)</f>
        <v>#REF!</v>
      </c>
      <c r="F67" s="8" t="e">
        <f>SUM(F65:F66)</f>
        <v>#REF!</v>
      </c>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row>
    <row r="68" spans="1:66" s="43" customFormat="1" ht="12" customHeight="1">
      <c r="A68" s="41" t="s">
        <v>553</v>
      </c>
      <c r="B68" s="390"/>
      <c r="C68" s="1"/>
      <c r="D68" s="1"/>
      <c r="E68" s="1"/>
      <c r="F68" s="2"/>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row>
    <row r="69" spans="1:66" s="43" customFormat="1" ht="12" customHeight="1">
      <c r="A69" s="53" t="s">
        <v>554</v>
      </c>
      <c r="B69" s="389" t="s">
        <v>292</v>
      </c>
      <c r="C69" s="111" t="e">
        <f>+#REF!</f>
        <v>#REF!</v>
      </c>
      <c r="D69" s="111" t="e">
        <f>+#REF!</f>
        <v>#REF!</v>
      </c>
      <c r="E69" s="111" t="e">
        <f>+#REF!</f>
        <v>#REF!</v>
      </c>
      <c r="F69" s="5" t="e">
        <f>D69-E69</f>
        <v>#REF!</v>
      </c>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c r="BH69" s="51"/>
      <c r="BI69" s="51"/>
      <c r="BJ69" s="51"/>
      <c r="BK69" s="51"/>
      <c r="BL69" s="51"/>
      <c r="BM69" s="51"/>
      <c r="BN69" s="51"/>
    </row>
    <row r="70" spans="1:66" s="43" customFormat="1" ht="12" customHeight="1">
      <c r="A70" s="48" t="s">
        <v>555</v>
      </c>
      <c r="B70" s="392" t="s">
        <v>293</v>
      </c>
      <c r="C70" s="113" t="e">
        <f>+#REF!</f>
        <v>#REF!</v>
      </c>
      <c r="D70" s="113" t="e">
        <f>+#REF!</f>
        <v>#REF!</v>
      </c>
      <c r="E70" s="113" t="e">
        <f>+#REF!</f>
        <v>#REF!</v>
      </c>
      <c r="F70" s="6" t="e">
        <f>D70-E70</f>
        <v>#REF!</v>
      </c>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E70" s="51"/>
      <c r="BF70" s="51"/>
      <c r="BG70" s="51"/>
      <c r="BH70" s="51"/>
      <c r="BI70" s="51"/>
      <c r="BJ70" s="51"/>
      <c r="BK70" s="51"/>
      <c r="BL70" s="51"/>
      <c r="BM70" s="51"/>
      <c r="BN70" s="51"/>
    </row>
    <row r="71" spans="1:66" s="43" customFormat="1" ht="12" customHeight="1">
      <c r="A71" s="48" t="s">
        <v>502</v>
      </c>
      <c r="B71" s="392"/>
      <c r="C71" s="113" t="e">
        <f>+#REF!</f>
        <v>#REF!</v>
      </c>
      <c r="D71" s="113" t="e">
        <f>+#REF!</f>
        <v>#REF!</v>
      </c>
      <c r="E71" s="113" t="e">
        <f>+#REF!</f>
        <v>#REF!</v>
      </c>
      <c r="F71" s="6" t="e">
        <f>D71-E71</f>
        <v>#REF!</v>
      </c>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c r="BC71" s="51"/>
      <c r="BD71" s="51"/>
      <c r="BE71" s="51"/>
      <c r="BF71" s="51"/>
      <c r="BG71" s="51"/>
      <c r="BH71" s="51"/>
      <c r="BI71" s="51"/>
      <c r="BJ71" s="51"/>
      <c r="BK71" s="51"/>
      <c r="BL71" s="51"/>
      <c r="BM71" s="51"/>
      <c r="BN71" s="51"/>
    </row>
    <row r="72" spans="1:66" s="43" customFormat="1" ht="12" customHeight="1">
      <c r="A72" s="48" t="s">
        <v>556</v>
      </c>
      <c r="B72" s="392" t="s">
        <v>294</v>
      </c>
      <c r="C72" s="113" t="e">
        <f>+#REF!</f>
        <v>#REF!</v>
      </c>
      <c r="D72" s="113" t="e">
        <f>+#REF!</f>
        <v>#REF!</v>
      </c>
      <c r="E72" s="113" t="e">
        <f>+#REF!</f>
        <v>#REF!</v>
      </c>
      <c r="F72" s="6" t="e">
        <f>D72-E72</f>
        <v>#REF!</v>
      </c>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row>
    <row r="73" spans="1:66" s="43" customFormat="1" ht="12" customHeight="1">
      <c r="A73" s="54" t="str">
        <f>+A41</f>
        <v xml:space="preserve">   Total IV:</v>
      </c>
      <c r="B73" s="393" t="s">
        <v>295</v>
      </c>
      <c r="C73" s="7" t="e">
        <f>SUM(C69:C72)-C71</f>
        <v>#REF!</v>
      </c>
      <c r="D73" s="7" t="e">
        <f>SUM(D69:D72)-D71</f>
        <v>#REF!</v>
      </c>
      <c r="E73" s="7" t="e">
        <f>SUM(E69:E72)-E71</f>
        <v>#REF!</v>
      </c>
      <c r="F73" s="8" t="e">
        <f>SUM(F69:F72)-F71</f>
        <v>#REF!</v>
      </c>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c r="BM73" s="51"/>
      <c r="BN73" s="51"/>
    </row>
    <row r="74" spans="1:66" s="43" customFormat="1" ht="12" customHeight="1">
      <c r="A74" s="41" t="s">
        <v>557</v>
      </c>
      <c r="B74" s="390" t="s">
        <v>296</v>
      </c>
      <c r="C74" s="112" t="e">
        <f>+#REF!</f>
        <v>#REF!</v>
      </c>
      <c r="D74" s="112" t="e">
        <f>+#REF!</f>
        <v>#REF!</v>
      </c>
      <c r="E74" s="112" t="e">
        <f>+#REF!</f>
        <v>#REF!</v>
      </c>
      <c r="F74" s="8" t="e">
        <f>D74-E74</f>
        <v>#REF!</v>
      </c>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c r="BM74" s="51"/>
      <c r="BN74" s="51"/>
    </row>
    <row r="75" spans="1:66" s="43" customFormat="1" ht="12" customHeight="1">
      <c r="A75" s="54" t="s">
        <v>558</v>
      </c>
      <c r="B75" s="393" t="s">
        <v>297</v>
      </c>
      <c r="C75" s="7" t="e">
        <f>C74+C73+C67+C62+C52</f>
        <v>#REF!</v>
      </c>
      <c r="D75" s="7" t="e">
        <f>D74+D73+D67+D62+D52</f>
        <v>#REF!</v>
      </c>
      <c r="E75" s="7" t="e">
        <f>E74+E73+E67+E62+E52</f>
        <v>#REF!</v>
      </c>
      <c r="F75" s="8" t="e">
        <f>F74+F73+F67+F62+F52</f>
        <v>#REF!</v>
      </c>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c r="BM75" s="51"/>
      <c r="BN75" s="51"/>
    </row>
    <row r="76" spans="1:66" s="43" customFormat="1" ht="12" customHeight="1">
      <c r="A76" s="41" t="s">
        <v>559</v>
      </c>
      <c r="B76" s="395"/>
      <c r="C76" s="1"/>
      <c r="D76" s="1"/>
      <c r="E76" s="1"/>
      <c r="F76" s="2"/>
    </row>
    <row r="77" spans="1:66" s="43" customFormat="1" ht="12" customHeight="1">
      <c r="A77" s="44" t="s">
        <v>560</v>
      </c>
      <c r="B77" s="395"/>
      <c r="C77" s="3"/>
      <c r="D77" s="3"/>
      <c r="E77" s="3"/>
      <c r="F77" s="4"/>
    </row>
    <row r="78" spans="1:66" s="43" customFormat="1" ht="12" customHeight="1">
      <c r="A78" s="53" t="s">
        <v>562</v>
      </c>
      <c r="B78" s="389" t="s">
        <v>298</v>
      </c>
      <c r="C78" s="111" t="e">
        <f>+#REF!</f>
        <v>#REF!</v>
      </c>
      <c r="D78" s="111" t="e">
        <f>+#REF!</f>
        <v>#REF!</v>
      </c>
      <c r="E78" s="111" t="e">
        <f>+#REF!</f>
        <v>#REF!</v>
      </c>
      <c r="F78" s="5" t="e">
        <f>D78-E78</f>
        <v>#REF!</v>
      </c>
    </row>
    <row r="79" spans="1:66" s="43" customFormat="1" ht="12" customHeight="1">
      <c r="A79" s="53" t="s">
        <v>563</v>
      </c>
      <c r="B79" s="389" t="s">
        <v>299</v>
      </c>
      <c r="C79" s="113" t="e">
        <f>+#REF!</f>
        <v>#REF!</v>
      </c>
      <c r="D79" s="113" t="e">
        <f>+#REF!</f>
        <v>#REF!</v>
      </c>
      <c r="E79" s="113" t="e">
        <f>+#REF!</f>
        <v>#REF!</v>
      </c>
      <c r="F79" s="5" t="e">
        <f>D79-E79</f>
        <v>#REF!</v>
      </c>
    </row>
    <row r="80" spans="1:66" s="43" customFormat="1" ht="12" customHeight="1">
      <c r="A80" s="46" t="s">
        <v>564</v>
      </c>
      <c r="B80" s="389" t="s">
        <v>300</v>
      </c>
      <c r="C80" s="113" t="e">
        <f>+#REF!</f>
        <v>#REF!</v>
      </c>
      <c r="D80" s="113" t="e">
        <f>+#REF!</f>
        <v>#REF!</v>
      </c>
      <c r="E80" s="113" t="e">
        <f>+#REF!</f>
        <v>#REF!</v>
      </c>
      <c r="F80" s="5" t="e">
        <f>D80-E80</f>
        <v>#REF!</v>
      </c>
    </row>
    <row r="81" spans="1:6" s="43" customFormat="1" ht="12" customHeight="1">
      <c r="A81" s="48" t="s">
        <v>565</v>
      </c>
      <c r="B81" s="389" t="s">
        <v>301</v>
      </c>
      <c r="C81" s="113" t="e">
        <f>+#REF!</f>
        <v>#REF!</v>
      </c>
      <c r="D81" s="113" t="e">
        <f>+#REF!</f>
        <v>#REF!</v>
      </c>
      <c r="E81" s="113" t="e">
        <f>+#REF!</f>
        <v>#REF!</v>
      </c>
      <c r="F81" s="5" t="e">
        <f>D81-E81</f>
        <v>#REF!</v>
      </c>
    </row>
    <row r="82" spans="1:6" s="43" customFormat="1" ht="12" customHeight="1">
      <c r="A82" s="46" t="s">
        <v>566</v>
      </c>
      <c r="B82" s="389" t="s">
        <v>302</v>
      </c>
      <c r="C82" s="113" t="e">
        <f>+#REF!</f>
        <v>#REF!</v>
      </c>
      <c r="D82" s="113" t="e">
        <f>+#REF!</f>
        <v>#REF!</v>
      </c>
      <c r="E82" s="113" t="e">
        <f>+#REF!</f>
        <v>#REF!</v>
      </c>
      <c r="F82" s="5" t="e">
        <f>D82-E82</f>
        <v>#REF!</v>
      </c>
    </row>
    <row r="83" spans="1:6" s="43" customFormat="1" ht="12" customHeight="1">
      <c r="A83" s="54" t="str">
        <f>+A52</f>
        <v xml:space="preserve">   Total I:</v>
      </c>
      <c r="B83" s="398" t="s">
        <v>303</v>
      </c>
      <c r="C83" s="7" t="e">
        <f>SUM(C78:C82)</f>
        <v>#REF!</v>
      </c>
      <c r="D83" s="7" t="e">
        <f>SUM(D78:D82)</f>
        <v>#REF!</v>
      </c>
      <c r="E83" s="7" t="e">
        <f>SUM(E78:E82)</f>
        <v>#REF!</v>
      </c>
      <c r="F83" s="6" t="e">
        <f>SUM(F78:F82)</f>
        <v>#REF!</v>
      </c>
    </row>
    <row r="84" spans="1:6" s="43" customFormat="1" ht="12" customHeight="1">
      <c r="A84" s="41" t="s">
        <v>567</v>
      </c>
      <c r="B84" s="390"/>
      <c r="C84" s="3"/>
      <c r="D84" s="3"/>
      <c r="E84" s="3"/>
      <c r="F84" s="4"/>
    </row>
    <row r="85" spans="1:6" s="43" customFormat="1" ht="12" customHeight="1">
      <c r="A85" s="53" t="s">
        <v>568</v>
      </c>
      <c r="B85" s="389" t="s">
        <v>304</v>
      </c>
      <c r="C85" s="111" t="e">
        <f>+#REF!</f>
        <v>#REF!</v>
      </c>
      <c r="D85" s="111" t="e">
        <f>+#REF!</f>
        <v>#REF!</v>
      </c>
      <c r="E85" s="111" t="e">
        <f>+#REF!</f>
        <v>#REF!</v>
      </c>
      <c r="F85" s="5" t="e">
        <f>D85-E85</f>
        <v>#REF!</v>
      </c>
    </row>
    <row r="86" spans="1:6" s="43" customFormat="1" ht="12" customHeight="1">
      <c r="A86" s="53" t="s">
        <v>569</v>
      </c>
      <c r="B86" s="389" t="s">
        <v>305</v>
      </c>
      <c r="C86" s="113" t="e">
        <f>+#REF!</f>
        <v>#REF!</v>
      </c>
      <c r="D86" s="113" t="e">
        <f>+#REF!</f>
        <v>#REF!</v>
      </c>
      <c r="E86" s="113" t="e">
        <f>+#REF!</f>
        <v>#REF!</v>
      </c>
      <c r="F86" s="5" t="e">
        <f>D86-E86</f>
        <v>#REF!</v>
      </c>
    </row>
    <row r="87" spans="1:6" s="43" customFormat="1" ht="12" customHeight="1">
      <c r="A87" s="54" t="str">
        <f>+A62</f>
        <v xml:space="preserve">   Total II:</v>
      </c>
      <c r="B87" s="398" t="s">
        <v>306</v>
      </c>
      <c r="C87" s="62" t="e">
        <f>C85+C86</f>
        <v>#REF!</v>
      </c>
      <c r="D87" s="62" t="e">
        <f>D85+D86</f>
        <v>#REF!</v>
      </c>
      <c r="E87" s="62" t="e">
        <f>E85+E86</f>
        <v>#REF!</v>
      </c>
      <c r="F87" s="8" t="e">
        <f>F85+F86</f>
        <v>#REF!</v>
      </c>
    </row>
    <row r="88" spans="1:6" s="43" customFormat="1" ht="12" customHeight="1">
      <c r="A88" s="54" t="s">
        <v>570</v>
      </c>
      <c r="B88" s="398" t="s">
        <v>307</v>
      </c>
      <c r="C88" s="62" t="e">
        <f>C83+C87</f>
        <v>#REF!</v>
      </c>
      <c r="D88" s="62" t="e">
        <f>D83+D87</f>
        <v>#REF!</v>
      </c>
      <c r="E88" s="62" t="e">
        <f>E83+E87</f>
        <v>#REF!</v>
      </c>
      <c r="F88" s="8" t="e">
        <f>F83+F87</f>
        <v>#REF!</v>
      </c>
    </row>
    <row r="89" spans="1:6" s="43" customFormat="1" ht="12" customHeight="1">
      <c r="A89" s="41" t="s">
        <v>571</v>
      </c>
      <c r="B89" s="395"/>
      <c r="C89" s="3"/>
      <c r="D89" s="3"/>
      <c r="E89" s="3"/>
      <c r="F89" s="4"/>
    </row>
    <row r="90" spans="1:6" s="43" customFormat="1" ht="12" customHeight="1">
      <c r="A90" s="44" t="s">
        <v>572</v>
      </c>
      <c r="B90" s="395"/>
      <c r="C90" s="3"/>
      <c r="D90" s="3"/>
      <c r="E90" s="3"/>
      <c r="F90" s="4"/>
    </row>
    <row r="91" spans="1:6" s="43" customFormat="1" ht="12" customHeight="1">
      <c r="A91" s="46" t="s">
        <v>562</v>
      </c>
      <c r="B91" s="391" t="s">
        <v>308</v>
      </c>
      <c r="C91" s="3" t="e">
        <f>+#REF!</f>
        <v>#REF!</v>
      </c>
      <c r="D91" s="3" t="e">
        <f>+#REF!</f>
        <v>#REF!</v>
      </c>
      <c r="E91" s="3" t="e">
        <f>+#REF!</f>
        <v>#REF!</v>
      </c>
      <c r="F91" s="4" t="e">
        <f>D91-E91</f>
        <v>#REF!</v>
      </c>
    </row>
    <row r="92" spans="1:6" s="43" customFormat="1" ht="12" customHeight="1">
      <c r="A92" s="53" t="s">
        <v>542</v>
      </c>
      <c r="B92" s="389" t="s">
        <v>309</v>
      </c>
      <c r="C92" s="111" t="e">
        <f>+#REF!</f>
        <v>#REF!</v>
      </c>
      <c r="D92" s="111" t="e">
        <f>+#REF!</f>
        <v>#REF!</v>
      </c>
      <c r="E92" s="111" t="e">
        <f>+#REF!</f>
        <v>#REF!</v>
      </c>
      <c r="F92" s="5" t="e">
        <f>D92-E92</f>
        <v>#REF!</v>
      </c>
    </row>
    <row r="93" spans="1:6" s="43" customFormat="1" ht="12" customHeight="1">
      <c r="A93" s="53" t="s">
        <v>563</v>
      </c>
      <c r="B93" s="389" t="s">
        <v>310</v>
      </c>
      <c r="C93" s="113" t="e">
        <f>+#REF!</f>
        <v>#REF!</v>
      </c>
      <c r="D93" s="113" t="e">
        <f>+#REF!</f>
        <v>#REF!</v>
      </c>
      <c r="E93" s="113" t="e">
        <f>+#REF!</f>
        <v>#REF!</v>
      </c>
      <c r="F93" s="6" t="e">
        <f>D93-E93</f>
        <v>#REF!</v>
      </c>
    </row>
    <row r="94" spans="1:6" s="43" customFormat="1" ht="12" customHeight="1">
      <c r="A94" s="46" t="str">
        <f>+A80</f>
        <v xml:space="preserve">       3. Trade Credits Received</v>
      </c>
      <c r="B94" s="389" t="s">
        <v>311</v>
      </c>
      <c r="C94" s="113" t="e">
        <f>+#REF!</f>
        <v>#REF!</v>
      </c>
      <c r="D94" s="113" t="e">
        <f>+#REF!</f>
        <v>#REF!</v>
      </c>
      <c r="E94" s="113" t="e">
        <f>+#REF!</f>
        <v>#REF!</v>
      </c>
      <c r="F94" s="6" t="e">
        <f t="shared" ref="F94:F100" si="2">D94-E94</f>
        <v>#REF!</v>
      </c>
    </row>
    <row r="95" spans="1:6" s="43" customFormat="1" ht="12" customHeight="1">
      <c r="A95" s="48" t="s">
        <v>573</v>
      </c>
      <c r="B95" s="389" t="s">
        <v>312</v>
      </c>
      <c r="C95" s="113" t="e">
        <f>+#REF!</f>
        <v>#REF!</v>
      </c>
      <c r="D95" s="113" t="e">
        <f>+#REF!</f>
        <v>#REF!</v>
      </c>
      <c r="E95" s="113" t="e">
        <f>+#REF!</f>
        <v>#REF!</v>
      </c>
      <c r="F95" s="6" t="e">
        <f t="shared" si="2"/>
        <v>#REF!</v>
      </c>
    </row>
    <row r="96" spans="1:6" s="43" customFormat="1" ht="12" customHeight="1">
      <c r="A96" s="48" t="s">
        <v>574</v>
      </c>
      <c r="B96" s="389" t="s">
        <v>313</v>
      </c>
      <c r="C96" s="113" t="e">
        <f>+#REF!</f>
        <v>#REF!</v>
      </c>
      <c r="D96" s="113" t="e">
        <f>+#REF!</f>
        <v>#REF!</v>
      </c>
      <c r="E96" s="113" t="e">
        <f>+#REF!</f>
        <v>#REF!</v>
      </c>
      <c r="F96" s="6" t="e">
        <f t="shared" si="2"/>
        <v>#REF!</v>
      </c>
    </row>
    <row r="97" spans="1:6" s="43" customFormat="1" ht="12" customHeight="1">
      <c r="A97" s="48" t="s">
        <v>575</v>
      </c>
      <c r="B97" s="389" t="s">
        <v>314</v>
      </c>
      <c r="C97" s="113" t="e">
        <f>+#REF!</f>
        <v>#REF!</v>
      </c>
      <c r="D97" s="113" t="e">
        <f>+#REF!</f>
        <v>#REF!</v>
      </c>
      <c r="E97" s="113" t="e">
        <f>+#REF!</f>
        <v>#REF!</v>
      </c>
      <c r="F97" s="6" t="e">
        <f t="shared" si="2"/>
        <v>#REF!</v>
      </c>
    </row>
    <row r="98" spans="1:6" s="43" customFormat="1" ht="12" customHeight="1">
      <c r="A98" s="48" t="s">
        <v>576</v>
      </c>
      <c r="B98" s="389" t="s">
        <v>315</v>
      </c>
      <c r="C98" s="113" t="e">
        <f>+#REF!</f>
        <v>#REF!</v>
      </c>
      <c r="D98" s="113" t="e">
        <f>+#REF!</f>
        <v>#REF!</v>
      </c>
      <c r="E98" s="113" t="e">
        <f>+#REF!</f>
        <v>#REF!</v>
      </c>
      <c r="F98" s="6" t="e">
        <f t="shared" si="2"/>
        <v>#REF!</v>
      </c>
    </row>
    <row r="99" spans="1:6" s="43" customFormat="1" ht="12" customHeight="1">
      <c r="A99" s="46" t="s">
        <v>577</v>
      </c>
      <c r="B99" s="389" t="s">
        <v>316</v>
      </c>
      <c r="C99" s="113" t="e">
        <f>+#REF!</f>
        <v>#REF!</v>
      </c>
      <c r="D99" s="113" t="e">
        <f>+#REF!</f>
        <v>#REF!</v>
      </c>
      <c r="E99" s="113" t="e">
        <f>+#REF!</f>
        <v>#REF!</v>
      </c>
      <c r="F99" s="6" t="e">
        <f t="shared" si="2"/>
        <v>#REF!</v>
      </c>
    </row>
    <row r="100" spans="1:6" s="43" customFormat="1" ht="12" customHeight="1">
      <c r="A100" s="52" t="s">
        <v>578</v>
      </c>
      <c r="B100" s="389" t="s">
        <v>317</v>
      </c>
      <c r="C100" s="113" t="e">
        <f>+#REF!</f>
        <v>#REF!</v>
      </c>
      <c r="D100" s="113" t="e">
        <f>+#REF!</f>
        <v>#REF!</v>
      </c>
      <c r="E100" s="113" t="e">
        <f>+#REF!</f>
        <v>#REF!</v>
      </c>
      <c r="F100" s="6" t="e">
        <f t="shared" si="2"/>
        <v>#REF!</v>
      </c>
    </row>
    <row r="101" spans="1:6" s="43" customFormat="1" ht="12" customHeight="1">
      <c r="A101" s="54" t="s">
        <v>579</v>
      </c>
      <c r="B101" s="398" t="s">
        <v>318</v>
      </c>
      <c r="C101" s="62" t="e">
        <f>SUM(C91:C100)-C92</f>
        <v>#REF!</v>
      </c>
      <c r="D101" s="62" t="e">
        <f>SUM(D91:D100)-D92</f>
        <v>#REF!</v>
      </c>
      <c r="E101" s="62" t="e">
        <f>SUM(E91:E100)-E92</f>
        <v>#REF!</v>
      </c>
      <c r="F101" s="63" t="e">
        <f>SUM(F91:F100)-F92</f>
        <v>#REF!</v>
      </c>
    </row>
    <row r="102" spans="1:6" s="43" customFormat="1" ht="12" customHeight="1">
      <c r="A102" s="54" t="s">
        <v>580</v>
      </c>
      <c r="B102" s="393" t="s">
        <v>319</v>
      </c>
      <c r="C102" s="62" t="e">
        <f>+#REF!</f>
        <v>#REF!</v>
      </c>
      <c r="D102" s="62" t="e">
        <f>+#REF!</f>
        <v>#REF!</v>
      </c>
      <c r="E102" s="62" t="e">
        <f>+#REF!</f>
        <v>#REF!</v>
      </c>
      <c r="F102" s="8" t="e">
        <f>D102-E102</f>
        <v>#REF!</v>
      </c>
    </row>
    <row r="103" spans="1:6" s="43" customFormat="1" ht="12" customHeight="1">
      <c r="A103" s="41" t="s">
        <v>581</v>
      </c>
      <c r="B103" s="390"/>
      <c r="C103" s="3"/>
      <c r="D103" s="3"/>
      <c r="E103" s="3"/>
      <c r="F103" s="4"/>
    </row>
    <row r="104" spans="1:6" s="43" customFormat="1" ht="12" customHeight="1">
      <c r="A104" s="53" t="s">
        <v>582</v>
      </c>
      <c r="B104" s="389" t="s">
        <v>320</v>
      </c>
      <c r="C104" s="111" t="e">
        <f>+#REF!</f>
        <v>#REF!</v>
      </c>
      <c r="D104" s="111" t="e">
        <f>+#REF!</f>
        <v>#REF!</v>
      </c>
      <c r="E104" s="111" t="e">
        <f>+#REF!</f>
        <v>#REF!</v>
      </c>
      <c r="F104" s="5" t="e">
        <f>D104-E104</f>
        <v>#REF!</v>
      </c>
    </row>
    <row r="105" spans="1:6" s="43" customFormat="1" ht="12" customHeight="1">
      <c r="A105" s="53" t="s">
        <v>583</v>
      </c>
      <c r="B105" s="389" t="s">
        <v>321</v>
      </c>
      <c r="C105" s="113" t="e">
        <f>+#REF!</f>
        <v>#REF!</v>
      </c>
      <c r="D105" s="113" t="e">
        <f>+#REF!</f>
        <v>#REF!</v>
      </c>
      <c r="E105" s="113" t="e">
        <f>+#REF!</f>
        <v>#REF!</v>
      </c>
      <c r="F105" s="6" t="e">
        <f>D105-E105</f>
        <v>#REF!</v>
      </c>
    </row>
    <row r="106" spans="1:6" s="43" customFormat="1" ht="12" customHeight="1">
      <c r="A106" s="56" t="s">
        <v>584</v>
      </c>
      <c r="B106" s="396" t="s">
        <v>322</v>
      </c>
      <c r="C106" s="57" t="e">
        <f>SUM(C104:C105)</f>
        <v>#REF!</v>
      </c>
      <c r="D106" s="57" t="e">
        <f>SUM(D104:D105)</f>
        <v>#REF!</v>
      </c>
      <c r="E106" s="57" t="e">
        <f>SUM(E104:E105)</f>
        <v>#REF!</v>
      </c>
      <c r="F106" s="58" t="e">
        <f>SUM(F104:F105)</f>
        <v>#REF!</v>
      </c>
    </row>
    <row r="107" spans="1:6" s="43" customFormat="1" ht="12" customHeight="1">
      <c r="A107" s="56" t="s">
        <v>197</v>
      </c>
      <c r="B107" s="396"/>
      <c r="C107" s="57" t="e">
        <f>C43+C75-C88-C101-C102-C106</f>
        <v>#REF!</v>
      </c>
      <c r="D107" s="57" t="e">
        <f>D43+D75-D88-D101-D102-D106</f>
        <v>#REF!</v>
      </c>
      <c r="E107" s="57" t="e">
        <f>E43+E75-E88-E101-E102-E106</f>
        <v>#REF!</v>
      </c>
      <c r="F107" s="357" t="e">
        <f>F43+F75-F88-F101-F102-F106</f>
        <v>#REF!</v>
      </c>
    </row>
    <row r="108" spans="1:6" s="43" customFormat="1" ht="12" customHeight="1">
      <c r="A108" s="64" t="s">
        <v>585</v>
      </c>
      <c r="B108" s="395"/>
      <c r="C108" s="3"/>
      <c r="D108" s="3"/>
      <c r="E108" s="3"/>
      <c r="F108" s="4"/>
    </row>
    <row r="109" spans="1:6" s="43" customFormat="1" ht="12" customHeight="1">
      <c r="A109" s="44" t="s">
        <v>586</v>
      </c>
      <c r="B109" s="395"/>
      <c r="C109" s="3"/>
      <c r="D109" s="3"/>
      <c r="E109" s="3"/>
      <c r="F109" s="4"/>
    </row>
    <row r="110" spans="1:6" s="43" customFormat="1" ht="12" customHeight="1">
      <c r="A110" s="53" t="s">
        <v>587</v>
      </c>
      <c r="B110" s="389" t="s">
        <v>323</v>
      </c>
      <c r="C110" s="111" t="e">
        <f>+#REF!</f>
        <v>#REF!</v>
      </c>
      <c r="D110" s="111" t="e">
        <f>+#REF!</f>
        <v>#REF!</v>
      </c>
      <c r="E110" s="111" t="e">
        <f>+#REF!</f>
        <v>#REF!</v>
      </c>
      <c r="F110" s="5" t="e">
        <f>D110-E110</f>
        <v>#REF!</v>
      </c>
    </row>
    <row r="111" spans="1:6" s="43" customFormat="1" ht="12" customHeight="1">
      <c r="A111" s="48" t="s">
        <v>588</v>
      </c>
      <c r="B111" s="389" t="s">
        <v>324</v>
      </c>
      <c r="C111" s="113" t="e">
        <f>+#REF!</f>
        <v>#REF!</v>
      </c>
      <c r="D111" s="113" t="e">
        <f>+#REF!</f>
        <v>#REF!</v>
      </c>
      <c r="E111" s="113" t="e">
        <f>+#REF!</f>
        <v>#REF!</v>
      </c>
      <c r="F111" s="5" t="e">
        <f>D111-E111</f>
        <v>#REF!</v>
      </c>
    </row>
    <row r="112" spans="1:6" s="43" customFormat="1" ht="12" customHeight="1">
      <c r="A112" s="48" t="s">
        <v>589</v>
      </c>
      <c r="B112" s="389" t="s">
        <v>328</v>
      </c>
      <c r="C112" s="113" t="e">
        <f>+#REF!</f>
        <v>#REF!</v>
      </c>
      <c r="D112" s="113" t="e">
        <f>+#REF!</f>
        <v>#REF!</v>
      </c>
      <c r="E112" s="113" t="e">
        <f>+#REF!</f>
        <v>#REF!</v>
      </c>
      <c r="F112" s="5" t="e">
        <f>D112-E112</f>
        <v>#REF!</v>
      </c>
    </row>
    <row r="113" spans="1:6" s="43" customFormat="1" ht="12" customHeight="1">
      <c r="A113" s="54" t="str">
        <f>+A83</f>
        <v xml:space="preserve">   Total I:</v>
      </c>
      <c r="B113" s="398" t="s">
        <v>325</v>
      </c>
      <c r="C113" s="62" t="e">
        <f>SUM(C110:C112)</f>
        <v>#REF!</v>
      </c>
      <c r="D113" s="62" t="e">
        <f>SUM(D110:D112)</f>
        <v>#REF!</v>
      </c>
      <c r="E113" s="62" t="e">
        <f>SUM(E110:E112)</f>
        <v>#REF!</v>
      </c>
      <c r="F113" s="8" t="e">
        <f>SUM(F110:F112)</f>
        <v>#REF!</v>
      </c>
    </row>
    <row r="114" spans="1:6" s="43" customFormat="1" ht="12" customHeight="1">
      <c r="A114" s="54" t="s">
        <v>590</v>
      </c>
      <c r="B114" s="393" t="s">
        <v>326</v>
      </c>
      <c r="C114" s="62" t="e">
        <f>+#REF!</f>
        <v>#REF!</v>
      </c>
      <c r="D114" s="62" t="e">
        <f>+#REF!</f>
        <v>#REF!</v>
      </c>
      <c r="E114" s="62" t="e">
        <f>+#REF!</f>
        <v>#REF!</v>
      </c>
      <c r="F114" s="8" t="e">
        <f>D114-E114</f>
        <v>#REF!</v>
      </c>
    </row>
    <row r="115" spans="1:6" s="43" customFormat="1" ht="12" customHeight="1">
      <c r="A115" s="54" t="s">
        <v>591</v>
      </c>
      <c r="B115" s="393" t="s">
        <v>327</v>
      </c>
      <c r="C115" s="62" t="e">
        <f>+#REF!</f>
        <v>#REF!</v>
      </c>
      <c r="D115" s="62" t="e">
        <f>+#REF!</f>
        <v>#REF!</v>
      </c>
      <c r="E115" s="62" t="e">
        <f>+#REF!</f>
        <v>#REF!</v>
      </c>
      <c r="F115" s="8" t="e">
        <f>D115-E115</f>
        <v>#REF!</v>
      </c>
    </row>
    <row r="116" spans="1:6" s="43" customFormat="1" ht="12" customHeight="1">
      <c r="A116" s="41" t="s">
        <v>592</v>
      </c>
      <c r="B116" s="390"/>
      <c r="C116" s="3"/>
      <c r="D116" s="3"/>
      <c r="E116" s="3"/>
      <c r="F116" s="4"/>
    </row>
    <row r="117" spans="1:6" s="43" customFormat="1" ht="12" customHeight="1">
      <c r="A117" s="53" t="s">
        <v>593</v>
      </c>
      <c r="B117" s="389" t="s">
        <v>329</v>
      </c>
      <c r="C117" s="111" t="e">
        <f>+#REF!</f>
        <v>#REF!</v>
      </c>
      <c r="D117" s="111" t="e">
        <f>+#REF!</f>
        <v>#REF!</v>
      </c>
      <c r="E117" s="111" t="e">
        <f>+#REF!</f>
        <v>#REF!</v>
      </c>
      <c r="F117" s="5" t="e">
        <f>D117-E117</f>
        <v>#REF!</v>
      </c>
    </row>
    <row r="118" spans="1:6" s="43" customFormat="1" ht="12" customHeight="1">
      <c r="A118" s="48" t="s">
        <v>594</v>
      </c>
      <c r="B118" s="389" t="s">
        <v>330</v>
      </c>
      <c r="C118" s="113" t="e">
        <f>+#REF!</f>
        <v>#REF!</v>
      </c>
      <c r="D118" s="113" t="e">
        <f>+#REF!</f>
        <v>#REF!</v>
      </c>
      <c r="E118" s="113" t="e">
        <f>+#REF!</f>
        <v>#REF!</v>
      </c>
      <c r="F118" s="5" t="e">
        <f>D118-E118</f>
        <v>#REF!</v>
      </c>
    </row>
    <row r="119" spans="1:6" s="43" customFormat="1" ht="12" customHeight="1">
      <c r="A119" s="54" t="str">
        <f>+A73</f>
        <v xml:space="preserve">   Total IV:</v>
      </c>
      <c r="B119" s="398" t="s">
        <v>331</v>
      </c>
      <c r="C119" s="62" t="e">
        <f>SUM(C117:C118)</f>
        <v>#REF!</v>
      </c>
      <c r="D119" s="62" t="e">
        <f>SUM(D117:D118)</f>
        <v>#REF!</v>
      </c>
      <c r="E119" s="62" t="e">
        <f>SUM(E117:E118)</f>
        <v>#REF!</v>
      </c>
      <c r="F119" s="8" t="e">
        <f>SUM(F117:F118)</f>
        <v>#REF!</v>
      </c>
    </row>
    <row r="120" spans="1:6" s="43" customFormat="1" ht="12" customHeight="1">
      <c r="A120" s="41" t="s">
        <v>595</v>
      </c>
      <c r="B120" s="390"/>
      <c r="C120" s="3"/>
      <c r="D120" s="3"/>
      <c r="E120" s="3"/>
      <c r="F120" s="4"/>
    </row>
    <row r="121" spans="1:6" s="43" customFormat="1" ht="12" customHeight="1">
      <c r="A121" s="53" t="s">
        <v>596</v>
      </c>
      <c r="B121" s="389" t="s">
        <v>332</v>
      </c>
      <c r="C121" s="111" t="e">
        <f>+#REF!</f>
        <v>#REF!</v>
      </c>
      <c r="D121" s="111" t="e">
        <f>+#REF!</f>
        <v>#REF!</v>
      </c>
      <c r="E121" s="111" t="e">
        <f>+#REF!</f>
        <v>#REF!</v>
      </c>
      <c r="F121" s="5" t="e">
        <f>D121-E121</f>
        <v>#REF!</v>
      </c>
    </row>
    <row r="122" spans="1:6" s="43" customFormat="1" ht="12" customHeight="1">
      <c r="A122" s="48" t="s">
        <v>597</v>
      </c>
      <c r="B122" s="389" t="s">
        <v>333</v>
      </c>
      <c r="C122" s="113" t="e">
        <f>+#REF!</f>
        <v>#REF!</v>
      </c>
      <c r="D122" s="113" t="e">
        <f>+#REF!</f>
        <v>#REF!</v>
      </c>
      <c r="E122" s="113" t="e">
        <f>+#REF!</f>
        <v>#REF!</v>
      </c>
      <c r="F122" s="5" t="e">
        <f>D122-E122</f>
        <v>#REF!</v>
      </c>
    </row>
    <row r="123" spans="1:6" s="43" customFormat="1" ht="12" customHeight="1">
      <c r="A123" s="54" t="s">
        <v>598</v>
      </c>
      <c r="B123" s="398" t="s">
        <v>334</v>
      </c>
      <c r="C123" s="62" t="e">
        <f>SUM(C121:C122)</f>
        <v>#REF!</v>
      </c>
      <c r="D123" s="62" t="e">
        <f>SUM(D121:D122)</f>
        <v>#REF!</v>
      </c>
      <c r="E123" s="62" t="e">
        <f>SUM(E121:E122)</f>
        <v>#REF!</v>
      </c>
      <c r="F123" s="8" t="e">
        <f>SUM(F121:F122)</f>
        <v>#REF!</v>
      </c>
    </row>
    <row r="124" spans="1:6" s="43" customFormat="1" ht="12" customHeight="1">
      <c r="A124" s="41" t="s">
        <v>599</v>
      </c>
      <c r="B124" s="390"/>
      <c r="C124" s="3"/>
      <c r="D124" s="3"/>
      <c r="E124" s="3"/>
      <c r="F124" s="4"/>
    </row>
    <row r="125" spans="1:6" s="43" customFormat="1" ht="12" customHeight="1">
      <c r="A125" s="53" t="s">
        <v>600</v>
      </c>
      <c r="B125" s="389" t="s">
        <v>335</v>
      </c>
      <c r="C125" s="111" t="e">
        <f>+#REF!</f>
        <v>#REF!</v>
      </c>
      <c r="D125" s="111" t="e">
        <f>+#REF!</f>
        <v>#REF!</v>
      </c>
      <c r="E125" s="111" t="e">
        <f>+#REF!</f>
        <v>#REF!</v>
      </c>
      <c r="F125" s="5" t="e">
        <f>D125-E125</f>
        <v>#REF!</v>
      </c>
    </row>
    <row r="126" spans="1:6" s="43" customFormat="1" ht="12" customHeight="1">
      <c r="A126" s="48" t="s">
        <v>601</v>
      </c>
      <c r="B126" s="389" t="s">
        <v>336</v>
      </c>
      <c r="C126" s="113" t="e">
        <f>+#REF!</f>
        <v>#REF!</v>
      </c>
      <c r="D126" s="113" t="e">
        <f>+#REF!</f>
        <v>#REF!</v>
      </c>
      <c r="E126" s="113" t="e">
        <f>+#REF!</f>
        <v>#REF!</v>
      </c>
      <c r="F126" s="5" t="e">
        <f>D126-E126</f>
        <v>#REF!</v>
      </c>
    </row>
    <row r="127" spans="1:6" s="43" customFormat="1" ht="12" customHeight="1">
      <c r="A127" s="56" t="s">
        <v>602</v>
      </c>
      <c r="B127" s="396" t="s">
        <v>337</v>
      </c>
      <c r="C127" s="57" t="e">
        <f>SUM(C125:C126)</f>
        <v>#REF!</v>
      </c>
      <c r="D127" s="57" t="e">
        <f>SUM(D125:D126)</f>
        <v>#REF!</v>
      </c>
      <c r="E127" s="57" t="e">
        <f>SUM(E125:E126)</f>
        <v>#REF!</v>
      </c>
      <c r="F127" s="58" t="e">
        <f>SUM(F125:F126)</f>
        <v>#REF!</v>
      </c>
    </row>
    <row r="128" spans="1:6" s="43" customFormat="1" ht="12" customHeight="1">
      <c r="A128" s="358" t="s">
        <v>198</v>
      </c>
      <c r="B128" s="399" t="s">
        <v>338</v>
      </c>
      <c r="C128" s="66" t="e">
        <f>C113+C114+C115+C119+C123+C127</f>
        <v>#REF!</v>
      </c>
      <c r="D128" s="66" t="e">
        <f>D113+D114+D115+D119+D123+D127</f>
        <v>#REF!</v>
      </c>
      <c r="E128" s="66" t="e">
        <f>E113+E114+E115+E119+E123+E127</f>
        <v>#REF!</v>
      </c>
      <c r="F128" s="357" t="e">
        <f>F113+F114+F115+F119+F123+F127</f>
        <v>#REF!</v>
      </c>
    </row>
    <row r="129" spans="1:6" s="43" customFormat="1" ht="12" customHeight="1">
      <c r="A129" s="11"/>
      <c r="B129" s="11"/>
      <c r="C129" s="11"/>
      <c r="D129" s="11"/>
      <c r="E129" s="11"/>
      <c r="F129" s="11"/>
    </row>
    <row r="130" spans="1:6" s="43" customFormat="1" ht="12" customHeight="1">
      <c r="A130" s="11"/>
      <c r="B130" s="11"/>
      <c r="C130" s="11"/>
      <c r="D130" s="11"/>
      <c r="E130" s="11"/>
      <c r="F130" s="11"/>
    </row>
    <row r="131" spans="1:6" s="43" customFormat="1" ht="92.25" customHeight="1">
      <c r="A131" s="43" t="e">
        <f>CONCATENATE("Date: ",#REF!)</f>
        <v>#REF!</v>
      </c>
      <c r="B131" s="43" t="s">
        <v>603</v>
      </c>
      <c r="D131" s="51" t="e">
        <f>+#REF!</f>
        <v>#REF!</v>
      </c>
      <c r="E131" s="43" t="s">
        <v>604</v>
      </c>
      <c r="F131" s="67" t="e">
        <f>+#REF!</f>
        <v>#REF!</v>
      </c>
    </row>
    <row r="132" spans="1:6">
      <c r="C132" s="69"/>
      <c r="D132" s="69"/>
      <c r="E132" s="69"/>
      <c r="F132" s="69"/>
    </row>
    <row r="133" spans="1:6">
      <c r="C133" s="69"/>
      <c r="D133" s="69"/>
      <c r="E133" s="69"/>
      <c r="F133" s="69"/>
    </row>
    <row r="134" spans="1:6">
      <c r="C134" s="69"/>
      <c r="D134" s="69"/>
      <c r="E134" s="69"/>
      <c r="F134" s="69"/>
    </row>
    <row r="135" spans="1:6">
      <c r="C135" s="69"/>
      <c r="D135" s="69"/>
      <c r="E135" s="69"/>
      <c r="F135" s="69"/>
    </row>
    <row r="136" spans="1:6">
      <c r="C136" s="69"/>
      <c r="D136" s="69"/>
      <c r="E136" s="69"/>
      <c r="F136" s="69"/>
    </row>
    <row r="137" spans="1:6">
      <c r="C137" s="69"/>
      <c r="D137" s="69"/>
      <c r="E137" s="69"/>
      <c r="F137" s="69"/>
    </row>
    <row r="138" spans="1:6">
      <c r="C138" s="69"/>
      <c r="D138" s="69"/>
      <c r="E138" s="69"/>
      <c r="F138" s="69"/>
    </row>
    <row r="139" spans="1:6">
      <c r="C139" s="69"/>
      <c r="D139" s="69"/>
      <c r="E139" s="69"/>
      <c r="F139" s="69"/>
    </row>
    <row r="140" spans="1:6">
      <c r="C140" s="69"/>
      <c r="D140" s="69"/>
      <c r="E140" s="69"/>
      <c r="F140" s="69"/>
    </row>
    <row r="141" spans="1:6">
      <c r="C141" s="69"/>
      <c r="D141" s="69"/>
      <c r="E141" s="69"/>
      <c r="F141" s="69"/>
    </row>
    <row r="142" spans="1:6">
      <c r="C142" s="69"/>
      <c r="D142" s="69"/>
      <c r="E142" s="69"/>
      <c r="F142" s="69"/>
    </row>
    <row r="143" spans="1:6">
      <c r="C143" s="69"/>
      <c r="D143" s="69"/>
      <c r="E143" s="69"/>
      <c r="F143" s="69"/>
    </row>
    <row r="144" spans="1:6">
      <c r="C144" s="69"/>
      <c r="D144" s="69"/>
      <c r="E144" s="69"/>
      <c r="F144" s="69"/>
    </row>
    <row r="145" spans="3:6">
      <c r="C145" s="69"/>
      <c r="D145" s="69"/>
      <c r="E145" s="69"/>
      <c r="F145" s="69"/>
    </row>
    <row r="146" spans="3:6">
      <c r="C146" s="69"/>
      <c r="D146" s="69"/>
      <c r="E146" s="69"/>
      <c r="F146" s="69"/>
    </row>
    <row r="147" spans="3:6">
      <c r="C147" s="69"/>
      <c r="D147" s="69"/>
      <c r="E147" s="69"/>
      <c r="F147" s="69"/>
    </row>
    <row r="148" spans="3:6">
      <c r="C148" s="69"/>
      <c r="D148" s="69"/>
      <c r="E148" s="69"/>
      <c r="F148" s="69"/>
    </row>
    <row r="149" spans="3:6">
      <c r="C149" s="69"/>
      <c r="D149" s="69"/>
      <c r="E149" s="69"/>
      <c r="F149" s="69"/>
    </row>
    <row r="150" spans="3:6">
      <c r="C150" s="69"/>
      <c r="D150" s="69"/>
      <c r="E150" s="69"/>
      <c r="F150" s="69"/>
    </row>
    <row r="151" spans="3:6">
      <c r="C151" s="69"/>
      <c r="D151" s="69"/>
      <c r="E151" s="69"/>
      <c r="F151" s="69"/>
    </row>
    <row r="152" spans="3:6">
      <c r="C152" s="69"/>
      <c r="D152" s="69"/>
      <c r="E152" s="69"/>
      <c r="F152" s="69"/>
    </row>
    <row r="153" spans="3:6">
      <c r="C153" s="69"/>
      <c r="D153" s="69"/>
      <c r="E153" s="69"/>
      <c r="F153" s="69"/>
    </row>
    <row r="154" spans="3:6">
      <c r="C154" s="69"/>
      <c r="D154" s="69"/>
      <c r="E154" s="69"/>
      <c r="F154" s="69"/>
    </row>
    <row r="155" spans="3:6">
      <c r="C155" s="69"/>
      <c r="D155" s="69"/>
      <c r="E155" s="69"/>
      <c r="F155" s="69"/>
    </row>
    <row r="156" spans="3:6">
      <c r="C156" s="69"/>
      <c r="D156" s="69"/>
      <c r="E156" s="69"/>
      <c r="F156" s="69"/>
    </row>
    <row r="157" spans="3:6">
      <c r="C157" s="69"/>
      <c r="D157" s="69"/>
      <c r="E157" s="69"/>
      <c r="F157" s="69"/>
    </row>
    <row r="158" spans="3:6">
      <c r="C158" s="69"/>
      <c r="D158" s="69"/>
      <c r="E158" s="69"/>
      <c r="F158" s="69"/>
    </row>
    <row r="159" spans="3:6">
      <c r="C159" s="69"/>
      <c r="D159" s="69"/>
      <c r="E159" s="69"/>
      <c r="F159" s="69"/>
    </row>
    <row r="160" spans="3:6">
      <c r="C160" s="69"/>
      <c r="D160" s="69"/>
      <c r="E160" s="69"/>
      <c r="F160" s="69"/>
    </row>
    <row r="161" spans="3:6">
      <c r="C161" s="69"/>
      <c r="D161" s="69"/>
      <c r="E161" s="69"/>
      <c r="F161" s="69"/>
    </row>
    <row r="162" spans="3:6">
      <c r="C162" s="69"/>
      <c r="D162" s="69"/>
      <c r="E162" s="69"/>
      <c r="F162" s="69"/>
    </row>
    <row r="163" spans="3:6">
      <c r="C163" s="69"/>
      <c r="D163" s="69"/>
      <c r="E163" s="69"/>
      <c r="F163" s="69"/>
    </row>
    <row r="164" spans="3:6">
      <c r="C164" s="69"/>
      <c r="D164" s="69"/>
      <c r="E164" s="69"/>
      <c r="F164" s="69"/>
    </row>
    <row r="165" spans="3:6">
      <c r="C165" s="69"/>
      <c r="D165" s="69"/>
      <c r="E165" s="69"/>
      <c r="F165" s="69"/>
    </row>
    <row r="166" spans="3:6">
      <c r="C166" s="69"/>
      <c r="D166" s="69"/>
      <c r="E166" s="69"/>
      <c r="F166" s="69"/>
    </row>
    <row r="167" spans="3:6">
      <c r="C167" s="69"/>
      <c r="D167" s="69"/>
      <c r="E167" s="69"/>
      <c r="F167" s="69"/>
    </row>
    <row r="168" spans="3:6">
      <c r="C168" s="69"/>
      <c r="D168" s="69"/>
      <c r="E168" s="69"/>
      <c r="F168" s="69"/>
    </row>
    <row r="169" spans="3:6">
      <c r="C169" s="69"/>
      <c r="D169" s="69"/>
      <c r="E169" s="69"/>
      <c r="F169" s="69"/>
    </row>
    <row r="170" spans="3:6">
      <c r="C170" s="69"/>
      <c r="D170" s="69"/>
      <c r="E170" s="69"/>
      <c r="F170" s="69"/>
    </row>
    <row r="171" spans="3:6">
      <c r="C171" s="69"/>
      <c r="D171" s="69"/>
      <c r="E171" s="69"/>
      <c r="F171" s="69"/>
    </row>
    <row r="172" spans="3:6">
      <c r="C172" s="69"/>
      <c r="D172" s="69"/>
      <c r="E172" s="69"/>
      <c r="F172" s="69"/>
    </row>
    <row r="173" spans="3:6">
      <c r="C173" s="69"/>
      <c r="D173" s="69"/>
      <c r="E173" s="69"/>
      <c r="F173" s="69"/>
    </row>
    <row r="174" spans="3:6">
      <c r="C174" s="69"/>
      <c r="D174" s="69"/>
      <c r="E174" s="69"/>
      <c r="F174" s="69"/>
    </row>
    <row r="175" spans="3:6">
      <c r="C175" s="69"/>
      <c r="D175" s="69"/>
      <c r="E175" s="69"/>
      <c r="F175" s="69"/>
    </row>
    <row r="176" spans="3:6">
      <c r="C176" s="69"/>
      <c r="D176" s="69"/>
      <c r="E176" s="69"/>
      <c r="F176" s="69"/>
    </row>
    <row r="177" spans="3:6">
      <c r="C177" s="69"/>
      <c r="D177" s="69"/>
      <c r="E177" s="69"/>
      <c r="F177" s="69"/>
    </row>
    <row r="178" spans="3:6">
      <c r="C178" s="69"/>
      <c r="D178" s="69"/>
      <c r="E178" s="69"/>
      <c r="F178" s="69"/>
    </row>
    <row r="179" spans="3:6">
      <c r="C179" s="69"/>
      <c r="D179" s="69"/>
      <c r="E179" s="69"/>
      <c r="F179" s="69"/>
    </row>
    <row r="180" spans="3:6">
      <c r="C180" s="69"/>
      <c r="D180" s="69"/>
      <c r="E180" s="69"/>
      <c r="F180" s="69"/>
    </row>
    <row r="181" spans="3:6">
      <c r="C181" s="69"/>
      <c r="D181" s="69"/>
      <c r="E181" s="69"/>
      <c r="F181" s="69"/>
    </row>
    <row r="182" spans="3:6">
      <c r="C182" s="69"/>
      <c r="D182" s="69"/>
      <c r="E182" s="69"/>
      <c r="F182" s="69"/>
    </row>
    <row r="183" spans="3:6">
      <c r="C183" s="69"/>
      <c r="D183" s="69"/>
      <c r="E183" s="69"/>
      <c r="F183" s="69"/>
    </row>
    <row r="184" spans="3:6">
      <c r="C184" s="69"/>
      <c r="D184" s="69"/>
      <c r="E184" s="69"/>
      <c r="F184" s="69"/>
    </row>
    <row r="185" spans="3:6">
      <c r="C185" s="69"/>
      <c r="D185" s="69"/>
      <c r="E185" s="69"/>
      <c r="F185" s="69"/>
    </row>
    <row r="186" spans="3:6">
      <c r="C186" s="69"/>
      <c r="D186" s="69"/>
      <c r="E186" s="69"/>
      <c r="F186" s="69"/>
    </row>
    <row r="187" spans="3:6">
      <c r="C187" s="69"/>
      <c r="D187" s="69"/>
      <c r="E187" s="69"/>
      <c r="F187" s="69"/>
    </row>
    <row r="188" spans="3:6">
      <c r="C188" s="69"/>
      <c r="D188" s="69"/>
      <c r="E188" s="69"/>
      <c r="F188" s="69"/>
    </row>
    <row r="189" spans="3:6">
      <c r="C189" s="69"/>
      <c r="D189" s="69"/>
      <c r="E189" s="69"/>
      <c r="F189" s="69"/>
    </row>
    <row r="190" spans="3:6">
      <c r="C190" s="69"/>
      <c r="D190" s="69"/>
      <c r="E190" s="69"/>
      <c r="F190" s="69"/>
    </row>
    <row r="191" spans="3:6">
      <c r="C191" s="69"/>
      <c r="D191" s="69"/>
      <c r="E191" s="69"/>
      <c r="F191" s="69"/>
    </row>
    <row r="192" spans="3:6">
      <c r="C192" s="69"/>
      <c r="D192" s="69"/>
      <c r="E192" s="69"/>
      <c r="F192" s="69"/>
    </row>
    <row r="193" spans="3:6">
      <c r="C193" s="69"/>
      <c r="D193" s="69"/>
      <c r="E193" s="69"/>
      <c r="F193" s="69"/>
    </row>
    <row r="194" spans="3:6">
      <c r="C194" s="69"/>
      <c r="D194" s="69"/>
      <c r="E194" s="69"/>
      <c r="F194" s="69"/>
    </row>
    <row r="195" spans="3:6">
      <c r="C195" s="69"/>
      <c r="D195" s="69"/>
      <c r="E195" s="69"/>
      <c r="F195" s="69"/>
    </row>
    <row r="196" spans="3:6">
      <c r="C196" s="69"/>
      <c r="D196" s="69"/>
      <c r="E196" s="69"/>
      <c r="F196" s="69"/>
    </row>
    <row r="197" spans="3:6">
      <c r="C197" s="69"/>
      <c r="D197" s="69"/>
      <c r="E197" s="69"/>
      <c r="F197" s="69"/>
    </row>
    <row r="198" spans="3:6">
      <c r="C198" s="69"/>
      <c r="D198" s="69"/>
      <c r="E198" s="69"/>
      <c r="F198" s="69"/>
    </row>
    <row r="199" spans="3:6">
      <c r="C199" s="69"/>
      <c r="D199" s="69"/>
      <c r="E199" s="69"/>
      <c r="F199" s="69"/>
    </row>
    <row r="200" spans="3:6">
      <c r="C200" s="69"/>
      <c r="D200" s="69"/>
      <c r="E200" s="69"/>
      <c r="F200" s="69"/>
    </row>
    <row r="201" spans="3:6">
      <c r="C201" s="69"/>
      <c r="D201" s="69"/>
      <c r="E201" s="69"/>
      <c r="F201" s="69"/>
    </row>
    <row r="202" spans="3:6">
      <c r="C202" s="69"/>
      <c r="D202" s="69"/>
      <c r="E202" s="69"/>
      <c r="F202" s="69"/>
    </row>
    <row r="203" spans="3:6">
      <c r="C203" s="69"/>
      <c r="D203" s="69"/>
      <c r="E203" s="69"/>
      <c r="F203" s="69"/>
    </row>
    <row r="204" spans="3:6">
      <c r="C204" s="69"/>
      <c r="D204" s="69"/>
      <c r="E204" s="69"/>
      <c r="F204" s="69"/>
    </row>
    <row r="205" spans="3:6">
      <c r="C205" s="69"/>
      <c r="D205" s="69"/>
      <c r="E205" s="69"/>
      <c r="F205" s="69"/>
    </row>
    <row r="206" spans="3:6">
      <c r="C206" s="69"/>
      <c r="D206" s="69"/>
      <c r="E206" s="69"/>
      <c r="F206" s="69"/>
    </row>
    <row r="207" spans="3:6">
      <c r="C207" s="69"/>
      <c r="D207" s="69"/>
      <c r="E207" s="69"/>
      <c r="F207" s="69"/>
    </row>
    <row r="208" spans="3:6">
      <c r="C208" s="69"/>
      <c r="D208" s="69"/>
      <c r="E208" s="69"/>
      <c r="F208" s="69"/>
    </row>
    <row r="209" spans="3:6">
      <c r="C209" s="69"/>
      <c r="D209" s="69"/>
      <c r="E209" s="69"/>
      <c r="F209" s="69"/>
    </row>
    <row r="210" spans="3:6">
      <c r="C210" s="69"/>
      <c r="D210" s="69"/>
      <c r="E210" s="69"/>
      <c r="F210" s="69"/>
    </row>
    <row r="211" spans="3:6">
      <c r="C211" s="69"/>
      <c r="D211" s="69"/>
      <c r="E211" s="69"/>
      <c r="F211" s="69"/>
    </row>
    <row r="212" spans="3:6">
      <c r="C212" s="69"/>
      <c r="D212" s="69"/>
      <c r="E212" s="69"/>
      <c r="F212" s="69"/>
    </row>
    <row r="213" spans="3:6">
      <c r="C213" s="69"/>
      <c r="D213" s="69"/>
      <c r="E213" s="69"/>
      <c r="F213" s="69"/>
    </row>
    <row r="214" spans="3:6">
      <c r="C214" s="69"/>
      <c r="D214" s="69"/>
      <c r="E214" s="69"/>
      <c r="F214" s="69"/>
    </row>
    <row r="215" spans="3:6">
      <c r="C215" s="69"/>
      <c r="D215" s="69"/>
      <c r="E215" s="69"/>
      <c r="F215" s="69"/>
    </row>
    <row r="216" spans="3:6">
      <c r="C216" s="69"/>
      <c r="D216" s="69"/>
      <c r="E216" s="69"/>
      <c r="F216" s="69"/>
    </row>
    <row r="217" spans="3:6">
      <c r="C217" s="69"/>
      <c r="D217" s="69"/>
      <c r="E217" s="69"/>
      <c r="F217" s="69"/>
    </row>
    <row r="218" spans="3:6">
      <c r="C218" s="69"/>
      <c r="D218" s="69"/>
      <c r="E218" s="69"/>
      <c r="F218" s="69"/>
    </row>
    <row r="219" spans="3:6">
      <c r="C219" s="69"/>
      <c r="D219" s="69"/>
      <c r="E219" s="69"/>
      <c r="F219" s="69"/>
    </row>
    <row r="220" spans="3:6">
      <c r="C220" s="69"/>
      <c r="D220" s="69"/>
      <c r="E220" s="69"/>
      <c r="F220" s="69"/>
    </row>
    <row r="221" spans="3:6">
      <c r="C221" s="69"/>
      <c r="D221" s="69"/>
      <c r="E221" s="69"/>
      <c r="F221" s="69"/>
    </row>
    <row r="222" spans="3:6">
      <c r="C222" s="69"/>
      <c r="D222" s="69"/>
      <c r="E222" s="69"/>
      <c r="F222" s="69"/>
    </row>
    <row r="223" spans="3:6">
      <c r="C223" s="69"/>
      <c r="D223" s="69"/>
      <c r="E223" s="69"/>
      <c r="F223" s="69"/>
    </row>
    <row r="224" spans="3:6">
      <c r="C224" s="69"/>
      <c r="D224" s="69"/>
      <c r="E224" s="69"/>
      <c r="F224" s="69"/>
    </row>
    <row r="225" spans="3:6">
      <c r="C225" s="69"/>
      <c r="D225" s="69"/>
      <c r="E225" s="69"/>
      <c r="F225" s="69"/>
    </row>
    <row r="226" spans="3:6">
      <c r="C226" s="69"/>
      <c r="D226" s="69"/>
      <c r="E226" s="69"/>
      <c r="F226" s="69"/>
    </row>
    <row r="227" spans="3:6">
      <c r="C227" s="69"/>
      <c r="D227" s="69"/>
      <c r="E227" s="69"/>
      <c r="F227" s="69"/>
    </row>
    <row r="228" spans="3:6">
      <c r="C228" s="69"/>
      <c r="D228" s="69"/>
      <c r="E228" s="69"/>
      <c r="F228" s="69"/>
    </row>
    <row r="229" spans="3:6">
      <c r="C229" s="69"/>
      <c r="D229" s="69"/>
      <c r="E229" s="69"/>
      <c r="F229" s="69"/>
    </row>
    <row r="230" spans="3:6">
      <c r="C230" s="69"/>
      <c r="D230" s="69"/>
      <c r="E230" s="69"/>
      <c r="F230" s="69"/>
    </row>
    <row r="231" spans="3:6">
      <c r="C231" s="69"/>
      <c r="D231" s="69"/>
      <c r="E231" s="69"/>
      <c r="F231" s="69"/>
    </row>
    <row r="232" spans="3:6">
      <c r="C232" s="69"/>
      <c r="D232" s="69"/>
      <c r="E232" s="69"/>
      <c r="F232" s="69"/>
    </row>
    <row r="233" spans="3:6">
      <c r="C233" s="69"/>
      <c r="D233" s="69"/>
      <c r="E233" s="69"/>
      <c r="F233" s="69"/>
    </row>
    <row r="234" spans="3:6">
      <c r="C234" s="69"/>
      <c r="D234" s="69"/>
      <c r="E234" s="69"/>
      <c r="F234" s="69"/>
    </row>
    <row r="235" spans="3:6">
      <c r="C235" s="69"/>
      <c r="D235" s="69"/>
      <c r="E235" s="69"/>
      <c r="F235" s="69"/>
    </row>
    <row r="236" spans="3:6">
      <c r="C236" s="69"/>
      <c r="D236" s="69"/>
      <c r="E236" s="69"/>
      <c r="F236" s="69"/>
    </row>
    <row r="237" spans="3:6">
      <c r="C237" s="69"/>
      <c r="D237" s="69"/>
      <c r="E237" s="69"/>
      <c r="F237" s="69"/>
    </row>
    <row r="238" spans="3:6">
      <c r="C238" s="69"/>
      <c r="D238" s="69"/>
      <c r="E238" s="69"/>
      <c r="F238" s="69"/>
    </row>
    <row r="239" spans="3:6">
      <c r="C239" s="69"/>
      <c r="D239" s="69"/>
      <c r="E239" s="69"/>
      <c r="F239" s="69"/>
    </row>
    <row r="240" spans="3:6">
      <c r="C240" s="69"/>
      <c r="D240" s="69"/>
      <c r="E240" s="69"/>
      <c r="F240" s="69"/>
    </row>
    <row r="241" spans="3:6">
      <c r="C241" s="69"/>
      <c r="D241" s="69"/>
      <c r="E241" s="69"/>
      <c r="F241" s="69"/>
    </row>
    <row r="242" spans="3:6">
      <c r="C242" s="69"/>
      <c r="D242" s="69"/>
      <c r="E242" s="69"/>
      <c r="F242" s="69"/>
    </row>
    <row r="243" spans="3:6">
      <c r="C243" s="69"/>
      <c r="D243" s="69"/>
      <c r="E243" s="69"/>
      <c r="F243" s="69"/>
    </row>
    <row r="244" spans="3:6">
      <c r="C244" s="69"/>
      <c r="D244" s="69"/>
      <c r="E244" s="69"/>
      <c r="F244" s="69"/>
    </row>
    <row r="245" spans="3:6">
      <c r="C245" s="69"/>
      <c r="D245" s="69"/>
      <c r="E245" s="69"/>
      <c r="F245" s="69"/>
    </row>
    <row r="246" spans="3:6">
      <c r="C246" s="69"/>
      <c r="D246" s="69"/>
      <c r="E246" s="69"/>
      <c r="F246" s="69"/>
    </row>
    <row r="247" spans="3:6">
      <c r="C247" s="69"/>
      <c r="D247" s="69"/>
      <c r="E247" s="69"/>
      <c r="F247" s="69"/>
    </row>
    <row r="248" spans="3:6">
      <c r="C248" s="69"/>
      <c r="D248" s="69"/>
      <c r="E248" s="69"/>
      <c r="F248" s="69"/>
    </row>
    <row r="249" spans="3:6">
      <c r="C249" s="69"/>
      <c r="D249" s="69"/>
      <c r="E249" s="69"/>
      <c r="F249" s="69"/>
    </row>
    <row r="250" spans="3:6">
      <c r="C250" s="69"/>
      <c r="D250" s="69"/>
      <c r="E250" s="69"/>
      <c r="F250" s="69"/>
    </row>
    <row r="251" spans="3:6">
      <c r="C251" s="69"/>
      <c r="D251" s="69"/>
      <c r="E251" s="69"/>
      <c r="F251" s="69"/>
    </row>
    <row r="252" spans="3:6">
      <c r="C252" s="69"/>
      <c r="D252" s="69"/>
      <c r="E252" s="69"/>
      <c r="F252" s="69"/>
    </row>
    <row r="253" spans="3:6">
      <c r="C253" s="69"/>
      <c r="D253" s="69"/>
      <c r="E253" s="69"/>
      <c r="F253" s="69"/>
    </row>
    <row r="254" spans="3:6">
      <c r="C254" s="69"/>
      <c r="D254" s="69"/>
      <c r="E254" s="69"/>
      <c r="F254" s="69"/>
    </row>
    <row r="255" spans="3:6">
      <c r="C255" s="69"/>
      <c r="D255" s="69"/>
      <c r="E255" s="69"/>
      <c r="F255" s="69"/>
    </row>
    <row r="256" spans="3:6">
      <c r="C256" s="69"/>
      <c r="D256" s="69"/>
      <c r="E256" s="69"/>
      <c r="F256" s="69"/>
    </row>
    <row r="257" spans="3:6">
      <c r="C257" s="69"/>
      <c r="D257" s="69"/>
      <c r="E257" s="69"/>
      <c r="F257" s="69"/>
    </row>
    <row r="258" spans="3:6">
      <c r="C258" s="69"/>
      <c r="D258" s="69"/>
      <c r="E258" s="69"/>
      <c r="F258" s="69"/>
    </row>
    <row r="259" spans="3:6">
      <c r="C259" s="69"/>
      <c r="D259" s="69"/>
      <c r="E259" s="69"/>
      <c r="F259" s="69"/>
    </row>
    <row r="260" spans="3:6">
      <c r="C260" s="69"/>
      <c r="D260" s="69"/>
      <c r="E260" s="69"/>
      <c r="F260" s="69"/>
    </row>
    <row r="261" spans="3:6">
      <c r="C261" s="69"/>
      <c r="D261" s="69"/>
      <c r="E261" s="69"/>
      <c r="F261" s="69"/>
    </row>
    <row r="262" spans="3:6">
      <c r="C262" s="69"/>
      <c r="D262" s="69"/>
      <c r="E262" s="69"/>
      <c r="F262" s="69"/>
    </row>
    <row r="263" spans="3:6">
      <c r="C263" s="69"/>
      <c r="D263" s="69"/>
      <c r="E263" s="69"/>
      <c r="F263" s="69"/>
    </row>
    <row r="264" spans="3:6">
      <c r="C264" s="69"/>
      <c r="D264" s="69"/>
      <c r="E264" s="69"/>
      <c r="F264" s="69"/>
    </row>
    <row r="265" spans="3:6">
      <c r="C265" s="69"/>
      <c r="D265" s="69"/>
      <c r="E265" s="69"/>
      <c r="F265" s="69"/>
    </row>
    <row r="266" spans="3:6">
      <c r="C266" s="69"/>
      <c r="D266" s="69"/>
      <c r="E266" s="69"/>
      <c r="F266" s="69"/>
    </row>
    <row r="267" spans="3:6">
      <c r="C267" s="69"/>
      <c r="D267" s="69"/>
      <c r="E267" s="69"/>
      <c r="F267" s="69"/>
    </row>
    <row r="268" spans="3:6">
      <c r="C268" s="69"/>
      <c r="D268" s="69"/>
      <c r="E268" s="69"/>
      <c r="F268" s="69"/>
    </row>
    <row r="269" spans="3:6">
      <c r="C269" s="69"/>
      <c r="D269" s="69"/>
      <c r="E269" s="69"/>
      <c r="F269" s="69"/>
    </row>
    <row r="270" spans="3:6">
      <c r="C270" s="69"/>
      <c r="D270" s="69"/>
      <c r="E270" s="69"/>
      <c r="F270" s="69"/>
    </row>
    <row r="271" spans="3:6">
      <c r="C271" s="69"/>
      <c r="D271" s="69"/>
      <c r="E271" s="69"/>
      <c r="F271" s="69"/>
    </row>
    <row r="272" spans="3:6">
      <c r="C272" s="69"/>
      <c r="D272" s="69"/>
      <c r="E272" s="69"/>
      <c r="F272" s="69"/>
    </row>
    <row r="273" spans="3:6">
      <c r="C273" s="69"/>
      <c r="D273" s="69"/>
      <c r="E273" s="69"/>
      <c r="F273" s="69"/>
    </row>
    <row r="274" spans="3:6">
      <c r="C274" s="69"/>
      <c r="D274" s="69"/>
      <c r="E274" s="69"/>
      <c r="F274" s="69"/>
    </row>
    <row r="275" spans="3:6">
      <c r="C275" s="69"/>
      <c r="D275" s="69"/>
      <c r="E275" s="69"/>
      <c r="F275" s="69"/>
    </row>
    <row r="276" spans="3:6">
      <c r="C276" s="69"/>
      <c r="D276" s="69"/>
      <c r="E276" s="69"/>
      <c r="F276" s="69"/>
    </row>
    <row r="277" spans="3:6">
      <c r="C277" s="69"/>
      <c r="D277" s="69"/>
      <c r="E277" s="69"/>
      <c r="F277" s="69"/>
    </row>
    <row r="278" spans="3:6">
      <c r="C278" s="69"/>
      <c r="D278" s="69"/>
      <c r="E278" s="69"/>
      <c r="F278" s="69"/>
    </row>
    <row r="279" spans="3:6">
      <c r="C279" s="69"/>
      <c r="D279" s="69"/>
      <c r="E279" s="69"/>
      <c r="F279" s="69"/>
    </row>
    <row r="280" spans="3:6">
      <c r="C280" s="69"/>
      <c r="D280" s="69"/>
      <c r="E280" s="69"/>
      <c r="F280" s="69"/>
    </row>
    <row r="281" spans="3:6">
      <c r="C281" s="69"/>
      <c r="D281" s="69"/>
      <c r="E281" s="69"/>
      <c r="F281" s="69"/>
    </row>
    <row r="282" spans="3:6">
      <c r="C282" s="69"/>
      <c r="D282" s="69"/>
      <c r="E282" s="69"/>
      <c r="F282" s="69"/>
    </row>
    <row r="283" spans="3:6">
      <c r="C283" s="69"/>
      <c r="D283" s="69"/>
      <c r="E283" s="69"/>
      <c r="F283" s="69"/>
    </row>
    <row r="284" spans="3:6">
      <c r="C284" s="69"/>
      <c r="D284" s="69"/>
      <c r="E284" s="69"/>
      <c r="F284" s="69"/>
    </row>
    <row r="285" spans="3:6">
      <c r="C285" s="69"/>
      <c r="D285" s="69"/>
      <c r="E285" s="69"/>
      <c r="F285" s="69"/>
    </row>
    <row r="286" spans="3:6">
      <c r="C286" s="69"/>
      <c r="D286" s="69"/>
      <c r="E286" s="69"/>
      <c r="F286" s="69"/>
    </row>
    <row r="287" spans="3:6">
      <c r="C287" s="69"/>
      <c r="D287" s="69"/>
      <c r="E287" s="69"/>
      <c r="F287" s="69"/>
    </row>
    <row r="288" spans="3:6">
      <c r="C288" s="69"/>
      <c r="D288" s="69"/>
      <c r="E288" s="69"/>
      <c r="F288" s="69"/>
    </row>
    <row r="289" spans="3:6">
      <c r="C289" s="69"/>
      <c r="D289" s="69"/>
      <c r="E289" s="69"/>
      <c r="F289" s="69"/>
    </row>
    <row r="290" spans="3:6">
      <c r="C290" s="69"/>
      <c r="D290" s="69"/>
      <c r="E290" s="69"/>
      <c r="F290" s="69"/>
    </row>
    <row r="291" spans="3:6">
      <c r="C291" s="69"/>
      <c r="D291" s="69"/>
      <c r="E291" s="69"/>
      <c r="F291" s="69"/>
    </row>
    <row r="292" spans="3:6">
      <c r="C292" s="69"/>
      <c r="D292" s="69"/>
      <c r="E292" s="69"/>
      <c r="F292" s="69"/>
    </row>
    <row r="293" spans="3:6">
      <c r="C293" s="69"/>
      <c r="D293" s="69"/>
      <c r="E293" s="69"/>
      <c r="F293" s="69"/>
    </row>
    <row r="294" spans="3:6">
      <c r="C294" s="69"/>
      <c r="D294" s="69"/>
      <c r="E294" s="69"/>
      <c r="F294" s="69"/>
    </row>
    <row r="295" spans="3:6">
      <c r="C295" s="69"/>
      <c r="D295" s="69"/>
      <c r="E295" s="69"/>
      <c r="F295" s="69"/>
    </row>
    <row r="296" spans="3:6">
      <c r="C296" s="69"/>
      <c r="D296" s="69"/>
      <c r="E296" s="69"/>
      <c r="F296" s="69"/>
    </row>
    <row r="297" spans="3:6">
      <c r="C297" s="69"/>
      <c r="D297" s="69"/>
      <c r="E297" s="69"/>
      <c r="F297" s="69"/>
    </row>
    <row r="298" spans="3:6">
      <c r="C298" s="69"/>
      <c r="D298" s="69"/>
      <c r="E298" s="69"/>
      <c r="F298" s="69"/>
    </row>
    <row r="299" spans="3:6">
      <c r="C299" s="69"/>
      <c r="D299" s="69"/>
      <c r="E299" s="69"/>
      <c r="F299" s="69"/>
    </row>
    <row r="300" spans="3:6">
      <c r="C300" s="69"/>
      <c r="D300" s="69"/>
      <c r="E300" s="69"/>
      <c r="F300" s="69"/>
    </row>
    <row r="301" spans="3:6">
      <c r="C301" s="69"/>
      <c r="D301" s="69"/>
      <c r="E301" s="69"/>
      <c r="F301" s="69"/>
    </row>
    <row r="302" spans="3:6">
      <c r="C302" s="69"/>
      <c r="D302" s="69"/>
      <c r="E302" s="69"/>
      <c r="F302" s="69"/>
    </row>
    <row r="303" spans="3:6">
      <c r="C303" s="69"/>
      <c r="D303" s="69"/>
      <c r="E303" s="69"/>
      <c r="F303" s="69"/>
    </row>
    <row r="304" spans="3:6">
      <c r="C304" s="69"/>
      <c r="D304" s="69"/>
      <c r="E304" s="69"/>
      <c r="F304" s="69"/>
    </row>
    <row r="305" spans="3:6">
      <c r="C305" s="69"/>
      <c r="D305" s="69"/>
      <c r="E305" s="69"/>
      <c r="F305" s="69"/>
    </row>
    <row r="306" spans="3:6">
      <c r="C306" s="69"/>
      <c r="D306" s="69"/>
      <c r="E306" s="69"/>
      <c r="F306" s="69"/>
    </row>
    <row r="307" spans="3:6">
      <c r="C307" s="69"/>
      <c r="D307" s="69"/>
      <c r="E307" s="69"/>
      <c r="F307" s="69"/>
    </row>
    <row r="308" spans="3:6">
      <c r="C308" s="69"/>
      <c r="D308" s="69"/>
      <c r="E308" s="69"/>
      <c r="F308" s="69"/>
    </row>
    <row r="309" spans="3:6">
      <c r="C309" s="69"/>
      <c r="D309" s="69"/>
      <c r="E309" s="69"/>
      <c r="F309" s="69"/>
    </row>
    <row r="310" spans="3:6">
      <c r="C310" s="69"/>
      <c r="D310" s="69"/>
      <c r="E310" s="69"/>
      <c r="F310" s="69"/>
    </row>
    <row r="311" spans="3:6">
      <c r="C311" s="69"/>
      <c r="D311" s="69"/>
      <c r="E311" s="69"/>
      <c r="F311" s="69"/>
    </row>
    <row r="312" spans="3:6">
      <c r="C312" s="69"/>
      <c r="D312" s="69"/>
      <c r="E312" s="69"/>
      <c r="F312" s="69"/>
    </row>
    <row r="313" spans="3:6">
      <c r="C313" s="69"/>
      <c r="D313" s="69"/>
      <c r="E313" s="69"/>
      <c r="F313" s="69"/>
    </row>
    <row r="314" spans="3:6">
      <c r="C314" s="69"/>
      <c r="D314" s="69"/>
      <c r="E314" s="69"/>
      <c r="F314" s="69"/>
    </row>
    <row r="315" spans="3:6">
      <c r="C315" s="69"/>
      <c r="D315" s="69"/>
      <c r="E315" s="69"/>
      <c r="F315" s="69"/>
    </row>
    <row r="316" spans="3:6">
      <c r="C316" s="69"/>
      <c r="D316" s="69"/>
      <c r="E316" s="69"/>
      <c r="F316" s="69"/>
    </row>
    <row r="317" spans="3:6">
      <c r="C317" s="69"/>
      <c r="D317" s="69"/>
      <c r="E317" s="69"/>
      <c r="F317" s="69"/>
    </row>
    <row r="318" spans="3:6">
      <c r="C318" s="69"/>
      <c r="D318" s="69"/>
      <c r="E318" s="69"/>
      <c r="F318" s="69"/>
    </row>
    <row r="319" spans="3:6">
      <c r="C319" s="69"/>
      <c r="D319" s="69"/>
      <c r="E319" s="69"/>
      <c r="F319" s="69"/>
    </row>
    <row r="320" spans="3:6">
      <c r="C320" s="69"/>
      <c r="D320" s="69"/>
      <c r="E320" s="69"/>
      <c r="F320" s="69"/>
    </row>
    <row r="321" spans="3:6">
      <c r="C321" s="69"/>
      <c r="D321" s="69"/>
      <c r="E321" s="69"/>
      <c r="F321" s="69"/>
    </row>
    <row r="322" spans="3:6">
      <c r="C322" s="69"/>
      <c r="D322" s="69"/>
      <c r="E322" s="69"/>
      <c r="F322" s="69"/>
    </row>
    <row r="323" spans="3:6">
      <c r="C323" s="69"/>
      <c r="D323" s="69"/>
      <c r="E323" s="69"/>
      <c r="F323" s="69"/>
    </row>
    <row r="324" spans="3:6">
      <c r="C324" s="69"/>
      <c r="D324" s="69"/>
      <c r="E324" s="69"/>
      <c r="F324" s="69"/>
    </row>
    <row r="325" spans="3:6">
      <c r="C325" s="69"/>
      <c r="D325" s="69"/>
      <c r="E325" s="69"/>
      <c r="F325" s="69"/>
    </row>
    <row r="326" spans="3:6">
      <c r="C326" s="69"/>
      <c r="D326" s="69"/>
      <c r="E326" s="69"/>
      <c r="F326" s="69"/>
    </row>
    <row r="327" spans="3:6">
      <c r="C327" s="69"/>
      <c r="D327" s="69"/>
      <c r="E327" s="69"/>
      <c r="F327" s="69"/>
    </row>
    <row r="328" spans="3:6">
      <c r="C328" s="69"/>
      <c r="D328" s="69"/>
      <c r="E328" s="69"/>
      <c r="F328" s="69"/>
    </row>
    <row r="329" spans="3:6">
      <c r="C329" s="69"/>
      <c r="D329" s="69"/>
      <c r="E329" s="69"/>
      <c r="F329" s="69"/>
    </row>
    <row r="330" spans="3:6">
      <c r="C330" s="69"/>
      <c r="D330" s="69"/>
      <c r="E330" s="69"/>
      <c r="F330" s="69"/>
    </row>
    <row r="331" spans="3:6">
      <c r="C331" s="69"/>
      <c r="D331" s="69"/>
      <c r="E331" s="69"/>
      <c r="F331" s="69"/>
    </row>
    <row r="332" spans="3:6">
      <c r="C332" s="69"/>
      <c r="D332" s="69"/>
      <c r="E332" s="69"/>
      <c r="F332" s="69"/>
    </row>
    <row r="333" spans="3:6">
      <c r="C333" s="69"/>
      <c r="D333" s="69"/>
      <c r="E333" s="69"/>
      <c r="F333" s="69"/>
    </row>
    <row r="334" spans="3:6">
      <c r="C334" s="69"/>
      <c r="D334" s="69"/>
      <c r="E334" s="69"/>
      <c r="F334" s="69"/>
    </row>
    <row r="335" spans="3:6">
      <c r="C335" s="69"/>
      <c r="D335" s="69"/>
      <c r="E335" s="69"/>
      <c r="F335" s="69"/>
    </row>
    <row r="336" spans="3:6">
      <c r="C336" s="69"/>
      <c r="D336" s="69"/>
      <c r="E336" s="69"/>
      <c r="F336" s="69"/>
    </row>
    <row r="337" spans="3:6">
      <c r="C337" s="69"/>
      <c r="D337" s="69"/>
      <c r="E337" s="69"/>
      <c r="F337" s="69"/>
    </row>
    <row r="338" spans="3:6">
      <c r="C338" s="69"/>
      <c r="D338" s="69"/>
      <c r="E338" s="69"/>
      <c r="F338" s="69"/>
    </row>
    <row r="339" spans="3:6">
      <c r="C339" s="69"/>
      <c r="D339" s="69"/>
      <c r="E339" s="69"/>
      <c r="F339" s="69"/>
    </row>
    <row r="340" spans="3:6">
      <c r="C340" s="69"/>
      <c r="D340" s="69"/>
      <c r="E340" s="69"/>
      <c r="F340" s="69"/>
    </row>
    <row r="341" spans="3:6">
      <c r="C341" s="69"/>
      <c r="D341" s="69"/>
      <c r="E341" s="69"/>
      <c r="F341" s="69"/>
    </row>
    <row r="342" spans="3:6">
      <c r="C342" s="69"/>
      <c r="D342" s="69"/>
      <c r="E342" s="69"/>
      <c r="F342" s="69"/>
    </row>
    <row r="343" spans="3:6">
      <c r="C343" s="69"/>
      <c r="D343" s="69"/>
      <c r="E343" s="69"/>
      <c r="F343" s="69"/>
    </row>
    <row r="344" spans="3:6">
      <c r="C344" s="69"/>
      <c r="D344" s="69"/>
      <c r="E344" s="69"/>
      <c r="F344" s="69"/>
    </row>
    <row r="345" spans="3:6">
      <c r="C345" s="69"/>
      <c r="D345" s="69"/>
      <c r="E345" s="69"/>
      <c r="F345" s="69"/>
    </row>
    <row r="346" spans="3:6">
      <c r="C346" s="69"/>
      <c r="D346" s="69"/>
      <c r="E346" s="69"/>
      <c r="F346" s="69"/>
    </row>
    <row r="347" spans="3:6">
      <c r="C347" s="69"/>
      <c r="D347" s="69"/>
      <c r="E347" s="69"/>
      <c r="F347" s="69"/>
    </row>
    <row r="348" spans="3:6">
      <c r="C348" s="69"/>
      <c r="D348" s="69"/>
      <c r="E348" s="69"/>
      <c r="F348" s="69"/>
    </row>
    <row r="349" spans="3:6">
      <c r="C349" s="69"/>
      <c r="D349" s="69"/>
      <c r="E349" s="69"/>
      <c r="F349" s="69"/>
    </row>
    <row r="350" spans="3:6">
      <c r="C350" s="69"/>
      <c r="D350" s="69"/>
      <c r="E350" s="69"/>
      <c r="F350" s="69"/>
    </row>
    <row r="351" spans="3:6">
      <c r="C351" s="69"/>
      <c r="D351" s="69"/>
      <c r="E351" s="69"/>
      <c r="F351" s="69"/>
    </row>
    <row r="352" spans="3:6">
      <c r="C352" s="69"/>
      <c r="D352" s="69"/>
      <c r="E352" s="69"/>
      <c r="F352" s="69"/>
    </row>
    <row r="353" spans="3:6">
      <c r="C353" s="69"/>
      <c r="D353" s="69"/>
      <c r="E353" s="69"/>
      <c r="F353" s="69"/>
    </row>
    <row r="354" spans="3:6">
      <c r="C354" s="69"/>
      <c r="D354" s="69"/>
      <c r="E354" s="69"/>
      <c r="F354" s="69"/>
    </row>
    <row r="355" spans="3:6">
      <c r="C355" s="69"/>
      <c r="D355" s="69"/>
      <c r="E355" s="69"/>
      <c r="F355" s="69"/>
    </row>
    <row r="356" spans="3:6">
      <c r="C356" s="69"/>
      <c r="D356" s="69"/>
      <c r="E356" s="69"/>
      <c r="F356" s="69"/>
    </row>
    <row r="357" spans="3:6">
      <c r="C357" s="69"/>
      <c r="D357" s="69"/>
      <c r="E357" s="69"/>
      <c r="F357" s="69"/>
    </row>
    <row r="358" spans="3:6">
      <c r="C358" s="69"/>
      <c r="D358" s="69"/>
      <c r="E358" s="69"/>
      <c r="F358" s="69"/>
    </row>
    <row r="359" spans="3:6">
      <c r="C359" s="69"/>
      <c r="D359" s="69"/>
      <c r="E359" s="69"/>
      <c r="F359" s="69"/>
    </row>
    <row r="360" spans="3:6">
      <c r="C360" s="69"/>
      <c r="D360" s="69"/>
      <c r="E360" s="69"/>
      <c r="F360" s="69"/>
    </row>
    <row r="361" spans="3:6">
      <c r="C361" s="69"/>
      <c r="D361" s="69"/>
      <c r="E361" s="69"/>
      <c r="F361" s="69"/>
    </row>
    <row r="362" spans="3:6">
      <c r="C362" s="69"/>
      <c r="D362" s="69"/>
      <c r="E362" s="69"/>
      <c r="F362" s="69"/>
    </row>
    <row r="363" spans="3:6">
      <c r="C363" s="69"/>
      <c r="D363" s="69"/>
      <c r="E363" s="69"/>
      <c r="F363" s="69"/>
    </row>
    <row r="364" spans="3:6">
      <c r="C364" s="69"/>
      <c r="D364" s="69"/>
      <c r="E364" s="69"/>
      <c r="F364" s="69"/>
    </row>
    <row r="365" spans="3:6">
      <c r="C365" s="69"/>
      <c r="D365" s="69"/>
      <c r="E365" s="69"/>
      <c r="F365" s="69"/>
    </row>
    <row r="366" spans="3:6">
      <c r="C366" s="69"/>
      <c r="D366" s="69"/>
      <c r="E366" s="69"/>
      <c r="F366" s="69"/>
    </row>
    <row r="367" spans="3:6">
      <c r="C367" s="69"/>
      <c r="D367" s="69"/>
      <c r="E367" s="69"/>
      <c r="F367" s="69"/>
    </row>
    <row r="368" spans="3:6">
      <c r="C368" s="69"/>
      <c r="D368" s="69"/>
      <c r="E368" s="69"/>
      <c r="F368" s="69"/>
    </row>
    <row r="369" spans="3:6">
      <c r="C369" s="69"/>
      <c r="D369" s="69"/>
      <c r="E369" s="69"/>
      <c r="F369" s="69"/>
    </row>
    <row r="370" spans="3:6">
      <c r="C370" s="69"/>
      <c r="D370" s="69"/>
      <c r="E370" s="69"/>
      <c r="F370" s="69"/>
    </row>
    <row r="371" spans="3:6">
      <c r="C371" s="69"/>
      <c r="D371" s="69"/>
      <c r="E371" s="69"/>
      <c r="F371" s="69"/>
    </row>
    <row r="372" spans="3:6">
      <c r="C372" s="69"/>
      <c r="D372" s="69"/>
      <c r="E372" s="69"/>
      <c r="F372" s="69"/>
    </row>
    <row r="373" spans="3:6">
      <c r="C373" s="69"/>
      <c r="D373" s="69"/>
      <c r="E373" s="69"/>
      <c r="F373" s="69"/>
    </row>
    <row r="374" spans="3:6">
      <c r="C374" s="69"/>
      <c r="D374" s="69"/>
      <c r="E374" s="69"/>
      <c r="F374" s="69"/>
    </row>
    <row r="375" spans="3:6">
      <c r="C375" s="69"/>
      <c r="D375" s="69"/>
      <c r="E375" s="69"/>
      <c r="F375" s="69"/>
    </row>
    <row r="376" spans="3:6">
      <c r="C376" s="69"/>
      <c r="D376" s="69"/>
      <c r="E376" s="69"/>
      <c r="F376" s="69"/>
    </row>
    <row r="377" spans="3:6">
      <c r="C377" s="69"/>
      <c r="D377" s="69"/>
      <c r="E377" s="69"/>
      <c r="F377" s="69"/>
    </row>
    <row r="378" spans="3:6">
      <c r="C378" s="69"/>
      <c r="D378" s="69"/>
      <c r="E378" s="69"/>
      <c r="F378" s="69"/>
    </row>
    <row r="379" spans="3:6">
      <c r="C379" s="69"/>
      <c r="D379" s="69"/>
      <c r="E379" s="69"/>
      <c r="F379" s="69"/>
    </row>
    <row r="380" spans="3:6">
      <c r="C380" s="69"/>
      <c r="D380" s="69"/>
      <c r="E380" s="69"/>
      <c r="F380" s="69"/>
    </row>
    <row r="381" spans="3:6">
      <c r="C381" s="69"/>
      <c r="D381" s="69"/>
      <c r="E381" s="69"/>
      <c r="F381" s="69"/>
    </row>
    <row r="382" spans="3:6">
      <c r="C382" s="69"/>
      <c r="D382" s="69"/>
      <c r="E382" s="69"/>
      <c r="F382" s="69"/>
    </row>
    <row r="383" spans="3:6">
      <c r="C383" s="69"/>
      <c r="D383" s="69"/>
      <c r="E383" s="69"/>
      <c r="F383" s="69"/>
    </row>
    <row r="384" spans="3:6">
      <c r="C384" s="69"/>
      <c r="D384" s="69"/>
      <c r="E384" s="69"/>
      <c r="F384" s="69"/>
    </row>
    <row r="385" spans="3:6">
      <c r="C385" s="69"/>
      <c r="D385" s="69"/>
      <c r="E385" s="69"/>
      <c r="F385" s="69"/>
    </row>
    <row r="386" spans="3:6">
      <c r="C386" s="69"/>
      <c r="D386" s="69"/>
      <c r="E386" s="69"/>
      <c r="F386" s="69"/>
    </row>
    <row r="387" spans="3:6">
      <c r="C387" s="69"/>
      <c r="D387" s="69"/>
      <c r="E387" s="69"/>
      <c r="F387" s="69"/>
    </row>
    <row r="388" spans="3:6">
      <c r="C388" s="69"/>
      <c r="D388" s="69"/>
      <c r="E388" s="69"/>
      <c r="F388" s="69"/>
    </row>
    <row r="389" spans="3:6">
      <c r="C389" s="69"/>
      <c r="D389" s="69"/>
      <c r="E389" s="69"/>
      <c r="F389" s="69"/>
    </row>
    <row r="390" spans="3:6">
      <c r="C390" s="69"/>
      <c r="D390" s="69"/>
      <c r="E390" s="69"/>
      <c r="F390" s="69"/>
    </row>
    <row r="391" spans="3:6">
      <c r="C391" s="69"/>
      <c r="D391" s="69"/>
      <c r="E391" s="69"/>
      <c r="F391" s="69"/>
    </row>
    <row r="392" spans="3:6">
      <c r="C392" s="69"/>
      <c r="D392" s="69"/>
      <c r="E392" s="69"/>
      <c r="F392" s="69"/>
    </row>
    <row r="393" spans="3:6">
      <c r="C393" s="69"/>
      <c r="D393" s="69"/>
      <c r="E393" s="69"/>
      <c r="F393" s="69"/>
    </row>
    <row r="394" spans="3:6">
      <c r="C394" s="69"/>
      <c r="D394" s="69"/>
      <c r="E394" s="69"/>
      <c r="F394" s="69"/>
    </row>
    <row r="395" spans="3:6">
      <c r="C395" s="69"/>
      <c r="D395" s="69"/>
      <c r="E395" s="69"/>
      <c r="F395" s="69"/>
    </row>
    <row r="396" spans="3:6">
      <c r="C396" s="69"/>
      <c r="D396" s="69"/>
      <c r="E396" s="69"/>
      <c r="F396" s="69"/>
    </row>
    <row r="397" spans="3:6">
      <c r="C397" s="69"/>
      <c r="D397" s="69"/>
      <c r="E397" s="69"/>
      <c r="F397" s="69"/>
    </row>
    <row r="398" spans="3:6">
      <c r="C398" s="69"/>
      <c r="D398" s="69"/>
      <c r="E398" s="69"/>
      <c r="F398" s="69"/>
    </row>
    <row r="399" spans="3:6">
      <c r="C399" s="69"/>
      <c r="D399" s="69"/>
      <c r="E399" s="69"/>
      <c r="F399" s="69"/>
    </row>
    <row r="400" spans="3:6">
      <c r="C400" s="69"/>
      <c r="D400" s="69"/>
      <c r="E400" s="69"/>
      <c r="F400" s="69"/>
    </row>
    <row r="401" spans="3:6">
      <c r="C401" s="69"/>
      <c r="D401" s="69"/>
      <c r="E401" s="69"/>
      <c r="F401" s="69"/>
    </row>
    <row r="402" spans="3:6">
      <c r="C402" s="69"/>
      <c r="D402" s="69"/>
      <c r="E402" s="69"/>
      <c r="F402" s="69"/>
    </row>
    <row r="403" spans="3:6">
      <c r="C403" s="69"/>
      <c r="D403" s="69"/>
      <c r="E403" s="69"/>
      <c r="F403" s="69"/>
    </row>
    <row r="404" spans="3:6">
      <c r="C404" s="69"/>
      <c r="D404" s="69"/>
      <c r="E404" s="69"/>
      <c r="F404" s="69"/>
    </row>
    <row r="405" spans="3:6">
      <c r="C405" s="69"/>
      <c r="D405" s="69"/>
      <c r="E405" s="69"/>
      <c r="F405" s="69"/>
    </row>
    <row r="406" spans="3:6">
      <c r="C406" s="69"/>
      <c r="D406" s="69"/>
      <c r="E406" s="69"/>
      <c r="F406" s="69"/>
    </row>
    <row r="407" spans="3:6">
      <c r="C407" s="69"/>
      <c r="D407" s="69"/>
      <c r="E407" s="69"/>
      <c r="F407" s="69"/>
    </row>
    <row r="408" spans="3:6">
      <c r="C408" s="69"/>
      <c r="D408" s="69"/>
      <c r="E408" s="69"/>
      <c r="F408" s="69"/>
    </row>
    <row r="409" spans="3:6">
      <c r="C409" s="69"/>
      <c r="D409" s="69"/>
      <c r="E409" s="69"/>
      <c r="F409" s="69"/>
    </row>
    <row r="410" spans="3:6">
      <c r="C410" s="69"/>
      <c r="D410" s="69"/>
      <c r="E410" s="69"/>
      <c r="F410" s="69"/>
    </row>
    <row r="411" spans="3:6">
      <c r="C411" s="69"/>
      <c r="D411" s="69"/>
      <c r="E411" s="69"/>
      <c r="F411" s="69"/>
    </row>
    <row r="412" spans="3:6">
      <c r="C412" s="69"/>
      <c r="D412" s="69"/>
      <c r="E412" s="69"/>
      <c r="F412" s="69"/>
    </row>
    <row r="413" spans="3:6">
      <c r="C413" s="69"/>
      <c r="D413" s="69"/>
      <c r="E413" s="69"/>
      <c r="F413" s="69"/>
    </row>
    <row r="414" spans="3:6">
      <c r="C414" s="69"/>
      <c r="D414" s="69"/>
      <c r="E414" s="69"/>
      <c r="F414" s="69"/>
    </row>
    <row r="415" spans="3:6">
      <c r="C415" s="69"/>
      <c r="D415" s="69"/>
      <c r="E415" s="69"/>
      <c r="F415" s="69"/>
    </row>
    <row r="416" spans="3:6">
      <c r="C416" s="69"/>
      <c r="D416" s="69"/>
      <c r="E416" s="69"/>
      <c r="F416" s="69"/>
    </row>
    <row r="417" spans="3:6">
      <c r="C417" s="69"/>
      <c r="D417" s="69"/>
      <c r="E417" s="69"/>
      <c r="F417" s="69"/>
    </row>
    <row r="418" spans="3:6">
      <c r="C418" s="69"/>
      <c r="D418" s="69"/>
      <c r="E418" s="69"/>
      <c r="F418" s="69"/>
    </row>
    <row r="419" spans="3:6">
      <c r="C419" s="69"/>
      <c r="D419" s="69"/>
      <c r="E419" s="69"/>
      <c r="F419" s="69"/>
    </row>
    <row r="420" spans="3:6">
      <c r="C420" s="69"/>
      <c r="D420" s="69"/>
      <c r="E420" s="69"/>
      <c r="F420" s="69"/>
    </row>
    <row r="421" spans="3:6">
      <c r="C421" s="69"/>
      <c r="D421" s="69"/>
      <c r="E421" s="69"/>
      <c r="F421" s="69"/>
    </row>
    <row r="422" spans="3:6">
      <c r="C422" s="69"/>
      <c r="D422" s="69"/>
      <c r="E422" s="69"/>
      <c r="F422" s="69"/>
    </row>
    <row r="423" spans="3:6">
      <c r="C423" s="69"/>
      <c r="D423" s="69"/>
      <c r="E423" s="69"/>
      <c r="F423" s="69"/>
    </row>
    <row r="424" spans="3:6">
      <c r="C424" s="69"/>
      <c r="D424" s="69"/>
      <c r="E424" s="69"/>
      <c r="F424" s="69"/>
    </row>
    <row r="425" spans="3:6">
      <c r="C425" s="69"/>
      <c r="D425" s="69"/>
      <c r="E425" s="69"/>
      <c r="F425" s="69"/>
    </row>
    <row r="426" spans="3:6">
      <c r="C426" s="69"/>
      <c r="D426" s="69"/>
      <c r="E426" s="69"/>
      <c r="F426" s="69"/>
    </row>
    <row r="427" spans="3:6">
      <c r="C427" s="69"/>
      <c r="D427" s="69"/>
      <c r="E427" s="69"/>
      <c r="F427" s="69"/>
    </row>
    <row r="428" spans="3:6">
      <c r="C428" s="69"/>
      <c r="D428" s="69"/>
      <c r="E428" s="69"/>
      <c r="F428" s="69"/>
    </row>
    <row r="429" spans="3:6">
      <c r="C429" s="69"/>
      <c r="D429" s="69"/>
      <c r="E429" s="69"/>
      <c r="F429" s="69"/>
    </row>
    <row r="430" spans="3:6">
      <c r="C430" s="69"/>
      <c r="D430" s="69"/>
      <c r="E430" s="69"/>
      <c r="F430" s="69"/>
    </row>
    <row r="431" spans="3:6">
      <c r="C431" s="69"/>
      <c r="D431" s="69"/>
      <c r="E431" s="69"/>
      <c r="F431" s="69"/>
    </row>
    <row r="432" spans="3:6">
      <c r="C432" s="69"/>
      <c r="D432" s="69"/>
      <c r="E432" s="69"/>
      <c r="F432" s="69"/>
    </row>
    <row r="433" spans="3:6">
      <c r="C433" s="69"/>
      <c r="D433" s="69"/>
      <c r="E433" s="69"/>
      <c r="F433" s="69"/>
    </row>
    <row r="434" spans="3:6">
      <c r="C434" s="69"/>
      <c r="D434" s="69"/>
      <c r="E434" s="69"/>
      <c r="F434" s="69"/>
    </row>
    <row r="435" spans="3:6">
      <c r="C435" s="69"/>
      <c r="D435" s="69"/>
      <c r="E435" s="69"/>
      <c r="F435" s="69"/>
    </row>
    <row r="436" spans="3:6">
      <c r="C436" s="69"/>
      <c r="D436" s="69"/>
      <c r="E436" s="69"/>
      <c r="F436" s="69"/>
    </row>
    <row r="437" spans="3:6">
      <c r="C437" s="69"/>
      <c r="D437" s="69"/>
      <c r="E437" s="69"/>
      <c r="F437" s="69"/>
    </row>
    <row r="438" spans="3:6">
      <c r="C438" s="69"/>
      <c r="D438" s="69"/>
      <c r="E438" s="69"/>
      <c r="F438" s="69"/>
    </row>
    <row r="439" spans="3:6">
      <c r="C439" s="69"/>
      <c r="D439" s="69"/>
      <c r="E439" s="69"/>
      <c r="F439" s="69"/>
    </row>
    <row r="440" spans="3:6">
      <c r="C440" s="69"/>
      <c r="D440" s="69"/>
      <c r="E440" s="69"/>
      <c r="F440" s="69"/>
    </row>
    <row r="441" spans="3:6">
      <c r="C441" s="69"/>
      <c r="D441" s="69"/>
      <c r="E441" s="69"/>
      <c r="F441" s="69"/>
    </row>
    <row r="442" spans="3:6">
      <c r="C442" s="69"/>
      <c r="D442" s="69"/>
      <c r="E442" s="69"/>
      <c r="F442" s="69"/>
    </row>
    <row r="443" spans="3:6">
      <c r="C443" s="69"/>
      <c r="D443" s="69"/>
      <c r="E443" s="69"/>
      <c r="F443" s="69"/>
    </row>
    <row r="444" spans="3:6">
      <c r="C444" s="69"/>
      <c r="D444" s="69"/>
      <c r="E444" s="69"/>
      <c r="F444" s="69"/>
    </row>
    <row r="445" spans="3:6">
      <c r="C445" s="69"/>
      <c r="D445" s="69"/>
      <c r="E445" s="69"/>
      <c r="F445" s="69"/>
    </row>
    <row r="446" spans="3:6">
      <c r="C446" s="69"/>
      <c r="D446" s="69"/>
      <c r="E446" s="69"/>
      <c r="F446" s="69"/>
    </row>
    <row r="447" spans="3:6">
      <c r="C447" s="69"/>
      <c r="D447" s="69"/>
      <c r="E447" s="69"/>
      <c r="F447" s="69"/>
    </row>
    <row r="448" spans="3:6">
      <c r="C448" s="69"/>
      <c r="D448" s="69"/>
      <c r="E448" s="69"/>
      <c r="F448" s="69"/>
    </row>
    <row r="449" spans="3:6">
      <c r="C449" s="69"/>
      <c r="D449" s="69"/>
      <c r="E449" s="69"/>
      <c r="F449" s="69"/>
    </row>
    <row r="450" spans="3:6">
      <c r="C450" s="69"/>
      <c r="D450" s="69"/>
      <c r="E450" s="69"/>
      <c r="F450" s="69"/>
    </row>
    <row r="451" spans="3:6">
      <c r="C451" s="69"/>
      <c r="D451" s="69"/>
      <c r="E451" s="69"/>
      <c r="F451" s="69"/>
    </row>
    <row r="452" spans="3:6">
      <c r="C452" s="69"/>
      <c r="D452" s="69"/>
      <c r="E452" s="69"/>
      <c r="F452" s="69"/>
    </row>
    <row r="453" spans="3:6">
      <c r="C453" s="69"/>
      <c r="D453" s="69"/>
      <c r="E453" s="69"/>
      <c r="F453" s="69"/>
    </row>
    <row r="454" spans="3:6">
      <c r="C454" s="69"/>
      <c r="D454" s="69"/>
      <c r="E454" s="69"/>
      <c r="F454" s="69"/>
    </row>
    <row r="455" spans="3:6">
      <c r="C455" s="69"/>
      <c r="D455" s="69"/>
      <c r="E455" s="69"/>
      <c r="F455" s="69"/>
    </row>
    <row r="456" spans="3:6">
      <c r="C456" s="69"/>
      <c r="D456" s="69"/>
      <c r="E456" s="69"/>
      <c r="F456" s="69"/>
    </row>
    <row r="457" spans="3:6">
      <c r="C457" s="69"/>
      <c r="D457" s="69"/>
      <c r="E457" s="69"/>
      <c r="F457" s="69"/>
    </row>
    <row r="458" spans="3:6">
      <c r="C458" s="69"/>
      <c r="D458" s="69"/>
      <c r="E458" s="69"/>
      <c r="F458" s="69"/>
    </row>
    <row r="459" spans="3:6">
      <c r="C459" s="69"/>
      <c r="D459" s="69"/>
      <c r="E459" s="69"/>
      <c r="F459" s="69"/>
    </row>
    <row r="460" spans="3:6">
      <c r="C460" s="69"/>
      <c r="D460" s="69"/>
      <c r="E460" s="69"/>
      <c r="F460" s="69"/>
    </row>
    <row r="461" spans="3:6">
      <c r="C461" s="69"/>
      <c r="D461" s="69"/>
      <c r="E461" s="69"/>
      <c r="F461" s="69"/>
    </row>
    <row r="462" spans="3:6">
      <c r="C462" s="69"/>
      <c r="D462" s="69"/>
      <c r="E462" s="69"/>
      <c r="F462" s="69"/>
    </row>
    <row r="463" spans="3:6">
      <c r="C463" s="69"/>
      <c r="D463" s="69"/>
      <c r="E463" s="69"/>
      <c r="F463" s="69"/>
    </row>
    <row r="464" spans="3:6">
      <c r="C464" s="69"/>
      <c r="D464" s="69"/>
      <c r="E464" s="69"/>
      <c r="F464" s="69"/>
    </row>
    <row r="465" spans="3:6">
      <c r="C465" s="69"/>
      <c r="D465" s="69"/>
      <c r="E465" s="69"/>
      <c r="F465" s="69"/>
    </row>
    <row r="466" spans="3:6">
      <c r="C466" s="69"/>
      <c r="D466" s="69"/>
      <c r="E466" s="69"/>
      <c r="F466" s="69"/>
    </row>
    <row r="467" spans="3:6">
      <c r="C467" s="69"/>
      <c r="D467" s="69"/>
      <c r="E467" s="69"/>
      <c r="F467" s="69"/>
    </row>
    <row r="468" spans="3:6">
      <c r="C468" s="69"/>
      <c r="D468" s="69"/>
      <c r="E468" s="69"/>
      <c r="F468" s="69"/>
    </row>
    <row r="469" spans="3:6">
      <c r="C469" s="69"/>
      <c r="D469" s="69"/>
      <c r="E469" s="69"/>
      <c r="F469" s="69"/>
    </row>
    <row r="470" spans="3:6">
      <c r="C470" s="69"/>
      <c r="D470" s="69"/>
      <c r="E470" s="69"/>
      <c r="F470" s="69"/>
    </row>
    <row r="471" spans="3:6">
      <c r="C471" s="69"/>
      <c r="D471" s="69"/>
      <c r="E471" s="69"/>
      <c r="F471" s="69"/>
    </row>
    <row r="472" spans="3:6">
      <c r="C472" s="69"/>
      <c r="D472" s="69"/>
      <c r="E472" s="69"/>
      <c r="F472" s="69"/>
    </row>
    <row r="473" spans="3:6">
      <c r="C473" s="69"/>
      <c r="D473" s="69"/>
      <c r="E473" s="69"/>
      <c r="F473" s="69"/>
    </row>
    <row r="474" spans="3:6">
      <c r="C474" s="69"/>
      <c r="D474" s="69"/>
      <c r="E474" s="69"/>
      <c r="F474" s="69"/>
    </row>
    <row r="475" spans="3:6">
      <c r="C475" s="69"/>
      <c r="D475" s="69"/>
      <c r="E475" s="69"/>
      <c r="F475" s="69"/>
    </row>
    <row r="476" spans="3:6">
      <c r="C476" s="69"/>
      <c r="D476" s="69"/>
      <c r="E476" s="69"/>
      <c r="F476" s="69"/>
    </row>
    <row r="477" spans="3:6">
      <c r="C477" s="69"/>
      <c r="D477" s="69"/>
      <c r="E477" s="69"/>
      <c r="F477" s="69"/>
    </row>
    <row r="478" spans="3:6">
      <c r="C478" s="69"/>
      <c r="D478" s="69"/>
      <c r="E478" s="69"/>
      <c r="F478" s="69"/>
    </row>
    <row r="479" spans="3:6">
      <c r="C479" s="69"/>
      <c r="D479" s="69"/>
      <c r="E479" s="69"/>
      <c r="F479" s="69"/>
    </row>
    <row r="480" spans="3:6">
      <c r="C480" s="69"/>
      <c r="D480" s="69"/>
      <c r="E480" s="69"/>
      <c r="F480" s="69"/>
    </row>
    <row r="481" spans="3:6">
      <c r="C481" s="69"/>
      <c r="D481" s="69"/>
      <c r="E481" s="69"/>
      <c r="F481" s="69"/>
    </row>
    <row r="482" spans="3:6">
      <c r="C482" s="69"/>
      <c r="D482" s="69"/>
      <c r="E482" s="69"/>
      <c r="F482" s="69"/>
    </row>
    <row r="483" spans="3:6">
      <c r="C483" s="69"/>
      <c r="D483" s="69"/>
      <c r="E483" s="69"/>
      <c r="F483" s="69"/>
    </row>
    <row r="484" spans="3:6">
      <c r="C484" s="69"/>
      <c r="D484" s="69"/>
      <c r="E484" s="69"/>
      <c r="F484" s="69"/>
    </row>
    <row r="485" spans="3:6">
      <c r="C485" s="69"/>
      <c r="D485" s="69"/>
      <c r="E485" s="69"/>
      <c r="F485" s="69"/>
    </row>
    <row r="486" spans="3:6">
      <c r="C486" s="69"/>
      <c r="D486" s="69"/>
      <c r="E486" s="69"/>
      <c r="F486" s="69"/>
    </row>
    <row r="487" spans="3:6">
      <c r="C487" s="69"/>
      <c r="D487" s="69"/>
      <c r="E487" s="69"/>
      <c r="F487" s="69"/>
    </row>
    <row r="488" spans="3:6">
      <c r="C488" s="69"/>
      <c r="D488" s="69"/>
      <c r="E488" s="69"/>
      <c r="F488" s="69"/>
    </row>
    <row r="489" spans="3:6">
      <c r="C489" s="69"/>
      <c r="D489" s="69"/>
      <c r="E489" s="69"/>
      <c r="F489" s="69"/>
    </row>
    <row r="490" spans="3:6">
      <c r="C490" s="69"/>
      <c r="D490" s="69"/>
      <c r="E490" s="69"/>
      <c r="F490" s="69"/>
    </row>
    <row r="491" spans="3:6">
      <c r="C491" s="69"/>
      <c r="D491" s="69"/>
      <c r="E491" s="69"/>
      <c r="F491" s="69"/>
    </row>
    <row r="492" spans="3:6">
      <c r="C492" s="69"/>
      <c r="D492" s="69"/>
      <c r="E492" s="69"/>
      <c r="F492" s="69"/>
    </row>
    <row r="493" spans="3:6">
      <c r="C493" s="69"/>
      <c r="D493" s="69"/>
      <c r="E493" s="69"/>
      <c r="F493" s="69"/>
    </row>
    <row r="494" spans="3:6">
      <c r="C494" s="69"/>
      <c r="D494" s="69"/>
      <c r="E494" s="69"/>
      <c r="F494" s="69"/>
    </row>
    <row r="495" spans="3:6">
      <c r="C495" s="69"/>
      <c r="D495" s="69"/>
      <c r="E495" s="69"/>
      <c r="F495" s="69"/>
    </row>
    <row r="496" spans="3:6">
      <c r="C496" s="69"/>
      <c r="D496" s="69"/>
      <c r="E496" s="69"/>
      <c r="F496" s="69"/>
    </row>
    <row r="497" spans="3:6">
      <c r="C497" s="69"/>
      <c r="D497" s="69"/>
      <c r="E497" s="69"/>
      <c r="F497" s="69"/>
    </row>
    <row r="498" spans="3:6">
      <c r="C498" s="69"/>
      <c r="D498" s="69"/>
      <c r="E498" s="69"/>
      <c r="F498" s="69"/>
    </row>
    <row r="499" spans="3:6">
      <c r="C499" s="69"/>
      <c r="D499" s="69"/>
      <c r="E499" s="69"/>
      <c r="F499" s="69"/>
    </row>
    <row r="500" spans="3:6">
      <c r="C500" s="69"/>
      <c r="D500" s="69"/>
      <c r="E500" s="69"/>
      <c r="F500" s="69"/>
    </row>
    <row r="501" spans="3:6">
      <c r="C501" s="69"/>
      <c r="D501" s="69"/>
      <c r="E501" s="69"/>
      <c r="F501" s="69"/>
    </row>
    <row r="502" spans="3:6">
      <c r="C502" s="69"/>
      <c r="D502" s="69"/>
      <c r="E502" s="69"/>
      <c r="F502" s="69"/>
    </row>
    <row r="503" spans="3:6">
      <c r="C503" s="69"/>
      <c r="D503" s="69"/>
      <c r="E503" s="69"/>
      <c r="F503" s="69"/>
    </row>
    <row r="504" spans="3:6">
      <c r="C504" s="69"/>
      <c r="D504" s="69"/>
      <c r="E504" s="69"/>
      <c r="F504" s="69"/>
    </row>
    <row r="505" spans="3:6">
      <c r="C505" s="69"/>
      <c r="D505" s="69"/>
      <c r="E505" s="69"/>
      <c r="F505" s="69"/>
    </row>
    <row r="506" spans="3:6">
      <c r="C506" s="69"/>
      <c r="D506" s="69"/>
      <c r="E506" s="69"/>
      <c r="F506" s="69"/>
    </row>
    <row r="507" spans="3:6">
      <c r="C507" s="69"/>
      <c r="D507" s="69"/>
      <c r="E507" s="69"/>
      <c r="F507" s="69"/>
    </row>
    <row r="508" spans="3:6">
      <c r="C508" s="69"/>
      <c r="D508" s="69"/>
      <c r="E508" s="69"/>
      <c r="F508" s="69"/>
    </row>
    <row r="509" spans="3:6">
      <c r="C509" s="69"/>
      <c r="D509" s="69"/>
      <c r="E509" s="69"/>
      <c r="F509" s="69"/>
    </row>
    <row r="510" spans="3:6">
      <c r="C510" s="69"/>
      <c r="D510" s="69"/>
      <c r="E510" s="69"/>
      <c r="F510" s="69"/>
    </row>
    <row r="511" spans="3:6">
      <c r="C511" s="69"/>
      <c r="D511" s="69"/>
      <c r="E511" s="69"/>
      <c r="F511" s="69"/>
    </row>
    <row r="512" spans="3:6">
      <c r="C512" s="69"/>
      <c r="D512" s="69"/>
      <c r="E512" s="69"/>
      <c r="F512" s="69"/>
    </row>
    <row r="513" spans="3:6">
      <c r="C513" s="69"/>
      <c r="D513" s="69"/>
      <c r="E513" s="69"/>
      <c r="F513" s="69"/>
    </row>
    <row r="514" spans="3:6">
      <c r="C514" s="69"/>
      <c r="D514" s="69"/>
      <c r="E514" s="69"/>
      <c r="F514" s="69"/>
    </row>
    <row r="515" spans="3:6">
      <c r="C515" s="69"/>
      <c r="D515" s="69"/>
      <c r="E515" s="69"/>
      <c r="F515" s="69"/>
    </row>
    <row r="516" spans="3:6">
      <c r="C516" s="69"/>
      <c r="D516" s="69"/>
      <c r="E516" s="69"/>
      <c r="F516" s="69"/>
    </row>
    <row r="517" spans="3:6">
      <c r="C517" s="69"/>
      <c r="D517" s="69"/>
      <c r="E517" s="69"/>
      <c r="F517" s="69"/>
    </row>
    <row r="518" spans="3:6">
      <c r="C518" s="69"/>
      <c r="D518" s="69"/>
      <c r="E518" s="69"/>
      <c r="F518" s="69"/>
    </row>
    <row r="519" spans="3:6">
      <c r="C519" s="69"/>
      <c r="D519" s="69"/>
      <c r="E519" s="69"/>
      <c r="F519" s="69"/>
    </row>
    <row r="520" spans="3:6">
      <c r="C520" s="69"/>
      <c r="D520" s="69"/>
      <c r="E520" s="69"/>
      <c r="F520" s="69"/>
    </row>
    <row r="521" spans="3:6">
      <c r="C521" s="69"/>
      <c r="D521" s="69"/>
      <c r="E521" s="69"/>
      <c r="F521" s="69"/>
    </row>
    <row r="522" spans="3:6">
      <c r="C522" s="69"/>
      <c r="D522" s="69"/>
      <c r="E522" s="69"/>
      <c r="F522" s="69"/>
    </row>
    <row r="523" spans="3:6">
      <c r="C523" s="69"/>
      <c r="D523" s="69"/>
      <c r="E523" s="69"/>
      <c r="F523" s="69"/>
    </row>
    <row r="524" spans="3:6">
      <c r="C524" s="69"/>
      <c r="D524" s="69"/>
      <c r="E524" s="69"/>
      <c r="F524" s="69"/>
    </row>
    <row r="525" spans="3:6">
      <c r="C525" s="69"/>
      <c r="D525" s="69"/>
      <c r="E525" s="69"/>
      <c r="F525" s="69"/>
    </row>
    <row r="526" spans="3:6">
      <c r="C526" s="69"/>
      <c r="D526" s="69"/>
      <c r="E526" s="69"/>
      <c r="F526" s="69"/>
    </row>
    <row r="527" spans="3:6">
      <c r="C527" s="69"/>
      <c r="D527" s="69"/>
      <c r="E527" s="69"/>
      <c r="F527" s="69"/>
    </row>
    <row r="528" spans="3:6">
      <c r="C528" s="69"/>
      <c r="D528" s="69"/>
      <c r="E528" s="69"/>
      <c r="F528" s="69"/>
    </row>
    <row r="529" spans="3:6">
      <c r="C529" s="69"/>
      <c r="D529" s="69"/>
      <c r="E529" s="69"/>
      <c r="F529" s="69"/>
    </row>
    <row r="530" spans="3:6">
      <c r="C530" s="69"/>
      <c r="D530" s="69"/>
      <c r="E530" s="69"/>
      <c r="F530" s="69"/>
    </row>
    <row r="531" spans="3:6">
      <c r="C531" s="69"/>
      <c r="D531" s="69"/>
      <c r="E531" s="69"/>
      <c r="F531" s="69"/>
    </row>
    <row r="532" spans="3:6">
      <c r="C532" s="69"/>
      <c r="D532" s="69"/>
      <c r="E532" s="69"/>
      <c r="F532" s="69"/>
    </row>
    <row r="533" spans="3:6">
      <c r="C533" s="69"/>
      <c r="D533" s="69"/>
      <c r="E533" s="69"/>
      <c r="F533" s="69"/>
    </row>
    <row r="534" spans="3:6">
      <c r="C534" s="69"/>
      <c r="D534" s="69"/>
      <c r="E534" s="69"/>
      <c r="F534" s="69"/>
    </row>
    <row r="535" spans="3:6">
      <c r="C535" s="69"/>
      <c r="D535" s="69"/>
      <c r="E535" s="69"/>
      <c r="F535" s="69"/>
    </row>
    <row r="536" spans="3:6">
      <c r="C536" s="69"/>
      <c r="D536" s="69"/>
      <c r="E536" s="69"/>
      <c r="F536" s="69"/>
    </row>
    <row r="537" spans="3:6">
      <c r="C537" s="69"/>
      <c r="D537" s="69"/>
      <c r="E537" s="69"/>
      <c r="F537" s="69"/>
    </row>
    <row r="538" spans="3:6">
      <c r="C538" s="69"/>
      <c r="D538" s="69"/>
      <c r="E538" s="69"/>
      <c r="F538" s="69"/>
    </row>
    <row r="539" spans="3:6">
      <c r="C539" s="69"/>
      <c r="D539" s="69"/>
      <c r="E539" s="69"/>
      <c r="F539" s="69"/>
    </row>
    <row r="540" spans="3:6">
      <c r="C540" s="69"/>
      <c r="D540" s="69"/>
      <c r="E540" s="69"/>
      <c r="F540" s="69"/>
    </row>
    <row r="541" spans="3:6">
      <c r="C541" s="69"/>
      <c r="D541" s="69"/>
      <c r="E541" s="69"/>
      <c r="F541" s="69"/>
    </row>
    <row r="542" spans="3:6">
      <c r="C542" s="69"/>
      <c r="D542" s="69"/>
      <c r="E542" s="69"/>
      <c r="F542" s="69"/>
    </row>
    <row r="543" spans="3:6">
      <c r="C543" s="69"/>
      <c r="D543" s="69"/>
      <c r="E543" s="69"/>
      <c r="F543" s="69"/>
    </row>
    <row r="544" spans="3:6">
      <c r="C544" s="69"/>
      <c r="D544" s="69"/>
      <c r="E544" s="69"/>
      <c r="F544" s="69"/>
    </row>
    <row r="545" spans="3:6">
      <c r="C545" s="69"/>
      <c r="D545" s="69"/>
      <c r="E545" s="69"/>
      <c r="F545" s="69"/>
    </row>
    <row r="546" spans="3:6">
      <c r="C546" s="69"/>
      <c r="D546" s="69"/>
      <c r="E546" s="69"/>
      <c r="F546" s="69"/>
    </row>
    <row r="547" spans="3:6">
      <c r="C547" s="69"/>
      <c r="D547" s="69"/>
      <c r="E547" s="69"/>
      <c r="F547" s="69"/>
    </row>
    <row r="548" spans="3:6">
      <c r="C548" s="69"/>
      <c r="D548" s="69"/>
      <c r="E548" s="69"/>
      <c r="F548" s="69"/>
    </row>
    <row r="549" spans="3:6">
      <c r="C549" s="69"/>
      <c r="D549" s="69"/>
      <c r="E549" s="69"/>
      <c r="F549" s="69"/>
    </row>
    <row r="550" spans="3:6">
      <c r="C550" s="69"/>
      <c r="D550" s="69"/>
      <c r="E550" s="69"/>
      <c r="F550" s="69"/>
    </row>
    <row r="551" spans="3:6">
      <c r="C551" s="69"/>
      <c r="D551" s="69"/>
      <c r="E551" s="69"/>
      <c r="F551" s="69"/>
    </row>
    <row r="552" spans="3:6">
      <c r="C552" s="69"/>
      <c r="D552" s="69"/>
      <c r="E552" s="69"/>
      <c r="F552" s="69"/>
    </row>
    <row r="553" spans="3:6">
      <c r="C553" s="69"/>
      <c r="D553" s="69"/>
      <c r="E553" s="69"/>
      <c r="F553" s="69"/>
    </row>
    <row r="554" spans="3:6">
      <c r="C554" s="69"/>
      <c r="D554" s="69"/>
      <c r="E554" s="69"/>
      <c r="F554" s="69"/>
    </row>
    <row r="555" spans="3:6">
      <c r="C555" s="69"/>
      <c r="D555" s="69"/>
      <c r="E555" s="69"/>
      <c r="F555" s="69"/>
    </row>
    <row r="556" spans="3:6">
      <c r="C556" s="69"/>
      <c r="D556" s="69"/>
      <c r="E556" s="69"/>
      <c r="F556" s="69"/>
    </row>
    <row r="557" spans="3:6">
      <c r="C557" s="69"/>
      <c r="D557" s="69"/>
      <c r="E557" s="69"/>
      <c r="F557" s="69"/>
    </row>
    <row r="558" spans="3:6">
      <c r="C558" s="69"/>
      <c r="D558" s="69"/>
      <c r="E558" s="69"/>
      <c r="F558" s="69"/>
    </row>
    <row r="559" spans="3:6">
      <c r="C559" s="69"/>
      <c r="D559" s="69"/>
      <c r="E559" s="69"/>
      <c r="F559" s="69"/>
    </row>
    <row r="560" spans="3:6">
      <c r="C560" s="69"/>
      <c r="D560" s="69"/>
      <c r="E560" s="69"/>
      <c r="F560" s="69"/>
    </row>
    <row r="561" spans="3:6">
      <c r="C561" s="69"/>
      <c r="D561" s="69"/>
      <c r="E561" s="69"/>
      <c r="F561" s="69"/>
    </row>
    <row r="562" spans="3:6">
      <c r="C562" s="69"/>
      <c r="D562" s="69"/>
      <c r="E562" s="69"/>
      <c r="F562" s="69"/>
    </row>
    <row r="563" spans="3:6">
      <c r="C563" s="69"/>
      <c r="D563" s="69"/>
      <c r="E563" s="69"/>
      <c r="F563" s="69"/>
    </row>
    <row r="564" spans="3:6">
      <c r="C564" s="69"/>
      <c r="D564" s="69"/>
      <c r="E564" s="69"/>
      <c r="F564" s="69"/>
    </row>
    <row r="565" spans="3:6">
      <c r="C565" s="69"/>
      <c r="D565" s="69"/>
      <c r="E565" s="69"/>
      <c r="F565" s="69"/>
    </row>
    <row r="566" spans="3:6">
      <c r="C566" s="69"/>
      <c r="D566" s="69"/>
      <c r="E566" s="69"/>
      <c r="F566" s="69"/>
    </row>
    <row r="567" spans="3:6">
      <c r="C567" s="69"/>
      <c r="D567" s="69"/>
      <c r="E567" s="69"/>
      <c r="F567" s="69"/>
    </row>
    <row r="568" spans="3:6">
      <c r="C568" s="69"/>
      <c r="D568" s="69"/>
      <c r="E568" s="69"/>
      <c r="F568" s="69"/>
    </row>
    <row r="569" spans="3:6">
      <c r="C569" s="69"/>
      <c r="D569" s="69"/>
      <c r="E569" s="69"/>
      <c r="F569" s="69"/>
    </row>
    <row r="570" spans="3:6">
      <c r="C570" s="69"/>
      <c r="D570" s="69"/>
      <c r="E570" s="69"/>
      <c r="F570" s="69"/>
    </row>
    <row r="571" spans="3:6">
      <c r="C571" s="69"/>
      <c r="D571" s="69"/>
      <c r="E571" s="69"/>
      <c r="F571" s="69"/>
    </row>
    <row r="572" spans="3:6">
      <c r="C572" s="69"/>
      <c r="D572" s="69"/>
      <c r="E572" s="69"/>
      <c r="F572" s="69"/>
    </row>
    <row r="573" spans="3:6">
      <c r="C573" s="69"/>
      <c r="D573" s="69"/>
      <c r="E573" s="69"/>
      <c r="F573" s="69"/>
    </row>
    <row r="574" spans="3:6">
      <c r="C574" s="69"/>
      <c r="D574" s="69"/>
      <c r="E574" s="69"/>
      <c r="F574" s="69"/>
    </row>
    <row r="575" spans="3:6">
      <c r="C575" s="69"/>
      <c r="D575" s="69"/>
      <c r="E575" s="69"/>
      <c r="F575" s="69"/>
    </row>
    <row r="576" spans="3:6">
      <c r="C576" s="69"/>
      <c r="D576" s="69"/>
      <c r="E576" s="69"/>
      <c r="F576" s="69"/>
    </row>
    <row r="577" spans="3:6">
      <c r="C577" s="69"/>
      <c r="D577" s="69"/>
      <c r="E577" s="69"/>
      <c r="F577" s="69"/>
    </row>
    <row r="578" spans="3:6">
      <c r="C578" s="69"/>
      <c r="D578" s="69"/>
      <c r="E578" s="69"/>
      <c r="F578" s="69"/>
    </row>
    <row r="579" spans="3:6">
      <c r="C579" s="69"/>
      <c r="D579" s="69"/>
      <c r="E579" s="69"/>
      <c r="F579" s="69"/>
    </row>
    <row r="580" spans="3:6">
      <c r="C580" s="69"/>
      <c r="D580" s="69"/>
      <c r="E580" s="69"/>
      <c r="F580" s="69"/>
    </row>
    <row r="581" spans="3:6">
      <c r="C581" s="69"/>
      <c r="D581" s="69"/>
      <c r="E581" s="69"/>
      <c r="F581" s="69"/>
    </row>
    <row r="582" spans="3:6">
      <c r="C582" s="69"/>
      <c r="D582" s="69"/>
      <c r="E582" s="69"/>
      <c r="F582" s="69"/>
    </row>
    <row r="583" spans="3:6">
      <c r="C583" s="69"/>
      <c r="D583" s="69"/>
      <c r="E583" s="69"/>
      <c r="F583" s="69"/>
    </row>
    <row r="584" spans="3:6">
      <c r="C584" s="69"/>
      <c r="D584" s="69"/>
      <c r="E584" s="69"/>
      <c r="F584" s="69"/>
    </row>
    <row r="585" spans="3:6">
      <c r="C585" s="69"/>
      <c r="D585" s="69"/>
      <c r="E585" s="69"/>
      <c r="F585" s="69"/>
    </row>
    <row r="586" spans="3:6">
      <c r="C586" s="69"/>
      <c r="D586" s="69"/>
      <c r="E586" s="69"/>
      <c r="F586" s="69"/>
    </row>
    <row r="587" spans="3:6">
      <c r="C587" s="69"/>
      <c r="D587" s="69"/>
      <c r="E587" s="69"/>
      <c r="F587" s="69"/>
    </row>
    <row r="588" spans="3:6">
      <c r="C588" s="69"/>
      <c r="D588" s="69"/>
      <c r="E588" s="69"/>
      <c r="F588" s="69"/>
    </row>
    <row r="589" spans="3:6">
      <c r="C589" s="69"/>
      <c r="D589" s="69"/>
      <c r="E589" s="69"/>
      <c r="F589" s="69"/>
    </row>
    <row r="590" spans="3:6">
      <c r="C590" s="69"/>
      <c r="D590" s="69"/>
      <c r="E590" s="69"/>
      <c r="F590" s="69"/>
    </row>
    <row r="591" spans="3:6">
      <c r="C591" s="69"/>
      <c r="D591" s="69"/>
      <c r="E591" s="69"/>
      <c r="F591" s="69"/>
    </row>
    <row r="592" spans="3:6">
      <c r="C592" s="69"/>
      <c r="D592" s="69"/>
      <c r="E592" s="69"/>
      <c r="F592" s="69"/>
    </row>
    <row r="593" spans="3:6">
      <c r="C593" s="69"/>
      <c r="D593" s="69"/>
      <c r="E593" s="69"/>
      <c r="F593" s="69"/>
    </row>
    <row r="594" spans="3:6">
      <c r="C594" s="69"/>
      <c r="D594" s="69"/>
      <c r="E594" s="69"/>
      <c r="F594" s="69"/>
    </row>
    <row r="595" spans="3:6">
      <c r="C595" s="69"/>
      <c r="D595" s="69"/>
      <c r="E595" s="69"/>
      <c r="F595" s="69"/>
    </row>
    <row r="596" spans="3:6">
      <c r="C596" s="69"/>
      <c r="D596" s="69"/>
      <c r="E596" s="69"/>
      <c r="F596" s="69"/>
    </row>
    <row r="597" spans="3:6">
      <c r="C597" s="69"/>
      <c r="D597" s="69"/>
      <c r="E597" s="69"/>
      <c r="F597" s="69"/>
    </row>
    <row r="598" spans="3:6">
      <c r="C598" s="69"/>
      <c r="D598" s="69"/>
      <c r="E598" s="69"/>
      <c r="F598" s="69"/>
    </row>
    <row r="599" spans="3:6">
      <c r="C599" s="69"/>
      <c r="D599" s="69"/>
      <c r="E599" s="69"/>
      <c r="F599" s="69"/>
    </row>
    <row r="600" spans="3:6">
      <c r="C600" s="69"/>
      <c r="D600" s="69"/>
      <c r="E600" s="69"/>
      <c r="F600" s="69"/>
    </row>
    <row r="601" spans="3:6">
      <c r="C601" s="69"/>
      <c r="D601" s="69"/>
      <c r="E601" s="69"/>
      <c r="F601" s="69"/>
    </row>
    <row r="602" spans="3:6">
      <c r="C602" s="69"/>
      <c r="D602" s="69"/>
      <c r="E602" s="69"/>
      <c r="F602" s="69"/>
    </row>
    <row r="603" spans="3:6">
      <c r="C603" s="69"/>
      <c r="D603" s="69"/>
      <c r="E603" s="69"/>
      <c r="F603" s="69"/>
    </row>
    <row r="604" spans="3:6">
      <c r="C604" s="69"/>
      <c r="D604" s="69"/>
      <c r="E604" s="69"/>
      <c r="F604" s="69"/>
    </row>
    <row r="605" spans="3:6">
      <c r="C605" s="69"/>
      <c r="D605" s="69"/>
      <c r="E605" s="69"/>
      <c r="F605" s="69"/>
    </row>
    <row r="606" spans="3:6">
      <c r="C606" s="69"/>
      <c r="D606" s="69"/>
      <c r="E606" s="69"/>
      <c r="F606" s="69"/>
    </row>
    <row r="607" spans="3:6">
      <c r="C607" s="69"/>
      <c r="D607" s="69"/>
      <c r="E607" s="69"/>
      <c r="F607" s="69"/>
    </row>
    <row r="608" spans="3:6">
      <c r="C608" s="69"/>
      <c r="D608" s="69"/>
      <c r="E608" s="69"/>
      <c r="F608" s="69"/>
    </row>
    <row r="609" spans="3:6">
      <c r="C609" s="69"/>
      <c r="D609" s="69"/>
      <c r="E609" s="69"/>
      <c r="F609" s="69"/>
    </row>
    <row r="610" spans="3:6">
      <c r="C610" s="69"/>
      <c r="D610" s="69"/>
      <c r="E610" s="69"/>
      <c r="F610" s="69"/>
    </row>
    <row r="611" spans="3:6">
      <c r="C611" s="69"/>
      <c r="D611" s="69"/>
      <c r="E611" s="69"/>
      <c r="F611" s="69"/>
    </row>
    <row r="612" spans="3:6">
      <c r="C612" s="69"/>
      <c r="D612" s="69"/>
      <c r="E612" s="69"/>
      <c r="F612" s="69"/>
    </row>
    <row r="613" spans="3:6">
      <c r="C613" s="69"/>
      <c r="D613" s="69"/>
      <c r="E613" s="69"/>
      <c r="F613" s="69"/>
    </row>
    <row r="614" spans="3:6">
      <c r="C614" s="69"/>
      <c r="D614" s="69"/>
      <c r="E614" s="69"/>
      <c r="F614" s="69"/>
    </row>
    <row r="615" spans="3:6">
      <c r="C615" s="69"/>
      <c r="D615" s="69"/>
      <c r="E615" s="69"/>
      <c r="F615" s="69"/>
    </row>
    <row r="616" spans="3:6">
      <c r="C616" s="69"/>
      <c r="D616" s="69"/>
      <c r="E616" s="69"/>
      <c r="F616" s="69"/>
    </row>
    <row r="617" spans="3:6">
      <c r="C617" s="69"/>
      <c r="D617" s="69"/>
      <c r="E617" s="69"/>
      <c r="F617" s="69"/>
    </row>
    <row r="618" spans="3:6">
      <c r="C618" s="69"/>
      <c r="D618" s="69"/>
      <c r="E618" s="69"/>
      <c r="F618" s="69"/>
    </row>
    <row r="619" spans="3:6">
      <c r="C619" s="69"/>
      <c r="D619" s="69"/>
      <c r="E619" s="69"/>
      <c r="F619" s="69"/>
    </row>
    <row r="620" spans="3:6">
      <c r="C620" s="69"/>
      <c r="D620" s="69"/>
      <c r="E620" s="69"/>
      <c r="F620" s="69"/>
    </row>
    <row r="621" spans="3:6">
      <c r="C621" s="69"/>
      <c r="D621" s="69"/>
      <c r="E621" s="69"/>
      <c r="F621" s="69"/>
    </row>
    <row r="622" spans="3:6">
      <c r="C622" s="69"/>
      <c r="D622" s="69"/>
      <c r="E622" s="69"/>
      <c r="F622" s="69"/>
    </row>
    <row r="623" spans="3:6">
      <c r="C623" s="69"/>
      <c r="D623" s="69"/>
      <c r="E623" s="69"/>
      <c r="F623" s="69"/>
    </row>
    <row r="624" spans="3:6">
      <c r="C624" s="69"/>
      <c r="D624" s="69"/>
      <c r="E624" s="69"/>
      <c r="F624" s="69"/>
    </row>
    <row r="625" spans="3:6">
      <c r="C625" s="69"/>
      <c r="D625" s="69"/>
      <c r="E625" s="69"/>
      <c r="F625" s="69"/>
    </row>
    <row r="626" spans="3:6">
      <c r="C626" s="69"/>
      <c r="D626" s="69"/>
      <c r="E626" s="69"/>
      <c r="F626" s="69"/>
    </row>
    <row r="627" spans="3:6">
      <c r="C627" s="69"/>
      <c r="D627" s="69"/>
      <c r="E627" s="69"/>
      <c r="F627" s="69"/>
    </row>
    <row r="628" spans="3:6">
      <c r="C628" s="69"/>
      <c r="D628" s="69"/>
      <c r="E628" s="69"/>
      <c r="F628" s="69"/>
    </row>
    <row r="629" spans="3:6">
      <c r="C629" s="69"/>
      <c r="D629" s="69"/>
      <c r="E629" s="69"/>
      <c r="F629" s="69"/>
    </row>
    <row r="630" spans="3:6">
      <c r="C630" s="69"/>
      <c r="D630" s="69"/>
      <c r="E630" s="69"/>
      <c r="F630" s="69"/>
    </row>
    <row r="631" spans="3:6">
      <c r="C631" s="69"/>
      <c r="D631" s="69"/>
      <c r="E631" s="69"/>
      <c r="F631" s="69"/>
    </row>
    <row r="632" spans="3:6">
      <c r="C632" s="69"/>
      <c r="D632" s="69"/>
      <c r="E632" s="69"/>
      <c r="F632" s="69"/>
    </row>
    <row r="633" spans="3:6">
      <c r="C633" s="69"/>
      <c r="D633" s="69"/>
      <c r="E633" s="69"/>
      <c r="F633" s="69"/>
    </row>
    <row r="634" spans="3:6">
      <c r="C634" s="69"/>
      <c r="D634" s="69"/>
      <c r="E634" s="69"/>
      <c r="F634" s="69"/>
    </row>
    <row r="635" spans="3:6">
      <c r="C635" s="69"/>
      <c r="D635" s="69"/>
      <c r="E635" s="69"/>
      <c r="F635" s="69"/>
    </row>
    <row r="636" spans="3:6">
      <c r="C636" s="69"/>
      <c r="D636" s="69"/>
      <c r="E636" s="69"/>
      <c r="F636" s="69"/>
    </row>
    <row r="637" spans="3:6">
      <c r="C637" s="69"/>
      <c r="D637" s="69"/>
      <c r="E637" s="69"/>
      <c r="F637" s="69"/>
    </row>
    <row r="638" spans="3:6">
      <c r="C638" s="69"/>
      <c r="D638" s="69"/>
      <c r="E638" s="69"/>
      <c r="F638" s="69"/>
    </row>
    <row r="639" spans="3:6">
      <c r="C639" s="69"/>
      <c r="D639" s="69"/>
      <c r="E639" s="69"/>
      <c r="F639" s="69"/>
    </row>
    <row r="640" spans="3:6">
      <c r="C640" s="69"/>
      <c r="D640" s="69"/>
      <c r="E640" s="69"/>
      <c r="F640" s="69"/>
    </row>
    <row r="641" spans="3:6">
      <c r="C641" s="69"/>
      <c r="D641" s="69"/>
      <c r="E641" s="69"/>
      <c r="F641" s="69"/>
    </row>
    <row r="642" spans="3:6">
      <c r="C642" s="69"/>
      <c r="D642" s="69"/>
      <c r="E642" s="69"/>
      <c r="F642" s="69"/>
    </row>
    <row r="643" spans="3:6">
      <c r="C643" s="69"/>
      <c r="D643" s="69"/>
      <c r="E643" s="69"/>
      <c r="F643" s="69"/>
    </row>
    <row r="644" spans="3:6">
      <c r="C644" s="69"/>
      <c r="D644" s="69"/>
      <c r="E644" s="69"/>
      <c r="F644" s="69"/>
    </row>
    <row r="645" spans="3:6">
      <c r="C645" s="69"/>
      <c r="D645" s="69"/>
      <c r="E645" s="69"/>
      <c r="F645" s="69"/>
    </row>
    <row r="646" spans="3:6">
      <c r="C646" s="69"/>
      <c r="D646" s="69"/>
      <c r="E646" s="69"/>
      <c r="F646" s="69"/>
    </row>
    <row r="647" spans="3:6">
      <c r="C647" s="69"/>
      <c r="D647" s="69"/>
      <c r="E647" s="69"/>
      <c r="F647" s="69"/>
    </row>
    <row r="648" spans="3:6">
      <c r="C648" s="69"/>
      <c r="D648" s="69"/>
      <c r="E648" s="69"/>
      <c r="F648" s="69"/>
    </row>
    <row r="649" spans="3:6">
      <c r="C649" s="69"/>
      <c r="D649" s="69"/>
      <c r="E649" s="69"/>
      <c r="F649" s="69"/>
    </row>
    <row r="650" spans="3:6">
      <c r="C650" s="69"/>
      <c r="D650" s="69"/>
      <c r="E650" s="69"/>
      <c r="F650" s="69"/>
    </row>
    <row r="651" spans="3:6">
      <c r="C651" s="69"/>
      <c r="D651" s="69"/>
      <c r="E651" s="69"/>
      <c r="F651" s="69"/>
    </row>
    <row r="652" spans="3:6">
      <c r="C652" s="69"/>
      <c r="D652" s="69"/>
      <c r="E652" s="69"/>
      <c r="F652" s="69"/>
    </row>
    <row r="653" spans="3:6">
      <c r="C653" s="69"/>
      <c r="D653" s="69"/>
      <c r="E653" s="69"/>
      <c r="F653" s="69"/>
    </row>
    <row r="654" spans="3:6">
      <c r="C654" s="69"/>
      <c r="D654" s="69"/>
      <c r="E654" s="69"/>
      <c r="F654" s="69"/>
    </row>
    <row r="655" spans="3:6">
      <c r="C655" s="69"/>
      <c r="D655" s="69"/>
      <c r="E655" s="69"/>
      <c r="F655" s="69"/>
    </row>
    <row r="656" spans="3:6">
      <c r="C656" s="69"/>
      <c r="D656" s="69"/>
      <c r="E656" s="69"/>
      <c r="F656" s="69"/>
    </row>
    <row r="657" spans="3:6">
      <c r="C657" s="69"/>
      <c r="D657" s="69"/>
      <c r="E657" s="69"/>
      <c r="F657" s="69"/>
    </row>
    <row r="658" spans="3:6">
      <c r="C658" s="69"/>
      <c r="D658" s="69"/>
      <c r="E658" s="69"/>
      <c r="F658" s="69"/>
    </row>
    <row r="659" spans="3:6">
      <c r="C659" s="69"/>
      <c r="D659" s="69"/>
      <c r="E659" s="69"/>
      <c r="F659" s="69"/>
    </row>
    <row r="660" spans="3:6">
      <c r="C660" s="69"/>
      <c r="D660" s="69"/>
      <c r="E660" s="69"/>
      <c r="F660" s="69"/>
    </row>
    <row r="661" spans="3:6">
      <c r="C661" s="69"/>
      <c r="D661" s="69"/>
      <c r="E661" s="69"/>
      <c r="F661" s="69"/>
    </row>
    <row r="662" spans="3:6">
      <c r="C662" s="69"/>
      <c r="D662" s="69"/>
      <c r="E662" s="69"/>
      <c r="F662" s="69"/>
    </row>
    <row r="663" spans="3:6">
      <c r="C663" s="69"/>
      <c r="D663" s="69"/>
      <c r="E663" s="69"/>
      <c r="F663" s="69"/>
    </row>
    <row r="664" spans="3:6">
      <c r="C664" s="69"/>
      <c r="D664" s="69"/>
      <c r="E664" s="69"/>
      <c r="F664" s="69"/>
    </row>
    <row r="665" spans="3:6">
      <c r="C665" s="69"/>
      <c r="D665" s="69"/>
      <c r="E665" s="69"/>
      <c r="F665" s="69"/>
    </row>
    <row r="666" spans="3:6">
      <c r="C666" s="69"/>
      <c r="D666" s="69"/>
      <c r="E666" s="69"/>
      <c r="F666" s="69"/>
    </row>
    <row r="667" spans="3:6">
      <c r="C667" s="69"/>
      <c r="D667" s="69"/>
      <c r="E667" s="69"/>
      <c r="F667" s="69"/>
    </row>
    <row r="668" spans="3:6">
      <c r="C668" s="69"/>
      <c r="D668" s="69"/>
      <c r="E668" s="69"/>
      <c r="F668" s="69"/>
    </row>
    <row r="669" spans="3:6">
      <c r="C669" s="69"/>
      <c r="D669" s="69"/>
      <c r="E669" s="69"/>
      <c r="F669" s="69"/>
    </row>
    <row r="670" spans="3:6">
      <c r="C670" s="69"/>
      <c r="D670" s="69"/>
      <c r="E670" s="69"/>
      <c r="F670" s="69"/>
    </row>
    <row r="671" spans="3:6">
      <c r="C671" s="69"/>
      <c r="D671" s="69"/>
      <c r="E671" s="69"/>
      <c r="F671" s="69"/>
    </row>
    <row r="672" spans="3:6">
      <c r="C672" s="69"/>
      <c r="D672" s="69"/>
      <c r="E672" s="69"/>
      <c r="F672" s="69"/>
    </row>
    <row r="673" spans="3:6">
      <c r="C673" s="69"/>
      <c r="D673" s="69"/>
      <c r="E673" s="69"/>
      <c r="F673" s="69"/>
    </row>
    <row r="674" spans="3:6">
      <c r="C674" s="69"/>
      <c r="D674" s="69"/>
      <c r="E674" s="69"/>
      <c r="F674" s="69"/>
    </row>
    <row r="675" spans="3:6">
      <c r="C675" s="69"/>
      <c r="D675" s="69"/>
      <c r="E675" s="69"/>
      <c r="F675" s="69"/>
    </row>
    <row r="676" spans="3:6">
      <c r="C676" s="69"/>
      <c r="D676" s="69"/>
      <c r="E676" s="69"/>
      <c r="F676" s="69"/>
    </row>
    <row r="677" spans="3:6">
      <c r="C677" s="69"/>
      <c r="D677" s="69"/>
      <c r="E677" s="69"/>
      <c r="F677" s="69"/>
    </row>
    <row r="678" spans="3:6">
      <c r="C678" s="69"/>
      <c r="D678" s="69"/>
      <c r="E678" s="69"/>
      <c r="F678" s="69"/>
    </row>
    <row r="679" spans="3:6">
      <c r="C679" s="69"/>
      <c r="D679" s="69"/>
      <c r="E679" s="69"/>
      <c r="F679" s="69"/>
    </row>
    <row r="680" spans="3:6">
      <c r="C680" s="69"/>
      <c r="D680" s="69"/>
      <c r="E680" s="69"/>
      <c r="F680" s="69"/>
    </row>
    <row r="681" spans="3:6">
      <c r="C681" s="69"/>
      <c r="D681" s="69"/>
      <c r="E681" s="69"/>
      <c r="F681" s="69"/>
    </row>
    <row r="682" spans="3:6">
      <c r="C682" s="69"/>
      <c r="D682" s="69"/>
      <c r="E682" s="69"/>
      <c r="F682" s="69"/>
    </row>
    <row r="683" spans="3:6">
      <c r="C683" s="69"/>
      <c r="D683" s="69"/>
      <c r="E683" s="69"/>
      <c r="F683" s="69"/>
    </row>
    <row r="684" spans="3:6">
      <c r="C684" s="69"/>
      <c r="D684" s="69"/>
      <c r="E684" s="69"/>
      <c r="F684" s="69"/>
    </row>
    <row r="685" spans="3:6">
      <c r="C685" s="69"/>
      <c r="D685" s="69"/>
      <c r="E685" s="69"/>
      <c r="F685" s="69"/>
    </row>
    <row r="686" spans="3:6">
      <c r="C686" s="69"/>
      <c r="D686" s="69"/>
      <c r="E686" s="69"/>
      <c r="F686" s="69"/>
    </row>
    <row r="687" spans="3:6">
      <c r="C687" s="69"/>
      <c r="D687" s="69"/>
      <c r="E687" s="69"/>
      <c r="F687" s="69"/>
    </row>
    <row r="688" spans="3:6">
      <c r="C688" s="69"/>
      <c r="D688" s="69"/>
      <c r="E688" s="69"/>
      <c r="F688" s="69"/>
    </row>
    <row r="689" spans="3:6">
      <c r="C689" s="69"/>
      <c r="D689" s="69"/>
      <c r="E689" s="69"/>
      <c r="F689" s="69"/>
    </row>
    <row r="690" spans="3:6">
      <c r="C690" s="69"/>
      <c r="D690" s="69"/>
      <c r="E690" s="69"/>
      <c r="F690" s="69"/>
    </row>
    <row r="691" spans="3:6">
      <c r="C691" s="69"/>
      <c r="D691" s="69"/>
      <c r="E691" s="69"/>
      <c r="F691" s="69"/>
    </row>
    <row r="692" spans="3:6">
      <c r="C692" s="69"/>
      <c r="D692" s="69"/>
      <c r="E692" s="69"/>
      <c r="F692" s="69"/>
    </row>
    <row r="693" spans="3:6">
      <c r="C693" s="69"/>
      <c r="D693" s="69"/>
      <c r="E693" s="69"/>
      <c r="F693" s="69"/>
    </row>
    <row r="694" spans="3:6">
      <c r="C694" s="69"/>
      <c r="D694" s="69"/>
      <c r="E694" s="69"/>
      <c r="F694" s="69"/>
    </row>
    <row r="695" spans="3:6">
      <c r="C695" s="69"/>
      <c r="D695" s="69"/>
      <c r="E695" s="69"/>
      <c r="F695" s="69"/>
    </row>
    <row r="696" spans="3:6">
      <c r="C696" s="69"/>
      <c r="D696" s="69"/>
      <c r="E696" s="69"/>
      <c r="F696" s="69"/>
    </row>
    <row r="697" spans="3:6">
      <c r="C697" s="69"/>
      <c r="D697" s="69"/>
      <c r="E697" s="69"/>
      <c r="F697" s="69"/>
    </row>
    <row r="698" spans="3:6">
      <c r="C698" s="69"/>
      <c r="D698" s="69"/>
      <c r="E698" s="69"/>
      <c r="F698" s="69"/>
    </row>
    <row r="699" spans="3:6">
      <c r="C699" s="69"/>
      <c r="D699" s="69"/>
      <c r="E699" s="69"/>
      <c r="F699" s="69"/>
    </row>
    <row r="700" spans="3:6">
      <c r="C700" s="69"/>
      <c r="D700" s="69"/>
      <c r="E700" s="69"/>
      <c r="F700" s="69"/>
    </row>
    <row r="701" spans="3:6">
      <c r="C701" s="69"/>
      <c r="D701" s="69"/>
      <c r="E701" s="69"/>
      <c r="F701" s="69"/>
    </row>
    <row r="702" spans="3:6">
      <c r="C702" s="69"/>
      <c r="D702" s="69"/>
      <c r="E702" s="69"/>
      <c r="F702" s="69"/>
    </row>
    <row r="703" spans="3:6">
      <c r="C703" s="69"/>
      <c r="D703" s="69"/>
      <c r="E703" s="69"/>
      <c r="F703" s="69"/>
    </row>
    <row r="704" spans="3:6">
      <c r="C704" s="69"/>
      <c r="D704" s="69"/>
      <c r="E704" s="69"/>
      <c r="F704" s="69"/>
    </row>
    <row r="705" spans="3:6">
      <c r="C705" s="69"/>
      <c r="D705" s="69"/>
      <c r="E705" s="69"/>
      <c r="F705" s="69"/>
    </row>
    <row r="706" spans="3:6">
      <c r="C706" s="69"/>
      <c r="D706" s="69"/>
      <c r="E706" s="69"/>
      <c r="F706" s="69"/>
    </row>
    <row r="707" spans="3:6">
      <c r="C707" s="69"/>
      <c r="D707" s="69"/>
      <c r="E707" s="69"/>
      <c r="F707" s="69"/>
    </row>
    <row r="708" spans="3:6">
      <c r="C708" s="69"/>
      <c r="D708" s="69"/>
      <c r="E708" s="69"/>
      <c r="F708" s="69"/>
    </row>
    <row r="709" spans="3:6">
      <c r="C709" s="69"/>
      <c r="D709" s="69"/>
      <c r="E709" s="69"/>
      <c r="F709" s="69"/>
    </row>
    <row r="710" spans="3:6">
      <c r="C710" s="69"/>
      <c r="D710" s="69"/>
      <c r="E710" s="69"/>
      <c r="F710" s="69"/>
    </row>
    <row r="711" spans="3:6">
      <c r="C711" s="69"/>
      <c r="D711" s="69"/>
      <c r="E711" s="69"/>
      <c r="F711" s="69"/>
    </row>
    <row r="712" spans="3:6">
      <c r="C712" s="69"/>
      <c r="D712" s="69"/>
      <c r="E712" s="69"/>
      <c r="F712" s="69"/>
    </row>
    <row r="713" spans="3:6">
      <c r="C713" s="69"/>
      <c r="D713" s="69"/>
      <c r="E713" s="69"/>
      <c r="F713" s="69"/>
    </row>
    <row r="714" spans="3:6">
      <c r="C714" s="69"/>
      <c r="D714" s="69"/>
      <c r="E714" s="69"/>
      <c r="F714" s="69"/>
    </row>
    <row r="715" spans="3:6">
      <c r="C715" s="69"/>
      <c r="D715" s="69"/>
      <c r="E715" s="69"/>
      <c r="F715" s="69"/>
    </row>
    <row r="716" spans="3:6">
      <c r="C716" s="69"/>
      <c r="D716" s="69"/>
      <c r="E716" s="69"/>
      <c r="F716" s="69"/>
    </row>
    <row r="717" spans="3:6">
      <c r="C717" s="69"/>
      <c r="D717" s="69"/>
      <c r="E717" s="69"/>
      <c r="F717" s="69"/>
    </row>
    <row r="718" spans="3:6">
      <c r="C718" s="69"/>
      <c r="D718" s="69"/>
      <c r="E718" s="69"/>
      <c r="F718" s="69"/>
    </row>
    <row r="719" spans="3:6">
      <c r="C719" s="69"/>
      <c r="D719" s="69"/>
      <c r="E719" s="69"/>
      <c r="F719" s="69"/>
    </row>
    <row r="720" spans="3:6">
      <c r="C720" s="69"/>
      <c r="D720" s="69"/>
      <c r="E720" s="69"/>
      <c r="F720" s="69"/>
    </row>
    <row r="721" spans="3:6">
      <c r="C721" s="69"/>
      <c r="D721" s="69"/>
      <c r="E721" s="69"/>
      <c r="F721" s="69"/>
    </row>
    <row r="722" spans="3:6">
      <c r="C722" s="69"/>
      <c r="D722" s="69"/>
      <c r="E722" s="69"/>
      <c r="F722" s="69"/>
    </row>
    <row r="723" spans="3:6">
      <c r="C723" s="69"/>
      <c r="D723" s="69"/>
      <c r="E723" s="69"/>
      <c r="F723" s="69"/>
    </row>
    <row r="724" spans="3:6">
      <c r="C724" s="69"/>
      <c r="D724" s="69"/>
      <c r="E724" s="69"/>
      <c r="F724" s="69"/>
    </row>
    <row r="725" spans="3:6">
      <c r="C725" s="69"/>
      <c r="D725" s="69"/>
      <c r="E725" s="69"/>
      <c r="F725" s="69"/>
    </row>
    <row r="726" spans="3:6">
      <c r="C726" s="69"/>
      <c r="D726" s="69"/>
      <c r="E726" s="69"/>
      <c r="F726" s="69"/>
    </row>
    <row r="727" spans="3:6">
      <c r="C727" s="69"/>
      <c r="D727" s="69"/>
      <c r="E727" s="69"/>
      <c r="F727" s="69"/>
    </row>
    <row r="728" spans="3:6">
      <c r="C728" s="69"/>
      <c r="D728" s="69"/>
      <c r="E728" s="69"/>
      <c r="F728" s="69"/>
    </row>
    <row r="729" spans="3:6">
      <c r="C729" s="69"/>
      <c r="D729" s="69"/>
      <c r="E729" s="69"/>
      <c r="F729" s="69"/>
    </row>
    <row r="730" spans="3:6">
      <c r="C730" s="69"/>
      <c r="D730" s="69"/>
      <c r="E730" s="69"/>
      <c r="F730" s="69"/>
    </row>
    <row r="731" spans="3:6">
      <c r="C731" s="69"/>
      <c r="D731" s="69"/>
      <c r="E731" s="69"/>
      <c r="F731" s="69"/>
    </row>
    <row r="732" spans="3:6">
      <c r="C732" s="69"/>
      <c r="D732" s="69"/>
      <c r="E732" s="69"/>
      <c r="F732" s="69"/>
    </row>
    <row r="733" spans="3:6">
      <c r="C733" s="69"/>
      <c r="D733" s="69"/>
      <c r="E733" s="69"/>
      <c r="F733" s="69"/>
    </row>
    <row r="734" spans="3:6">
      <c r="C734" s="69"/>
      <c r="D734" s="69"/>
      <c r="E734" s="69"/>
      <c r="F734" s="69"/>
    </row>
    <row r="735" spans="3:6">
      <c r="C735" s="69"/>
      <c r="D735" s="69"/>
      <c r="E735" s="69"/>
      <c r="F735" s="69"/>
    </row>
    <row r="736" spans="3:6">
      <c r="C736" s="69"/>
      <c r="D736" s="69"/>
      <c r="E736" s="69"/>
      <c r="F736" s="69"/>
    </row>
    <row r="737" spans="3:6">
      <c r="C737" s="69"/>
      <c r="D737" s="69"/>
      <c r="E737" s="69"/>
      <c r="F737" s="69"/>
    </row>
    <row r="738" spans="3:6">
      <c r="C738" s="69"/>
      <c r="D738" s="69"/>
      <c r="E738" s="69"/>
      <c r="F738" s="69"/>
    </row>
    <row r="739" spans="3:6">
      <c r="C739" s="69"/>
      <c r="D739" s="69"/>
      <c r="E739" s="69"/>
      <c r="F739" s="69"/>
    </row>
    <row r="740" spans="3:6">
      <c r="C740" s="69"/>
      <c r="D740" s="69"/>
      <c r="E740" s="69"/>
      <c r="F740" s="69"/>
    </row>
    <row r="741" spans="3:6">
      <c r="C741" s="69"/>
      <c r="D741" s="69"/>
      <c r="E741" s="69"/>
      <c r="F741" s="69"/>
    </row>
    <row r="742" spans="3:6">
      <c r="C742" s="69"/>
      <c r="D742" s="69"/>
      <c r="E742" s="69"/>
      <c r="F742" s="69"/>
    </row>
    <row r="743" spans="3:6">
      <c r="C743" s="69"/>
      <c r="D743" s="69"/>
      <c r="E743" s="69"/>
      <c r="F743" s="69"/>
    </row>
    <row r="744" spans="3:6">
      <c r="C744" s="69"/>
      <c r="D744" s="69"/>
      <c r="E744" s="69"/>
      <c r="F744" s="69"/>
    </row>
    <row r="745" spans="3:6">
      <c r="C745" s="69"/>
      <c r="D745" s="69"/>
      <c r="E745" s="69"/>
      <c r="F745" s="69"/>
    </row>
    <row r="746" spans="3:6">
      <c r="C746" s="69"/>
      <c r="D746" s="69"/>
      <c r="E746" s="69"/>
      <c r="F746" s="69"/>
    </row>
    <row r="747" spans="3:6">
      <c r="C747" s="69"/>
      <c r="D747" s="69"/>
      <c r="E747" s="69"/>
      <c r="F747" s="69"/>
    </row>
    <row r="748" spans="3:6">
      <c r="C748" s="69"/>
      <c r="D748" s="69"/>
      <c r="E748" s="69"/>
      <c r="F748" s="69"/>
    </row>
    <row r="749" spans="3:6">
      <c r="C749" s="69"/>
      <c r="D749" s="69"/>
      <c r="E749" s="69"/>
      <c r="F749" s="69"/>
    </row>
    <row r="750" spans="3:6">
      <c r="C750" s="69"/>
      <c r="D750" s="69"/>
      <c r="E750" s="69"/>
      <c r="F750" s="69"/>
    </row>
  </sheetData>
  <mergeCells count="3">
    <mergeCell ref="A6:F6"/>
    <mergeCell ref="A7:F7"/>
    <mergeCell ref="A8:F8"/>
  </mergeCells>
  <phoneticPr fontId="0" type="noConversion"/>
  <printOptions horizontalCentered="1"/>
  <pageMargins left="0.86614173228346503" right="0.24" top="0.31496062992126" bottom="0.39370078740157499" header="0.23622047244094499" footer="0.196850393700787"/>
  <pageSetup paperSize="9" scale="94" fitToHeight="0" orientation="portrait" r:id="rId1"/>
  <headerFooter alignWithMargins="0"/>
  <rowBreaks count="2" manualBreakCount="2">
    <brk id="62" max="16383" man="1"/>
    <brk id="10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12</vt:i4>
      </vt:variant>
    </vt:vector>
  </HeadingPairs>
  <TitlesOfParts>
    <vt:vector size="34" baseType="lpstr">
      <vt:lpstr>General</vt:lpstr>
      <vt:lpstr>Баланс </vt:lpstr>
      <vt:lpstr>ОПР </vt:lpstr>
      <vt:lpstr>C_flow_id</vt:lpstr>
      <vt:lpstr>ОСК</vt:lpstr>
      <vt:lpstr>ОПП</vt:lpstr>
      <vt:lpstr>Pril. 5</vt:lpstr>
      <vt:lpstr>CONTROL</vt:lpstr>
      <vt:lpstr>E_BS</vt:lpstr>
      <vt:lpstr>E_P&amp;L</vt:lpstr>
      <vt:lpstr>E_C_flow</vt:lpstr>
      <vt:lpstr>E_C_flow_id</vt:lpstr>
      <vt:lpstr>E_Equity</vt:lpstr>
      <vt:lpstr>E_1-Fixed assets</vt:lpstr>
      <vt:lpstr>E_2-Rec.&amp; Payables</vt:lpstr>
      <vt:lpstr>E_2-(continued)</vt:lpstr>
      <vt:lpstr>E_3-Securities</vt:lpstr>
      <vt:lpstr>E_5-Interest</vt:lpstr>
      <vt:lpstr>E_6-Extraordinary</vt:lpstr>
      <vt:lpstr>E_7-Results</vt:lpstr>
      <vt:lpstr>E_8-Temp. differences</vt:lpstr>
      <vt:lpstr>4 Participations</vt:lpstr>
      <vt:lpstr>'4 Participations'!Print_Area</vt:lpstr>
      <vt:lpstr>E_C_flow!Print_Area</vt:lpstr>
      <vt:lpstr>'E_P&amp;L'!Print_Area</vt:lpstr>
      <vt:lpstr>'Pril. 5'!Print_Area</vt:lpstr>
      <vt:lpstr>'Баланс '!Print_Area</vt:lpstr>
      <vt:lpstr>'ОПР '!Print_Area</vt:lpstr>
      <vt:lpstr>ОСК!Print_Area</vt:lpstr>
      <vt:lpstr>E_BS!Print_Titles</vt:lpstr>
      <vt:lpstr>'E_P&amp;L'!Print_Titles</vt:lpstr>
      <vt:lpstr>'Баланс '!Print_Titles</vt:lpstr>
      <vt:lpstr>ОПП!Print_Titles</vt:lpstr>
      <vt:lpstr>'ОПР '!Print_Titles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Dimitar Alexov</dc:creator>
  <cp:lastModifiedBy>EXCO AUDIR Sarl</cp:lastModifiedBy>
  <cp:lastPrinted>2017-01-23T15:39:26Z</cp:lastPrinted>
  <dcterms:created xsi:type="dcterms:W3CDTF">1999-04-23T16:42:41Z</dcterms:created>
  <dcterms:modified xsi:type="dcterms:W3CDTF">2017-01-23T15:40:21Z</dcterms:modified>
</cp:coreProperties>
</file>