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2085" windowWidth="10800" windowHeight="4110" tabRatio="573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4519"/>
</workbook>
</file>

<file path=xl/calcChain.xml><?xml version="1.0" encoding="utf-8"?>
<calcChain xmlns="http://schemas.openxmlformats.org/spreadsheetml/2006/main">
  <c r="C19" i="2"/>
  <c r="H27" i="1"/>
  <c r="G27"/>
  <c r="G33" s="1"/>
  <c r="H21"/>
  <c r="H25" s="1"/>
  <c r="G21"/>
  <c r="G25" s="1"/>
  <c r="H17"/>
  <c r="G17"/>
  <c r="C39"/>
  <c r="C34"/>
  <c r="H33"/>
  <c r="H49"/>
  <c r="H55"/>
  <c r="H61"/>
  <c r="H71" s="1"/>
  <c r="H79" s="1"/>
  <c r="D78"/>
  <c r="D84"/>
  <c r="D64"/>
  <c r="D75"/>
  <c r="D91"/>
  <c r="D32"/>
  <c r="D19"/>
  <c r="D27"/>
  <c r="D34"/>
  <c r="D39"/>
  <c r="D45"/>
  <c r="D51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D26"/>
  <c r="D19"/>
  <c r="D35"/>
  <c r="G13"/>
  <c r="G24"/>
  <c r="C26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1"/>
  <c r="F12"/>
  <c r="F15" s="1"/>
  <c r="F21"/>
  <c r="F24"/>
  <c r="G11"/>
  <c r="G12"/>
  <c r="G15"/>
  <c r="G17"/>
  <c r="G21"/>
  <c r="G24"/>
  <c r="G29"/>
  <c r="H12"/>
  <c r="H15"/>
  <c r="H17"/>
  <c r="H21"/>
  <c r="H24"/>
  <c r="H29"/>
  <c r="H32" s="1"/>
  <c r="I16"/>
  <c r="I11"/>
  <c r="I12"/>
  <c r="I15"/>
  <c r="I17"/>
  <c r="I21"/>
  <c r="I24"/>
  <c r="J11"/>
  <c r="J12"/>
  <c r="J17"/>
  <c r="J21"/>
  <c r="J24"/>
  <c r="J16"/>
  <c r="K17"/>
  <c r="K21"/>
  <c r="K24"/>
  <c r="K12"/>
  <c r="K15" s="1"/>
  <c r="K29" s="1"/>
  <c r="K32" s="1"/>
  <c r="C11"/>
  <c r="C12"/>
  <c r="C17"/>
  <c r="C21"/>
  <c r="L21" s="1"/>
  <c r="C24"/>
  <c r="L12"/>
  <c r="L13"/>
  <c r="L14"/>
  <c r="L17"/>
  <c r="L18"/>
  <c r="L19"/>
  <c r="L20"/>
  <c r="L22"/>
  <c r="L23"/>
  <c r="L25"/>
  <c r="L26"/>
  <c r="L27"/>
  <c r="L28"/>
  <c r="L30"/>
  <c r="L31"/>
  <c r="G32"/>
  <c r="G39" i="5"/>
  <c r="J39" s="1"/>
  <c r="N39"/>
  <c r="Q39" s="1"/>
  <c r="O3"/>
  <c r="O2"/>
  <c r="C3"/>
  <c r="C2"/>
  <c r="G15"/>
  <c r="J15" s="1"/>
  <c r="N15"/>
  <c r="Q15" s="1"/>
  <c r="D17"/>
  <c r="D25"/>
  <c r="D27"/>
  <c r="D32"/>
  <c r="E17"/>
  <c r="E25"/>
  <c r="E27"/>
  <c r="E32"/>
  <c r="E38"/>
  <c r="F17"/>
  <c r="F25"/>
  <c r="F27"/>
  <c r="F32"/>
  <c r="F38" s="1"/>
  <c r="G18"/>
  <c r="G19"/>
  <c r="J19" s="1"/>
  <c r="R19" s="1"/>
  <c r="H17"/>
  <c r="H25"/>
  <c r="H27"/>
  <c r="H32"/>
  <c r="H38" s="1"/>
  <c r="I17"/>
  <c r="I25"/>
  <c r="I27"/>
  <c r="I32"/>
  <c r="I38"/>
  <c r="J18"/>
  <c r="K17"/>
  <c r="K25"/>
  <c r="K27"/>
  <c r="K32"/>
  <c r="K38"/>
  <c r="L17"/>
  <c r="L25"/>
  <c r="L27"/>
  <c r="L32"/>
  <c r="L38" s="1"/>
  <c r="M17"/>
  <c r="M25"/>
  <c r="M27"/>
  <c r="M32"/>
  <c r="M38"/>
  <c r="N18"/>
  <c r="Q18" s="1"/>
  <c r="R18" s="1"/>
  <c r="N19"/>
  <c r="O17"/>
  <c r="O25"/>
  <c r="O27"/>
  <c r="O32"/>
  <c r="O38"/>
  <c r="P17"/>
  <c r="P25"/>
  <c r="P27"/>
  <c r="P32"/>
  <c r="P38" s="1"/>
  <c r="Q19"/>
  <c r="N28"/>
  <c r="Q28" s="1"/>
  <c r="G28"/>
  <c r="J28" s="1"/>
  <c r="N29"/>
  <c r="Q29" s="1"/>
  <c r="G29"/>
  <c r="J29" s="1"/>
  <c r="R29" s="1"/>
  <c r="N30"/>
  <c r="Q30" s="1"/>
  <c r="G30"/>
  <c r="J30" s="1"/>
  <c r="N31"/>
  <c r="Q31" s="1"/>
  <c r="G31"/>
  <c r="J31" s="1"/>
  <c r="R31" s="1"/>
  <c r="N32"/>
  <c r="Q32" s="1"/>
  <c r="N33"/>
  <c r="Q33" s="1"/>
  <c r="G33"/>
  <c r="J33" s="1"/>
  <c r="N34"/>
  <c r="Q34" s="1"/>
  <c r="G34"/>
  <c r="J34" s="1"/>
  <c r="N35"/>
  <c r="Q35" s="1"/>
  <c r="G35"/>
  <c r="J35" s="1"/>
  <c r="N36"/>
  <c r="Q36" s="1"/>
  <c r="G36"/>
  <c r="J36" s="1"/>
  <c r="N37"/>
  <c r="Q37" s="1"/>
  <c r="G37"/>
  <c r="J37" s="1"/>
  <c r="G20"/>
  <c r="J20" s="1"/>
  <c r="G21"/>
  <c r="G22"/>
  <c r="J22" s="1"/>
  <c r="G23"/>
  <c r="G24"/>
  <c r="J24" s="1"/>
  <c r="G27"/>
  <c r="G16"/>
  <c r="J16" s="1"/>
  <c r="J21"/>
  <c r="R21" s="1"/>
  <c r="J23"/>
  <c r="R23" s="1"/>
  <c r="J27"/>
  <c r="R27" s="1"/>
  <c r="N20"/>
  <c r="Q20" s="1"/>
  <c r="N21"/>
  <c r="N22"/>
  <c r="Q22" s="1"/>
  <c r="N23"/>
  <c r="N24"/>
  <c r="Q24" s="1"/>
  <c r="N27"/>
  <c r="N16"/>
  <c r="Q16" s="1"/>
  <c r="Q21"/>
  <c r="Q23"/>
  <c r="Q27"/>
  <c r="G10"/>
  <c r="J10" s="1"/>
  <c r="G11"/>
  <c r="J11" s="1"/>
  <c r="G12"/>
  <c r="J12" s="1"/>
  <c r="G13"/>
  <c r="J13" s="1"/>
  <c r="G14"/>
  <c r="J14" s="1"/>
  <c r="G9"/>
  <c r="J9" s="1"/>
  <c r="N10"/>
  <c r="Q10" s="1"/>
  <c r="N11"/>
  <c r="Q11" s="1"/>
  <c r="N12"/>
  <c r="Q12" s="1"/>
  <c r="N13"/>
  <c r="Q13" s="1"/>
  <c r="N14"/>
  <c r="Q14" s="1"/>
  <c r="N9"/>
  <c r="Q9" s="1"/>
  <c r="B4" i="6"/>
  <c r="B3"/>
  <c r="E4"/>
  <c r="E3"/>
  <c r="F71"/>
  <c r="E72"/>
  <c r="E73"/>
  <c r="E74"/>
  <c r="D71"/>
  <c r="F75"/>
  <c r="E76"/>
  <c r="E78"/>
  <c r="E75" s="1"/>
  <c r="D75"/>
  <c r="F80"/>
  <c r="E81"/>
  <c r="E82"/>
  <c r="E83"/>
  <c r="E84"/>
  <c r="D80"/>
  <c r="F90"/>
  <c r="F85"/>
  <c r="F96" s="1"/>
  <c r="E86"/>
  <c r="E87"/>
  <c r="E88"/>
  <c r="E89"/>
  <c r="E91"/>
  <c r="E92"/>
  <c r="E93"/>
  <c r="E90" s="1"/>
  <c r="E94"/>
  <c r="D90"/>
  <c r="D85" s="1"/>
  <c r="D96" s="1"/>
  <c r="F56"/>
  <c r="F52"/>
  <c r="F66" s="1"/>
  <c r="E95"/>
  <c r="C56"/>
  <c r="C52"/>
  <c r="C66" s="1"/>
  <c r="D56"/>
  <c r="D52"/>
  <c r="E68"/>
  <c r="C90"/>
  <c r="C85" s="1"/>
  <c r="C96" s="1"/>
  <c r="C71"/>
  <c r="C75"/>
  <c r="C80"/>
  <c r="D16"/>
  <c r="C16"/>
  <c r="F103"/>
  <c r="F104"/>
  <c r="F105" s="1"/>
  <c r="F102"/>
  <c r="E54"/>
  <c r="E55"/>
  <c r="E57"/>
  <c r="E58"/>
  <c r="E59"/>
  <c r="E60"/>
  <c r="E61"/>
  <c r="E62"/>
  <c r="E63"/>
  <c r="E64"/>
  <c r="E65"/>
  <c r="E77"/>
  <c r="E79"/>
  <c r="E53"/>
  <c r="C24"/>
  <c r="C38"/>
  <c r="E12"/>
  <c r="E13"/>
  <c r="E14"/>
  <c r="E11" s="1"/>
  <c r="E15"/>
  <c r="E16"/>
  <c r="E9"/>
  <c r="E29"/>
  <c r="E27"/>
  <c r="E25"/>
  <c r="E26"/>
  <c r="E28"/>
  <c r="E30"/>
  <c r="E31"/>
  <c r="E37"/>
  <c r="E36"/>
  <c r="E35"/>
  <c r="E34"/>
  <c r="E33" s="1"/>
  <c r="E42"/>
  <c r="E40"/>
  <c r="E39"/>
  <c r="E41"/>
  <c r="E32"/>
  <c r="E21"/>
  <c r="C11"/>
  <c r="C19" s="1"/>
  <c r="C33"/>
  <c r="D24"/>
  <c r="D33"/>
  <c r="D38"/>
  <c r="D11"/>
  <c r="D19" s="1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48" s="1"/>
  <c r="F133"/>
  <c r="F130"/>
  <c r="F129"/>
  <c r="F128"/>
  <c r="F127"/>
  <c r="F126"/>
  <c r="F125"/>
  <c r="F124"/>
  <c r="F123"/>
  <c r="F122"/>
  <c r="F121"/>
  <c r="F120"/>
  <c r="F119"/>
  <c r="F118"/>
  <c r="F117"/>
  <c r="F116"/>
  <c r="F131" s="1"/>
  <c r="F113"/>
  <c r="F112"/>
  <c r="F111"/>
  <c r="F110"/>
  <c r="F109"/>
  <c r="F108"/>
  <c r="F107"/>
  <c r="F106"/>
  <c r="F105"/>
  <c r="F104"/>
  <c r="F103"/>
  <c r="F102"/>
  <c r="F101"/>
  <c r="F100"/>
  <c r="F114" s="1"/>
  <c r="F99"/>
  <c r="F96"/>
  <c r="F95"/>
  <c r="F94"/>
  <c r="F93"/>
  <c r="F92"/>
  <c r="F91"/>
  <c r="F90"/>
  <c r="F89"/>
  <c r="F88"/>
  <c r="F87"/>
  <c r="F86"/>
  <c r="F85"/>
  <c r="F84"/>
  <c r="F83"/>
  <c r="F82"/>
  <c r="F97" s="1"/>
  <c r="F77"/>
  <c r="F76"/>
  <c r="F75"/>
  <c r="F74"/>
  <c r="F73"/>
  <c r="F72"/>
  <c r="F71"/>
  <c r="F70"/>
  <c r="F69"/>
  <c r="F68"/>
  <c r="F67"/>
  <c r="F66"/>
  <c r="F65"/>
  <c r="F64"/>
  <c r="F78" s="1"/>
  <c r="F63"/>
  <c r="F60"/>
  <c r="F59"/>
  <c r="F58"/>
  <c r="F57"/>
  <c r="F56"/>
  <c r="F55"/>
  <c r="F54"/>
  <c r="F53"/>
  <c r="F52"/>
  <c r="F51"/>
  <c r="F50"/>
  <c r="F49"/>
  <c r="F48"/>
  <c r="F47"/>
  <c r="F46"/>
  <c r="F61" s="1"/>
  <c r="F43"/>
  <c r="F42"/>
  <c r="F41"/>
  <c r="F40"/>
  <c r="F39"/>
  <c r="F38"/>
  <c r="F37"/>
  <c r="F36"/>
  <c r="F35"/>
  <c r="F34"/>
  <c r="F33"/>
  <c r="F32"/>
  <c r="F31"/>
  <c r="F30"/>
  <c r="F44" s="1"/>
  <c r="F29"/>
  <c r="F13"/>
  <c r="F14"/>
  <c r="F15"/>
  <c r="F16"/>
  <c r="F17"/>
  <c r="F18"/>
  <c r="F20"/>
  <c r="F21"/>
  <c r="F22"/>
  <c r="F23"/>
  <c r="F24"/>
  <c r="F25"/>
  <c r="F26"/>
  <c r="F27" s="1"/>
  <c r="C148"/>
  <c r="C114"/>
  <c r="C97"/>
  <c r="C149"/>
  <c r="E148"/>
  <c r="E131"/>
  <c r="E114"/>
  <c r="E97"/>
  <c r="C27"/>
  <c r="C78"/>
  <c r="C79" s="1"/>
  <c r="C61"/>
  <c r="C44"/>
  <c r="E78"/>
  <c r="E61"/>
  <c r="E44"/>
  <c r="E27"/>
  <c r="D43" i="3" l="1"/>
  <c r="D45" s="1"/>
  <c r="I29" i="4"/>
  <c r="I32" s="1"/>
  <c r="E85" i="6"/>
  <c r="L16" i="4"/>
  <c r="C97" i="6"/>
  <c r="C43"/>
  <c r="C44" s="1"/>
  <c r="E38"/>
  <c r="N25" i="5"/>
  <c r="Q25" s="1"/>
  <c r="N17"/>
  <c r="G25"/>
  <c r="J25" s="1"/>
  <c r="G17"/>
  <c r="J17" s="1"/>
  <c r="R16"/>
  <c r="D38"/>
  <c r="H28" i="2"/>
  <c r="G28"/>
  <c r="D28"/>
  <c r="D33" s="1"/>
  <c r="C28"/>
  <c r="G30" s="1"/>
  <c r="C15" i="4"/>
  <c r="J15"/>
  <c r="J29" s="1"/>
  <c r="J32" s="1"/>
  <c r="H36" i="1"/>
  <c r="H94" s="1"/>
  <c r="G36"/>
  <c r="G94" s="1"/>
  <c r="L11" i="4"/>
  <c r="D93" i="1"/>
  <c r="D55"/>
  <c r="Q17" i="5"/>
  <c r="Q40" s="1"/>
  <c r="N38"/>
  <c r="Q38" s="1"/>
  <c r="R17"/>
  <c r="F149" i="8"/>
  <c r="R37" i="5"/>
  <c r="R35"/>
  <c r="R33"/>
  <c r="G38"/>
  <c r="J38" s="1"/>
  <c r="R38" s="1"/>
  <c r="R25"/>
  <c r="F79" i="8"/>
  <c r="E79"/>
  <c r="I17" i="7"/>
  <c r="E24" i="6"/>
  <c r="D66"/>
  <c r="E66" s="1"/>
  <c r="E56"/>
  <c r="E80"/>
  <c r="R14" i="5"/>
  <c r="R10"/>
  <c r="R24"/>
  <c r="R22"/>
  <c r="R20"/>
  <c r="G32"/>
  <c r="J32" s="1"/>
  <c r="P40"/>
  <c r="L40"/>
  <c r="H40"/>
  <c r="F40"/>
  <c r="D40"/>
  <c r="L24" i="4"/>
  <c r="F29"/>
  <c r="F32" s="1"/>
  <c r="C43" i="3"/>
  <c r="C45" s="1"/>
  <c r="E149" i="8"/>
  <c r="D43" i="6"/>
  <c r="D44" s="1"/>
  <c r="E19"/>
  <c r="D97"/>
  <c r="F97"/>
  <c r="E71"/>
  <c r="R12" i="5"/>
  <c r="O40"/>
  <c r="M40"/>
  <c r="K40"/>
  <c r="I40"/>
  <c r="E40"/>
  <c r="R15"/>
  <c r="C45" i="1"/>
  <c r="C55"/>
  <c r="E15" i="4"/>
  <c r="E29" s="1"/>
  <c r="E32" s="1"/>
  <c r="D15"/>
  <c r="D29" s="1"/>
  <c r="D32" s="1"/>
  <c r="M15"/>
  <c r="M29" s="1"/>
  <c r="M32" s="1"/>
  <c r="G33" i="2"/>
  <c r="H33"/>
  <c r="H34" s="1"/>
  <c r="R9" i="5"/>
  <c r="R13"/>
  <c r="R11"/>
  <c r="R36"/>
  <c r="R34"/>
  <c r="R32"/>
  <c r="R30"/>
  <c r="R28"/>
  <c r="R39"/>
  <c r="C29" i="4"/>
  <c r="C93" i="1"/>
  <c r="E52" i="6"/>
  <c r="C30" i="2" l="1"/>
  <c r="H30"/>
  <c r="D30"/>
  <c r="G40" i="5"/>
  <c r="E96" i="6"/>
  <c r="E97" s="1"/>
  <c r="C33" i="2"/>
  <c r="C34" s="1"/>
  <c r="E43" i="6"/>
  <c r="E44" s="1"/>
  <c r="R40" i="5"/>
  <c r="J40"/>
  <c r="D94" i="1"/>
  <c r="N40" i="5"/>
  <c r="C94" i="1"/>
  <c r="L15" i="4"/>
  <c r="L29"/>
  <c r="C32"/>
  <c r="L32" s="1"/>
  <c r="D39" i="2"/>
  <c r="D34"/>
  <c r="H39" s="1"/>
  <c r="C39" l="1"/>
  <c r="C42" s="1"/>
  <c r="G34"/>
  <c r="G39" s="1"/>
  <c r="G42" s="1"/>
  <c r="D41"/>
  <c r="H42"/>
  <c r="H41"/>
  <c r="D42"/>
  <c r="G41" l="1"/>
  <c r="C41"/>
</calcChain>
</file>

<file path=xl/sharedStrings.xml><?xml version="1.0" encoding="utf-8"?>
<sst xmlns="http://schemas.openxmlformats.org/spreadsheetml/2006/main" count="1062" uniqueCount="875">
  <si>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</si>
  <si>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</si>
  <si>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</si>
  <si>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</si>
  <si>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</si>
  <si>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</si>
  <si>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</si>
  <si>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</si>
  <si>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</si>
  <si>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</si>
  <si>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</si>
  <si>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</si>
  <si>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</si>
  <si>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</si>
  <si>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</si>
  <si>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</si>
  <si>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</si>
  <si>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</si>
  <si>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</si>
  <si>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</si>
  <si>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</si>
  <si>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</si>
  <si>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</si>
  <si>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</si>
  <si>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</si>
  <si>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</si>
  <si>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</si>
  <si>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</si>
  <si>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</si>
  <si>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</si>
  <si>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</si>
  <si>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</si>
  <si>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</si>
  <si>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</si>
  <si>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</si>
  <si>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</si>
  <si>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</si>
  <si>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</si>
  <si>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</si>
  <si>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</si>
  <si>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</si>
  <si>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</si>
  <si>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</si>
  <si>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</si>
  <si>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</si>
  <si>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</si>
  <si>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</si>
  <si>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</si>
  <si>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</si>
  <si>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</si>
  <si>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</si>
  <si>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</si>
  <si>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</si>
  <si>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</si>
  <si>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</si>
  <si>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</si>
  <si>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</si>
  <si>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</si>
  <si>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</si>
  <si>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</si>
  <si>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</si>
  <si>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</si>
  <si>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</si>
  <si>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</si>
  <si>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</si>
  <si>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</si>
  <si>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</si>
  <si>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</si>
  <si>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</si>
  <si>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</si>
  <si>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</si>
  <si>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</si>
  <si>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</si>
  <si>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</si>
  <si>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</si>
  <si>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</si>
  <si>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</si>
  <si>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</si>
  <si>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</si>
  <si>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</si>
  <si>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</si>
  <si>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</si>
  <si>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</si>
  <si>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</si>
  <si>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</si>
  <si>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</si>
  <si>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</si>
  <si>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</si>
  <si>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</si>
  <si>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</si>
  <si>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</si>
  <si>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</si>
  <si>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</si>
  <si>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</si>
  <si>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</si>
  <si>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</si>
  <si>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</si>
  <si>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</si>
  <si>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</si>
  <si>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</si>
  <si>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</si>
  <si>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</si>
  <si>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</si>
  <si>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</si>
  <si>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</si>
  <si>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</si>
  <si>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</si>
  <si>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</si>
  <si>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</si>
  <si>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</si>
  <si>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</si>
  <si>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</si>
  <si>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</si>
  <si>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</si>
  <si>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</si>
  <si>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</si>
  <si>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</si>
  <si>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</si>
  <si>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</si>
  <si>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</si>
  <si>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</si>
  <si>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</si>
  <si>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</si>
  <si>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</si>
  <si>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</si>
  <si>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</si>
  <si>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</si>
  <si>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</si>
  <si>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</si>
  <si>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</si>
  <si>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</si>
  <si>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</si>
  <si>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</si>
  <si>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</si>
  <si>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</si>
  <si>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</si>
  <si>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</si>
  <si>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</si>
  <si>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</si>
  <si>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</si>
  <si>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</si>
  <si>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</si>
  <si>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</si>
  <si>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</si>
  <si>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</si>
  <si>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</si>
  <si>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</si>
  <si>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</si>
  <si>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</si>
  <si>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</si>
  <si>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</si>
  <si>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</si>
  <si>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</si>
  <si>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</si>
  <si>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</si>
  <si>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</si>
  <si>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</si>
  <si>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</si>
  <si>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</si>
  <si>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</si>
  <si>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</si>
  <si>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</si>
  <si>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</si>
  <si>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</si>
  <si>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</si>
  <si>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</si>
  <si>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</si>
  <si>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</si>
  <si>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</si>
  <si>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</si>
  <si>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</si>
  <si>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</si>
  <si>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</si>
  <si>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</si>
  <si>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</si>
  <si>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</si>
  <si>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</si>
  <si>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</si>
  <si>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</si>
  <si>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</si>
  <si>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</si>
  <si>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</si>
  <si>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</si>
  <si>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</si>
  <si>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</si>
  <si>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</si>
  <si>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</si>
  <si>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</si>
  <si>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</si>
  <si>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</si>
  <si>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</si>
  <si>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</si>
  <si>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</si>
  <si>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</si>
  <si>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</si>
  <si>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</si>
  <si>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</si>
  <si>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</si>
  <si>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</si>
  <si>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</si>
  <si>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</si>
  <si>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</si>
  <si>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</si>
  <si>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</si>
  <si>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</si>
  <si>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</si>
  <si>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</si>
  <si>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</si>
  <si>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</si>
  <si>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</si>
  <si>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</si>
  <si>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</si>
  <si>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</si>
  <si>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</si>
  <si>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</si>
  <si>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</si>
  <si>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</si>
  <si>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</si>
  <si>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</si>
  <si>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</si>
  <si>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</si>
  <si>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</si>
  <si>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</si>
  <si>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</si>
  <si>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</si>
  <si>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</si>
  <si>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</si>
  <si>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</si>
  <si>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</si>
  <si>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</si>
  <si>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</si>
  <si>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</si>
  <si>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</si>
  <si>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</si>
  <si>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</si>
  <si>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</si>
  <si>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</si>
  <si>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</si>
  <si>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</si>
  <si>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</si>
  <si>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</si>
  <si>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</si>
  <si>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</si>
  <si>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</si>
  <si>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</si>
  <si>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</si>
  <si>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</si>
  <si>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</si>
  <si>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</si>
  <si>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</si>
  <si>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</si>
  <si>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</si>
  <si>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</si>
  <si>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</si>
  <si>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</si>
  <si>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</si>
  <si>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</si>
  <si>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</si>
  <si>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</si>
  <si>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</si>
  <si>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</si>
  <si>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</si>
  <si>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</si>
  <si>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</si>
  <si>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</si>
  <si>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</si>
  <si>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</si>
  <si>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</si>
  <si>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</si>
  <si>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</si>
  <si>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</si>
  <si>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</si>
  <si>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</si>
  <si>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</si>
  <si>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</si>
  <si>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</si>
  <si>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</si>
  <si>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</si>
  <si>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</si>
  <si>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</si>
  <si>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</si>
  <si>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</si>
  <si>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</si>
  <si>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</si>
  <si>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</si>
  <si>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</si>
  <si>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</si>
  <si>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</si>
  <si>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</si>
  <si>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</si>
  <si>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</si>
  <si>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</si>
  <si>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</si>
  <si>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</si>
  <si>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</si>
  <si>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</si>
  <si>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</si>
  <si>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</si>
  <si>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</si>
  <si>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</si>
  <si>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</si>
  <si>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</si>
  <si>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</si>
  <si>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</si>
  <si>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</si>
  <si>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</si>
  <si>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</si>
  <si>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</si>
  <si>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</si>
  <si>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</si>
  <si>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</si>
  <si>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</si>
  <si>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</si>
  <si>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</si>
  <si>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</si>
  <si>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</si>
  <si>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</si>
  <si>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</si>
  <si>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</si>
  <si>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</si>
  <si>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</si>
  <si>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</si>
  <si>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</si>
  <si>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</si>
  <si>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</si>
  <si>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</si>
  <si>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</si>
  <si>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</si>
  <si>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</si>
  <si>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</si>
  <si>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</si>
  <si>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</si>
  <si>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</si>
  <si>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</si>
  <si>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</si>
  <si>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</si>
  <si>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</si>
  <si>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</si>
  <si>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</si>
  <si>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</si>
  <si>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</si>
  <si>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</si>
  <si>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</si>
  <si>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</si>
  <si>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</si>
  <si>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</si>
  <si>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</si>
  <si>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</si>
  <si>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</si>
  <si>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</si>
  <si>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</si>
  <si>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</si>
  <si>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</si>
  <si>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</si>
  <si>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</si>
  <si>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</si>
  <si>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</si>
  <si>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</si>
  <si>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</si>
  <si>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</si>
  <si>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</si>
  <si>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</si>
  <si>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</si>
  <si>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</si>
  <si>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</si>
  <si>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</si>
  <si>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</si>
  <si>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</si>
  <si>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</si>
  <si>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</si>
  <si>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</si>
  <si>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</si>
  <si>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</si>
  <si>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</si>
  <si>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</si>
  <si>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</si>
  <si>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</si>
  <si>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</si>
  <si>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</si>
  <si>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</si>
  <si>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</si>
  <si>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</si>
  <si>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</si>
  <si>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</si>
  <si>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</si>
  <si>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</si>
  <si>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</si>
  <si>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</si>
  <si>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</si>
  <si>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</si>
  <si>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</si>
  <si>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</si>
  <si>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</si>
  <si>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</si>
  <si>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</si>
  <si>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</si>
  <si>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</si>
  <si>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</si>
  <si>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</si>
  <si>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</si>
  <si>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</si>
  <si>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</si>
  <si>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</si>
  <si>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</si>
  <si>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</si>
  <si>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</si>
  <si>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</si>
  <si>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</si>
  <si>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</si>
  <si>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</si>
  <si>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</si>
  <si>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</si>
  <si>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</si>
  <si>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</si>
  <si>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</si>
  <si>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</si>
  <si>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</si>
  <si>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</si>
  <si>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</si>
  <si>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</si>
  <si>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</si>
  <si>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</si>
  <si>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</si>
  <si>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</si>
  <si>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</si>
  <si>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</si>
  <si>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</si>
  <si>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</si>
  <si>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</si>
  <si>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</si>
  <si>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</si>
  <si>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</si>
  <si>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</si>
  <si>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</si>
  <si>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</si>
  <si>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</si>
  <si>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</si>
  <si>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</si>
  <si>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</si>
  <si>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</si>
  <si>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</si>
  <si>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</si>
  <si>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</si>
  <si>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</si>
  <si>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</si>
  <si>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</si>
  <si>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</si>
  <si>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</si>
  <si>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</si>
  <si>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</si>
  <si>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</si>
  <si>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</si>
  <si>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</si>
  <si>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</si>
  <si>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</si>
  <si>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</si>
  <si>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</si>
  <si>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</si>
  <si>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</si>
  <si>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</si>
  <si>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</si>
  <si>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</si>
  <si>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</si>
  <si>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</si>
  <si>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</si>
  <si>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</si>
  <si>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</si>
  <si>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</si>
  <si>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</si>
  <si>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</si>
  <si>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</si>
  <si>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</si>
  <si>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</si>
  <si>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</si>
  <si>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</si>
  <si>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</si>
  <si>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</si>
  <si>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</si>
  <si>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</si>
  <si>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</si>
  <si>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</si>
  <si>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</si>
  <si>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</si>
  <si>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</si>
  <si>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</si>
  <si>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</si>
  <si>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</si>
  <si>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</si>
  <si>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</si>
  <si>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</si>
  <si>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</si>
  <si>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</si>
  <si>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</si>
  <si>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</si>
  <si>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</si>
  <si>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</si>
  <si>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</si>
  <si>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</si>
  <si>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</si>
  <si>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</si>
  <si>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</si>
  <si>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</si>
  <si>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</si>
  <si>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</si>
  <si>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</si>
  <si>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</si>
  <si>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</si>
  <si>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</si>
  <si>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</si>
  <si>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</si>
  <si>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</si>
  <si>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</si>
  <si>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</si>
  <si>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</si>
  <si>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</si>
  <si>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</si>
  <si>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</si>
  <si>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</si>
  <si>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</si>
  <si>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</si>
  <si>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</si>
  <si>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</si>
  <si>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</si>
  <si>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</si>
  <si>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</si>
  <si>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</si>
  <si>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</si>
  <si>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</si>
  <si>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</si>
  <si>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</si>
  <si>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</si>
  <si>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</si>
  <si>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</si>
  <si>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</si>
  <si>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</si>
  <si>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</si>
  <si>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</si>
  <si>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</si>
  <si>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</si>
  <si>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</si>
  <si>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</si>
  <si>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</si>
  <si>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</si>
  <si>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</si>
  <si>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</si>
  <si>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</si>
  <si>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</si>
  <si>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</si>
  <si>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</si>
  <si>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</si>
  <si>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</si>
  <si>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</si>
  <si>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</si>
  <si>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</si>
  <si>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</si>
  <si>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</si>
  <si>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</si>
  <si>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</si>
  <si>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</si>
  <si>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</si>
  <si>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</si>
  <si>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</si>
  <si>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</si>
  <si>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</si>
  <si>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</si>
  <si>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</si>
  <si>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</si>
  <si>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</si>
  <si>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</si>
  <si>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</si>
  <si>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</si>
  <si>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</si>
  <si>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</si>
  <si>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</si>
  <si>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</si>
  <si>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</si>
  <si>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</si>
  <si>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</si>
  <si>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</si>
  <si>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</si>
  <si>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</si>
  <si>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</si>
  <si>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</si>
  <si>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</si>
  <si>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</si>
  <si>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</si>
  <si>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</si>
  <si>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</si>
  <si>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</si>
  <si>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</si>
  <si>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</si>
  <si>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</si>
  <si>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</si>
  <si>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</si>
  <si>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</si>
  <si>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</si>
  <si>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</si>
  <si>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</si>
  <si>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</si>
  <si>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</si>
  <si>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</si>
  <si>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</si>
  <si>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</si>
  <si>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</si>
  <si>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</si>
  <si>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</si>
  <si>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</si>
  <si>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</si>
  <si>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</si>
  <si>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</si>
  <si>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</si>
  <si>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</si>
  <si>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</si>
  <si>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</si>
  <si>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</si>
  <si>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</si>
  <si>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</si>
  <si>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</si>
  <si>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</si>
  <si>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</si>
  <si>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</si>
  <si>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</si>
  <si>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</si>
  <si>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</si>
  <si>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</si>
  <si>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</si>
  <si>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</si>
  <si>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</si>
  <si>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</si>
  <si>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</si>
  <si>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</si>
  <si>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</si>
  <si>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</si>
  <si>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</si>
  <si>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</si>
  <si>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</si>
  <si>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</si>
  <si>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</si>
  <si>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</si>
  <si>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</si>
  <si>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</si>
  <si>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</si>
  <si>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</si>
  <si>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</si>
  <si>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</si>
  <si>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</si>
  <si>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</si>
  <si>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</si>
  <si>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</si>
  <si>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</si>
  <si>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</si>
  <si>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</si>
  <si>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</si>
  <si>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</si>
  <si>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</si>
  <si>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</si>
  <si>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</si>
  <si>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</si>
  <si>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</si>
  <si>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</si>
  <si>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</si>
  <si>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</si>
  <si>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</si>
  <si>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</si>
  <si>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</si>
  <si>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</si>
  <si>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</si>
  <si>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</si>
  <si>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</si>
  <si>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</si>
  <si>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</si>
  <si>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</si>
  <si>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</si>
  <si>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</si>
  <si>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</si>
  <si>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</si>
  <si>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</si>
  <si>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</si>
  <si>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</si>
  <si>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</si>
  <si>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</si>
  <si>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</si>
  <si>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</si>
  <si>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</si>
  <si>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</si>
  <si>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</si>
  <si>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</si>
  <si>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</si>
  <si>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</si>
  <si>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</si>
  <si>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</si>
  <si>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</si>
  <si>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</si>
  <si>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</si>
  <si>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</si>
  <si>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</si>
  <si>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</si>
  <si>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</si>
  <si>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</si>
  <si>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</si>
  <si>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</si>
  <si>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</si>
  <si>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</si>
  <si>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</si>
  <si>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</si>
  <si>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</si>
  <si>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</si>
  <si>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</si>
  <si>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</si>
  <si>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</si>
  <si>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</si>
  <si>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</si>
  <si>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</si>
  <si>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</si>
  <si>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</si>
  <si>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</si>
  <si>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</si>
  <si>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</si>
  <si>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</si>
  <si>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</si>
  <si>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</si>
  <si>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</si>
  <si>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</si>
  <si>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</si>
  <si>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</si>
  <si>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</si>
  <si>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</si>
  <si>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</si>
  <si>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</si>
  <si>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</si>
  <si>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</si>
  <si>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</si>
  <si>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</si>
  <si>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</si>
  <si>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</si>
  <si>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</si>
  <si>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</si>
  <si>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</si>
  <si>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</si>
  <si>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</si>
  <si>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</si>
  <si>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</si>
  <si>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</si>
  <si>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</si>
  <si>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</si>
  <si>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</si>
  <si>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</si>
  <si>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</si>
  <si>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</si>
  <si>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</si>
  <si>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</si>
  <si>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</si>
  <si>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</si>
  <si>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</si>
  <si>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</si>
  <si>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</si>
  <si>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</si>
  <si>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</si>
  <si>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</si>
  <si>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</si>
  <si>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</si>
  <si>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</si>
  <si>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</si>
  <si>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</si>
  <si>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</si>
  <si>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</si>
  <si>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</si>
  <si>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</si>
  <si>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</si>
  <si>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</si>
  <si>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</si>
  <si>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</si>
  <si>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</si>
  <si>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</si>
  <si>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</si>
  <si>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</si>
  <si>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</si>
  <si>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</si>
  <si>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</si>
  <si>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</si>
  <si>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</si>
  <si>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</si>
  <si>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</si>
  <si>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</si>
  <si>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</si>
  <si>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</si>
  <si>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</si>
  <si>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</si>
  <si>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</si>
  <si>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</si>
  <si>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</si>
  <si>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</si>
  <si>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</si>
  <si>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</si>
  <si>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</si>
  <si>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</si>
  <si>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</si>
  <si>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</si>
  <si>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</si>
  <si>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</si>
  <si>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</si>
  <si>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</si>
  <si>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</si>
  <si>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</si>
  <si>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</si>
  <si>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</si>
  <si>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</si>
  <si>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</si>
  <si>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</si>
  <si>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</si>
  <si>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</si>
  <si>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</si>
  <si>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</si>
  <si>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</si>
  <si>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</si>
  <si>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</si>
  <si>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</si>
  <si>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</si>
  <si>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</si>
  <si>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</si>
  <si>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</si>
  <si>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</si>
  <si>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</si>
  <si>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</si>
  <si>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</si>
  <si>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</si>
  <si>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</si>
  <si>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</si>
  <si>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</si>
  <si>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</si>
  <si>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</si>
  <si>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</si>
  <si>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</si>
  <si>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</si>
  <si>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</si>
  <si>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</si>
  <si>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</si>
  <si>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</si>
  <si>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</si>
  <si>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</si>
  <si>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</si>
  <si>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</si>
  <si>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</si>
  <si>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</si>
  <si>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</si>
  <si>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</si>
  <si>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</si>
  <si>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</si>
  <si>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</si>
  <si>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</si>
  <si>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</si>
  <si>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</si>
  <si>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</si>
  <si>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</si>
  <si>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</si>
  <si>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</si>
  <si>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</si>
  <si>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</si>
  <si>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</si>
  <si>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</si>
  <si>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</si>
  <si>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</si>
  <si>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</si>
  <si>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</si>
  <si>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"Многопрофилна болница за активно лечение Благоевград" АД</t>
  </si>
  <si>
    <t>неконсолидиран</t>
  </si>
  <si>
    <t>"Медицински център Благоевград 2009" ЕООД</t>
  </si>
  <si>
    <t xml:space="preserve">                                                                            Ръководител:………………….</t>
  </si>
  <si>
    <t>към 31.03.2017г.</t>
  </si>
  <si>
    <t>21.04.2017г.</t>
  </si>
  <si>
    <t>Дата на съставяне: 21.04.2017г.</t>
  </si>
  <si>
    <t xml:space="preserve">Дата на съставяне: 21.04.2017г.                                  </t>
  </si>
  <si>
    <t xml:space="preserve">Дата  на съставяне: 21.04.2017г.                                                                                                                               </t>
  </si>
  <si>
    <t xml:space="preserve">Дата на съставяне: 21.04.2017г.                         </t>
  </si>
  <si>
    <t>Дата на съставяне: 21.04.2017 г.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</si>
</sst>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1" fillId="0" borderId="0" xfId="13" applyNumberFormat="1" applyFont="1" applyBorder="1" applyAlignment="1" applyProtection="1">
      <alignment horizontal="center" wrapText="1"/>
      <protection locked="0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0" fontId="11" fillId="0" borderId="0" xfId="0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Euro" xfId="2"/>
    <cellStyle name="Followed Hyperlink" xfId="3"/>
    <cellStyle name="Hyperlink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Валута" xfId="1" builtinId="4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opLeftCell="A49" zoomScale="73" zoomScaleNormal="73" workbookViewId="0">
      <selection activeCell="G29" sqref="G29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5" t="s">
        <v>1</v>
      </c>
      <c r="B3" s="576"/>
      <c r="C3" s="576"/>
      <c r="D3" s="576"/>
      <c r="E3" s="461" t="s">
        <v>864</v>
      </c>
      <c r="F3" s="216" t="s">
        <v>2</v>
      </c>
      <c r="G3" s="171"/>
      <c r="H3" s="460">
        <v>101505152</v>
      </c>
    </row>
    <row r="4" spans="1:8" ht="15">
      <c r="A4" s="575" t="s">
        <v>3</v>
      </c>
      <c r="B4" s="581"/>
      <c r="C4" s="581"/>
      <c r="D4" s="581"/>
      <c r="E4" s="503" t="s">
        <v>865</v>
      </c>
      <c r="F4" s="577" t="s">
        <v>4</v>
      </c>
      <c r="G4" s="578"/>
      <c r="H4" s="460" t="s">
        <v>159</v>
      </c>
    </row>
    <row r="5" spans="1:8" ht="15">
      <c r="A5" s="575" t="s">
        <v>5</v>
      </c>
      <c r="B5" s="576"/>
      <c r="C5" s="576"/>
      <c r="D5" s="576"/>
      <c r="E5" s="504" t="s">
        <v>868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/>
      <c r="D11" s="150"/>
      <c r="E11" s="236" t="s">
        <v>22</v>
      </c>
      <c r="F11" s="241" t="s">
        <v>23</v>
      </c>
      <c r="G11" s="151">
        <v>10232</v>
      </c>
      <c r="H11" s="151">
        <v>10232</v>
      </c>
    </row>
    <row r="12" spans="1:8" ht="15">
      <c r="A12" s="234" t="s">
        <v>24</v>
      </c>
      <c r="B12" s="240" t="s">
        <v>25</v>
      </c>
      <c r="C12" s="150">
        <v>5331</v>
      </c>
      <c r="D12" s="150">
        <v>5406</v>
      </c>
      <c r="E12" s="236" t="s">
        <v>26</v>
      </c>
      <c r="F12" s="241" t="s">
        <v>27</v>
      </c>
      <c r="G12" s="152">
        <v>10232</v>
      </c>
      <c r="H12" s="152">
        <v>10232</v>
      </c>
    </row>
    <row r="13" spans="1:8" ht="15">
      <c r="A13" s="234" t="s">
        <v>28</v>
      </c>
      <c r="B13" s="240" t="s">
        <v>29</v>
      </c>
      <c r="C13" s="150">
        <v>4281</v>
      </c>
      <c r="D13" s="150">
        <v>4422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313</v>
      </c>
      <c r="D14" s="150">
        <v>317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>
        <v>57</v>
      </c>
      <c r="D15" s="150">
        <v>61</v>
      </c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>
        <v>59</v>
      </c>
      <c r="D16" s="150">
        <v>53</v>
      </c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>
        <v>0</v>
      </c>
      <c r="D17" s="150">
        <v>0</v>
      </c>
      <c r="E17" s="242" t="s">
        <v>46</v>
      </c>
      <c r="F17" s="244" t="s">
        <v>47</v>
      </c>
      <c r="G17" s="153">
        <f>G11+G14+G15+G16</f>
        <v>10232</v>
      </c>
      <c r="H17" s="153">
        <f>H11+H14+H15+H16</f>
        <v>10232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>
        <v>9</v>
      </c>
      <c r="D18" s="150">
        <v>9</v>
      </c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10050</v>
      </c>
      <c r="D19" s="154">
        <f>SUM(D11:D18)</f>
        <v>10268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>
        <v>490</v>
      </c>
      <c r="H20" s="157">
        <v>490</v>
      </c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881</v>
      </c>
      <c r="H21" s="155">
        <f>SUM(H22:H24)</f>
        <v>881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>
        <v>61</v>
      </c>
      <c r="H22" s="151">
        <v>61</v>
      </c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>
        <v>6</v>
      </c>
      <c r="D24" s="150">
        <v>5</v>
      </c>
      <c r="E24" s="236" t="s">
        <v>72</v>
      </c>
      <c r="F24" s="241" t="s">
        <v>73</v>
      </c>
      <c r="G24" s="151">
        <v>820</v>
      </c>
      <c r="H24" s="151">
        <v>820</v>
      </c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1371</v>
      </c>
      <c r="H25" s="153">
        <f>H19+H20+H21</f>
        <v>1371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6</v>
      </c>
      <c r="D27" s="154">
        <f>SUM(D23:D26)</f>
        <v>5</v>
      </c>
      <c r="E27" s="252" t="s">
        <v>83</v>
      </c>
      <c r="F27" s="241" t="s">
        <v>84</v>
      </c>
      <c r="G27" s="153">
        <f>SUM(G28:G30)</f>
        <v>-4700</v>
      </c>
      <c r="H27" s="153">
        <f>SUM(H28:H30)</f>
        <v>-4730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509</v>
      </c>
      <c r="H28" s="151">
        <v>479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>
        <v>-5209</v>
      </c>
      <c r="H29" s="315">
        <v>-5209</v>
      </c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0</v>
      </c>
      <c r="H31" s="151">
        <v>31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>
        <v>-96</v>
      </c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-4796</v>
      </c>
      <c r="H33" s="153">
        <f>H27+H31+H32</f>
        <v>-4699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851</v>
      </c>
      <c r="B34" s="243" t="s">
        <v>105</v>
      </c>
      <c r="C34" s="154">
        <f>SUM(C35:C38)</f>
        <v>5</v>
      </c>
      <c r="D34" s="154">
        <f>SUM(D35:D38)</f>
        <v>5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>
        <v>5</v>
      </c>
      <c r="D35" s="150">
        <v>5</v>
      </c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6807</v>
      </c>
      <c r="H36" s="153">
        <f>H25+H17+H33</f>
        <v>6904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5</v>
      </c>
      <c r="D45" s="154">
        <f>D34+D39+D44</f>
        <v>5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>
        <v>94</v>
      </c>
      <c r="H53" s="151">
        <v>94</v>
      </c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10061</v>
      </c>
      <c r="D55" s="154">
        <f>D19+D20+D21+D27+D32+D45+D51+D53+D54</f>
        <v>10278</v>
      </c>
      <c r="E55" s="236" t="s">
        <v>172</v>
      </c>
      <c r="F55" s="260" t="s">
        <v>173</v>
      </c>
      <c r="G55" s="153">
        <f>G49+G51+G52+G53+G54</f>
        <v>94</v>
      </c>
      <c r="H55" s="153">
        <f>H49+H51+H52+H53+H54</f>
        <v>94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>
        <v>172</v>
      </c>
      <c r="D58" s="150">
        <v>146</v>
      </c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/>
      <c r="D60" s="150"/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2921</v>
      </c>
      <c r="H61" s="153">
        <f>SUM(H62:H68)</f>
        <v>3008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/>
      <c r="H62" s="151"/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172</v>
      </c>
      <c r="D64" s="154">
        <f>SUM(D58:D63)</f>
        <v>146</v>
      </c>
      <c r="E64" s="236" t="s">
        <v>200</v>
      </c>
      <c r="F64" s="241" t="s">
        <v>201</v>
      </c>
      <c r="G64" s="151">
        <v>2175</v>
      </c>
      <c r="H64" s="151">
        <v>2286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>
        <v>0</v>
      </c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356</v>
      </c>
      <c r="H66" s="151">
        <v>344</v>
      </c>
    </row>
    <row r="67" spans="1:18" ht="15">
      <c r="A67" s="234" t="s">
        <v>207</v>
      </c>
      <c r="B67" s="240" t="s">
        <v>208</v>
      </c>
      <c r="C67" s="150">
        <v>8</v>
      </c>
      <c r="D67" s="150">
        <v>7</v>
      </c>
      <c r="E67" s="236" t="s">
        <v>209</v>
      </c>
      <c r="F67" s="241" t="s">
        <v>210</v>
      </c>
      <c r="G67" s="151">
        <v>155</v>
      </c>
      <c r="H67" s="151">
        <v>146</v>
      </c>
    </row>
    <row r="68" spans="1:18" ht="15">
      <c r="A68" s="234" t="s">
        <v>211</v>
      </c>
      <c r="B68" s="240" t="s">
        <v>212</v>
      </c>
      <c r="C68" s="150">
        <v>1147</v>
      </c>
      <c r="D68" s="150">
        <v>1165</v>
      </c>
      <c r="E68" s="236" t="s">
        <v>213</v>
      </c>
      <c r="F68" s="241" t="s">
        <v>214</v>
      </c>
      <c r="G68" s="151">
        <v>235</v>
      </c>
      <c r="H68" s="151">
        <v>232</v>
      </c>
    </row>
    <row r="69" spans="1:18" ht="15">
      <c r="A69" s="234" t="s">
        <v>215</v>
      </c>
      <c r="B69" s="240" t="s">
        <v>216</v>
      </c>
      <c r="C69" s="150"/>
      <c r="D69" s="150"/>
      <c r="E69" s="250" t="s">
        <v>78</v>
      </c>
      <c r="F69" s="241" t="s">
        <v>217</v>
      </c>
      <c r="G69" s="151">
        <v>388</v>
      </c>
      <c r="H69" s="151">
        <v>403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207</v>
      </c>
      <c r="H70" s="151">
        <v>273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3516</v>
      </c>
      <c r="H71" s="160">
        <f>H59+H60+H61+H69+H70</f>
        <v>3684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143</v>
      </c>
      <c r="D74" s="150">
        <v>145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1298</v>
      </c>
      <c r="D75" s="154">
        <f>SUM(D67:D74)</f>
        <v>1317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>
        <v>1387</v>
      </c>
      <c r="H76" s="151">
        <v>1414</v>
      </c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4903</v>
      </c>
      <c r="H79" s="161">
        <f>H71+H74+H75+H76</f>
        <v>5098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0</v>
      </c>
      <c r="D87" s="150">
        <v>0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230</v>
      </c>
      <c r="D88" s="150">
        <v>309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>
        <v>43</v>
      </c>
      <c r="D89" s="150">
        <v>43</v>
      </c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273</v>
      </c>
      <c r="D91" s="154">
        <f>SUM(D87:D90)</f>
        <v>352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0</v>
      </c>
      <c r="D92" s="150">
        <v>3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1743</v>
      </c>
      <c r="D93" s="154">
        <f>D64+D75+D84+D91+D92</f>
        <v>1818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11804</v>
      </c>
      <c r="D94" s="163">
        <f>D93+D55</f>
        <v>12096</v>
      </c>
      <c r="E94" s="448" t="s">
        <v>270</v>
      </c>
      <c r="F94" s="288" t="s">
        <v>271</v>
      </c>
      <c r="G94" s="164">
        <f>G36+G39+G55+G79</f>
        <v>11804</v>
      </c>
      <c r="H94" s="164">
        <f>H36+H39+H55+H79</f>
        <v>12096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852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870</v>
      </c>
      <c r="B98" s="431"/>
      <c r="C98" s="579" t="s">
        <v>273</v>
      </c>
      <c r="D98" s="579"/>
      <c r="E98" s="579"/>
      <c r="F98" s="169"/>
      <c r="G98" s="170"/>
      <c r="H98" s="171"/>
      <c r="M98" s="156"/>
    </row>
    <row r="99" spans="1:13" ht="15" customHeight="1">
      <c r="C99" s="579" t="s">
        <v>867</v>
      </c>
      <c r="D99" s="580"/>
      <c r="E99" s="580"/>
      <c r="F99" s="169"/>
      <c r="G99" s="170"/>
      <c r="H99" s="171"/>
    </row>
    <row r="100" spans="1:13" ht="15">
      <c r="A100" s="172"/>
      <c r="B100" s="172"/>
      <c r="C100" s="579"/>
      <c r="D100" s="580"/>
      <c r="E100" s="580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7">
    <mergeCell ref="A3:D3"/>
    <mergeCell ref="A5:D5"/>
    <mergeCell ref="F4:G4"/>
    <mergeCell ref="C100:E100"/>
    <mergeCell ref="A4:D4"/>
    <mergeCell ref="C98:E98"/>
    <mergeCell ref="C99:E99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1:D18 G62:H70 G59:H60 G51:H54 G43:H48 G19:H19 G31:H31 G28:H28 G22:H24 G74:H76 G11:H13 C92:D92 C87:D90 C79:D83 C67:D74 C58:D63 C53:D54 C47:D50 C40:D44 C35:D38 C30:D30 C23:D26 C20:D2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C31:D31 G32:H32 G29:H29 G14:H16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43307086614173229" right="0.43307086614173229" top="0.19685039370078741" bottom="0.19685039370078741" header="0.19685039370078741" footer="0.19685039370078741"/>
  <pageSetup paperSize="9" scale="74" fitToHeight="1000" orientation="landscape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opLeftCell="A7" workbookViewId="0">
      <selection activeCell="G17" sqref="G17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274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4" t="str">
        <f>'справка №1-БАЛАНС'!E3</f>
        <v>"Многопрофилна болница за активно лечение Благоевград" АД</v>
      </c>
      <c r="C2" s="584"/>
      <c r="D2" s="584"/>
      <c r="E2" s="584"/>
      <c r="F2" s="586" t="s">
        <v>2</v>
      </c>
      <c r="G2" s="586"/>
      <c r="H2" s="525">
        <f>'справка №1-БАЛАНС'!H3</f>
        <v>101505152</v>
      </c>
    </row>
    <row r="3" spans="1:18" ht="15">
      <c r="A3" s="466" t="s">
        <v>275</v>
      </c>
      <c r="B3" s="584" t="str">
        <f>'справка №1-БАЛАНС'!E4</f>
        <v>неконсолидиран</v>
      </c>
      <c r="C3" s="584"/>
      <c r="D3" s="584"/>
      <c r="E3" s="584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5" t="str">
        <f>'справка №1-БАЛАНС'!E5</f>
        <v>към 31.03.2017г.</v>
      </c>
      <c r="C4" s="585"/>
      <c r="D4" s="585"/>
      <c r="E4" s="313"/>
      <c r="F4" s="465"/>
      <c r="G4" s="543"/>
      <c r="H4" s="546" t="s">
        <v>276</v>
      </c>
    </row>
    <row r="5" spans="1:18" ht="24">
      <c r="A5" s="291" t="s">
        <v>277</v>
      </c>
      <c r="B5" s="292" t="s">
        <v>8</v>
      </c>
      <c r="C5" s="291" t="s">
        <v>9</v>
      </c>
      <c r="D5" s="293" t="s">
        <v>13</v>
      </c>
      <c r="E5" s="291" t="s">
        <v>278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279</v>
      </c>
      <c r="B7" s="126"/>
      <c r="C7" s="51"/>
      <c r="D7" s="51"/>
      <c r="E7" s="126" t="s">
        <v>280</v>
      </c>
      <c r="F7" s="303"/>
      <c r="G7" s="547"/>
      <c r="H7" s="547"/>
    </row>
    <row r="8" spans="1:18">
      <c r="A8" s="295" t="s">
        <v>281</v>
      </c>
      <c r="B8" s="295"/>
      <c r="C8" s="296"/>
      <c r="D8" s="49"/>
      <c r="E8" s="295" t="s">
        <v>282</v>
      </c>
      <c r="F8" s="303"/>
      <c r="G8" s="547"/>
      <c r="H8" s="547"/>
    </row>
    <row r="9" spans="1:18">
      <c r="A9" s="297" t="s">
        <v>283</v>
      </c>
      <c r="B9" s="298" t="s">
        <v>284</v>
      </c>
      <c r="C9" s="45">
        <v>871</v>
      </c>
      <c r="D9" s="45">
        <v>2732</v>
      </c>
      <c r="E9" s="297" t="s">
        <v>285</v>
      </c>
      <c r="F9" s="548" t="s">
        <v>286</v>
      </c>
      <c r="G9" s="549"/>
      <c r="H9" s="549"/>
    </row>
    <row r="10" spans="1:18">
      <c r="A10" s="297" t="s">
        <v>287</v>
      </c>
      <c r="B10" s="298" t="s">
        <v>288</v>
      </c>
      <c r="C10" s="45">
        <v>694</v>
      </c>
      <c r="D10" s="45">
        <v>2551</v>
      </c>
      <c r="E10" s="297" t="s">
        <v>289</v>
      </c>
      <c r="F10" s="548" t="s">
        <v>290</v>
      </c>
      <c r="G10" s="549"/>
      <c r="H10" s="549"/>
    </row>
    <row r="11" spans="1:18">
      <c r="A11" s="297" t="s">
        <v>291</v>
      </c>
      <c r="B11" s="298" t="s">
        <v>292</v>
      </c>
      <c r="C11" s="45">
        <v>236</v>
      </c>
      <c r="D11" s="45">
        <v>1161</v>
      </c>
      <c r="E11" s="299" t="s">
        <v>293</v>
      </c>
      <c r="F11" s="548" t="s">
        <v>294</v>
      </c>
      <c r="G11" s="549">
        <v>3208</v>
      </c>
      <c r="H11" s="549">
        <v>12544</v>
      </c>
    </row>
    <row r="12" spans="1:18">
      <c r="A12" s="297" t="s">
        <v>295</v>
      </c>
      <c r="B12" s="298" t="s">
        <v>296</v>
      </c>
      <c r="C12" s="45">
        <v>1446</v>
      </c>
      <c r="D12" s="45">
        <v>5547</v>
      </c>
      <c r="E12" s="299" t="s">
        <v>78</v>
      </c>
      <c r="F12" s="548" t="s">
        <v>297</v>
      </c>
      <c r="G12" s="549"/>
      <c r="H12" s="549"/>
    </row>
    <row r="13" spans="1:18">
      <c r="A13" s="297" t="s">
        <v>298</v>
      </c>
      <c r="B13" s="298" t="s">
        <v>299</v>
      </c>
      <c r="C13" s="45">
        <v>282</v>
      </c>
      <c r="D13" s="45">
        <v>1000</v>
      </c>
      <c r="E13" s="300" t="s">
        <v>51</v>
      </c>
      <c r="F13" s="550" t="s">
        <v>300</v>
      </c>
      <c r="G13" s="547">
        <f>SUM(G9:G12)</f>
        <v>3208</v>
      </c>
      <c r="H13" s="547">
        <f>SUM(H9:H12)</f>
        <v>12544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301</v>
      </c>
      <c r="B14" s="298" t="s">
        <v>302</v>
      </c>
      <c r="C14" s="45"/>
      <c r="D14" s="45"/>
      <c r="E14" s="299"/>
      <c r="F14" s="551"/>
      <c r="G14" s="552"/>
      <c r="H14" s="552"/>
    </row>
    <row r="15" spans="1:18" ht="24">
      <c r="A15" s="297" t="s">
        <v>303</v>
      </c>
      <c r="B15" s="298" t="s">
        <v>304</v>
      </c>
      <c r="C15" s="46"/>
      <c r="D15" s="46"/>
      <c r="E15" s="295" t="s">
        <v>305</v>
      </c>
      <c r="F15" s="553" t="s">
        <v>306</v>
      </c>
      <c r="G15" s="549">
        <v>262</v>
      </c>
      <c r="H15" s="549">
        <v>1008</v>
      </c>
    </row>
    <row r="16" spans="1:18">
      <c r="A16" s="297" t="s">
        <v>307</v>
      </c>
      <c r="B16" s="298" t="s">
        <v>308</v>
      </c>
      <c r="C16" s="46">
        <v>37</v>
      </c>
      <c r="D16" s="46">
        <v>510</v>
      </c>
      <c r="E16" s="297" t="s">
        <v>309</v>
      </c>
      <c r="F16" s="551" t="s">
        <v>310</v>
      </c>
      <c r="G16" s="554">
        <v>180</v>
      </c>
      <c r="H16" s="554">
        <v>689</v>
      </c>
    </row>
    <row r="17" spans="1:18">
      <c r="A17" s="301" t="s">
        <v>311</v>
      </c>
      <c r="B17" s="298" t="s">
        <v>312</v>
      </c>
      <c r="C17" s="47"/>
      <c r="D17" s="47"/>
      <c r="E17" s="295"/>
      <c r="F17" s="303"/>
      <c r="G17" s="552"/>
      <c r="H17" s="552"/>
    </row>
    <row r="18" spans="1:18">
      <c r="A18" s="301" t="s">
        <v>313</v>
      </c>
      <c r="B18" s="298" t="s">
        <v>314</v>
      </c>
      <c r="C18" s="47">
        <v>0</v>
      </c>
      <c r="D18" s="47">
        <v>234</v>
      </c>
      <c r="E18" s="295" t="s">
        <v>315</v>
      </c>
      <c r="F18" s="303"/>
      <c r="G18" s="552"/>
      <c r="H18" s="552"/>
    </row>
    <row r="19" spans="1:18">
      <c r="A19" s="300" t="s">
        <v>51</v>
      </c>
      <c r="B19" s="302" t="s">
        <v>316</v>
      </c>
      <c r="C19" s="48">
        <f>SUM(C9:C15)+C16</f>
        <v>3566</v>
      </c>
      <c r="D19" s="48">
        <f>SUM(D9:D15)+D16</f>
        <v>13501</v>
      </c>
      <c r="E19" s="303" t="s">
        <v>317</v>
      </c>
      <c r="F19" s="551" t="s">
        <v>318</v>
      </c>
      <c r="G19" s="549">
        <v>0</v>
      </c>
      <c r="H19" s="549">
        <v>0</v>
      </c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319</v>
      </c>
      <c r="F20" s="551" t="s">
        <v>320</v>
      </c>
      <c r="G20" s="549"/>
      <c r="H20" s="549"/>
    </row>
    <row r="21" spans="1:18" ht="24">
      <c r="A21" s="295" t="s">
        <v>321</v>
      </c>
      <c r="B21" s="304"/>
      <c r="C21" s="314"/>
      <c r="D21" s="314"/>
      <c r="E21" s="297" t="s">
        <v>322</v>
      </c>
      <c r="F21" s="551" t="s">
        <v>323</v>
      </c>
      <c r="G21" s="549"/>
      <c r="H21" s="549"/>
    </row>
    <row r="22" spans="1:18" ht="24">
      <c r="A22" s="303" t="s">
        <v>324</v>
      </c>
      <c r="B22" s="304" t="s">
        <v>325</v>
      </c>
      <c r="C22" s="45">
        <v>0</v>
      </c>
      <c r="D22" s="45">
        <v>2</v>
      </c>
      <c r="E22" s="303" t="s">
        <v>326</v>
      </c>
      <c r="F22" s="551" t="s">
        <v>327</v>
      </c>
      <c r="G22" s="549"/>
      <c r="H22" s="549"/>
    </row>
    <row r="23" spans="1:18" ht="24">
      <c r="A23" s="297" t="s">
        <v>328</v>
      </c>
      <c r="B23" s="304" t="s">
        <v>329</v>
      </c>
      <c r="C23" s="45"/>
      <c r="D23" s="45"/>
      <c r="E23" s="297" t="s">
        <v>330</v>
      </c>
      <c r="F23" s="551" t="s">
        <v>331</v>
      </c>
      <c r="G23" s="549"/>
      <c r="H23" s="549"/>
    </row>
    <row r="24" spans="1:18">
      <c r="A24" s="297" t="s">
        <v>332</v>
      </c>
      <c r="B24" s="304" t="s">
        <v>333</v>
      </c>
      <c r="C24" s="45"/>
      <c r="D24" s="45"/>
      <c r="E24" s="300" t="s">
        <v>103</v>
      </c>
      <c r="F24" s="553" t="s">
        <v>334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335</v>
      </c>
      <c r="C25" s="45"/>
      <c r="D25" s="45"/>
      <c r="E25" s="301"/>
      <c r="F25" s="303"/>
      <c r="G25" s="552"/>
      <c r="H25" s="552"/>
    </row>
    <row r="26" spans="1:18">
      <c r="A26" s="300" t="s">
        <v>76</v>
      </c>
      <c r="B26" s="305" t="s">
        <v>336</v>
      </c>
      <c r="C26" s="48">
        <f>SUM(C22:C25)</f>
        <v>0</v>
      </c>
      <c r="D26" s="48">
        <f>SUM(D22:D25)</f>
        <v>2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337</v>
      </c>
      <c r="B28" s="292" t="s">
        <v>338</v>
      </c>
      <c r="C28" s="49">
        <f>C26+C19</f>
        <v>3566</v>
      </c>
      <c r="D28" s="49">
        <f>D26+D19</f>
        <v>13503</v>
      </c>
      <c r="E28" s="126" t="s">
        <v>339</v>
      </c>
      <c r="F28" s="553" t="s">
        <v>340</v>
      </c>
      <c r="G28" s="547">
        <f>G13+G15+G24</f>
        <v>3470</v>
      </c>
      <c r="H28" s="547">
        <f>H13+H15+H24</f>
        <v>13552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341</v>
      </c>
      <c r="B30" s="292" t="s">
        <v>342</v>
      </c>
      <c r="C30" s="49">
        <f>IF((G28-C28)&gt;0,G28-C28,0)</f>
        <v>0</v>
      </c>
      <c r="D30" s="49">
        <f>IF((H28-D28)&gt;0,H28-D28,0)</f>
        <v>49</v>
      </c>
      <c r="E30" s="126" t="s">
        <v>343</v>
      </c>
      <c r="F30" s="553" t="s">
        <v>344</v>
      </c>
      <c r="G30" s="52">
        <f>IF((C28-G28)&gt;0,C28-G28,0)</f>
        <v>96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853</v>
      </c>
      <c r="B31" s="305" t="s">
        <v>345</v>
      </c>
      <c r="C31" s="45"/>
      <c r="D31" s="45"/>
      <c r="E31" s="295" t="s">
        <v>856</v>
      </c>
      <c r="F31" s="551" t="s">
        <v>346</v>
      </c>
      <c r="G31" s="549"/>
      <c r="H31" s="549"/>
    </row>
    <row r="32" spans="1:18">
      <c r="A32" s="295" t="s">
        <v>347</v>
      </c>
      <c r="B32" s="306" t="s">
        <v>348</v>
      </c>
      <c r="C32" s="45"/>
      <c r="D32" s="45"/>
      <c r="E32" s="295" t="s">
        <v>349</v>
      </c>
      <c r="F32" s="551" t="s">
        <v>350</v>
      </c>
      <c r="G32" s="549"/>
      <c r="H32" s="549"/>
    </row>
    <row r="33" spans="1:18">
      <c r="A33" s="127" t="s">
        <v>351</v>
      </c>
      <c r="B33" s="305" t="s">
        <v>352</v>
      </c>
      <c r="C33" s="48">
        <f>C28-C31+C32</f>
        <v>3566</v>
      </c>
      <c r="D33" s="48">
        <f>D28-D31+D32</f>
        <v>13503</v>
      </c>
      <c r="E33" s="126" t="s">
        <v>353</v>
      </c>
      <c r="F33" s="553" t="s">
        <v>354</v>
      </c>
      <c r="G33" s="52">
        <f>G32-G31+G28</f>
        <v>3470</v>
      </c>
      <c r="H33" s="52">
        <f>H32-H31+H28</f>
        <v>13552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355</v>
      </c>
      <c r="B34" s="292" t="s">
        <v>356</v>
      </c>
      <c r="C34" s="49">
        <f>IF((G33-C33)&gt;0,G33-C33,0)</f>
        <v>0</v>
      </c>
      <c r="D34" s="49">
        <f>IF((H33-D33)&gt;0,H33-D33,0)</f>
        <v>49</v>
      </c>
      <c r="E34" s="127" t="s">
        <v>357</v>
      </c>
      <c r="F34" s="553" t="s">
        <v>358</v>
      </c>
      <c r="G34" s="547">
        <f>IF((C33-G33)&gt;0,C33-G33,0)</f>
        <v>96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359</v>
      </c>
      <c r="B35" s="305" t="s">
        <v>360</v>
      </c>
      <c r="C35" s="48">
        <f>C36+C37+C38</f>
        <v>0</v>
      </c>
      <c r="D35" s="48">
        <f>D36+D37+D38</f>
        <v>18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361</v>
      </c>
      <c r="B36" s="304" t="s">
        <v>362</v>
      </c>
      <c r="C36" s="45"/>
      <c r="D36" s="45"/>
      <c r="E36" s="307"/>
      <c r="F36" s="303"/>
      <c r="G36" s="552"/>
      <c r="H36" s="552"/>
    </row>
    <row r="37" spans="1:18" ht="24">
      <c r="A37" s="308" t="s">
        <v>363</v>
      </c>
      <c r="B37" s="309" t="s">
        <v>364</v>
      </c>
      <c r="C37" s="429"/>
      <c r="D37" s="429">
        <v>18</v>
      </c>
      <c r="E37" s="307"/>
      <c r="F37" s="556"/>
      <c r="G37" s="552"/>
      <c r="H37" s="552"/>
    </row>
    <row r="38" spans="1:18">
      <c r="A38" s="310" t="s">
        <v>365</v>
      </c>
      <c r="B38" s="309" t="s">
        <v>366</v>
      </c>
      <c r="C38" s="125"/>
      <c r="D38" s="125"/>
      <c r="E38" s="307"/>
      <c r="F38" s="556"/>
      <c r="G38" s="552"/>
      <c r="H38" s="552"/>
    </row>
    <row r="39" spans="1:18">
      <c r="A39" s="311" t="s">
        <v>367</v>
      </c>
      <c r="B39" s="128" t="s">
        <v>368</v>
      </c>
      <c r="C39" s="459">
        <f>+IF((G33-C33-C35)&gt;0,G33-C33-C35,0)</f>
        <v>0</v>
      </c>
      <c r="D39" s="459">
        <f>+IF((H33-D33-D35)&gt;0,H33-D33-D35,0)</f>
        <v>31</v>
      </c>
      <c r="E39" s="312" t="s">
        <v>369</v>
      </c>
      <c r="F39" s="557" t="s">
        <v>370</v>
      </c>
      <c r="G39" s="558">
        <f>IF(G34&gt;0,IF(C35+G34&lt;0,0,C35+G34),IF(C34-C35&lt;0,C35-C34,0))</f>
        <v>96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371</v>
      </c>
      <c r="B40" s="294" t="s">
        <v>372</v>
      </c>
      <c r="C40" s="50"/>
      <c r="D40" s="50"/>
      <c r="E40" s="126" t="s">
        <v>371</v>
      </c>
      <c r="F40" s="557" t="s">
        <v>373</v>
      </c>
      <c r="G40" s="549"/>
      <c r="H40" s="549"/>
    </row>
    <row r="41" spans="1:18">
      <c r="A41" s="126" t="s">
        <v>374</v>
      </c>
      <c r="B41" s="291" t="s">
        <v>375</v>
      </c>
      <c r="C41" s="51">
        <f>IF(G39=0,IF(C39-C40&gt;0,C39-C40+G40,0),IF(G39-G40&lt;0,G40-G39+C39,0))</f>
        <v>0</v>
      </c>
      <c r="D41" s="51">
        <f>IF(H39=0,IF(D39-D40&gt;0,D39-D40+H40,0),IF(H39-H40&lt;0,H40-H39+D39,0))</f>
        <v>31</v>
      </c>
      <c r="E41" s="126" t="s">
        <v>376</v>
      </c>
      <c r="F41" s="570" t="s">
        <v>377</v>
      </c>
      <c r="G41" s="51">
        <f>IF(C39=0,IF(G39-G40&gt;0,G39-G40+C40,0),IF(C39-C40&lt;0,C40-C39+G40,0))</f>
        <v>96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378</v>
      </c>
      <c r="B42" s="291" t="s">
        <v>379</v>
      </c>
      <c r="C42" s="52">
        <f>C33+C35+C39</f>
        <v>3566</v>
      </c>
      <c r="D42" s="52">
        <f>D33+D35+D39</f>
        <v>13552</v>
      </c>
      <c r="E42" s="127" t="s">
        <v>380</v>
      </c>
      <c r="F42" s="128" t="s">
        <v>381</v>
      </c>
      <c r="G42" s="52">
        <f>G39+G33</f>
        <v>3566</v>
      </c>
      <c r="H42" s="52">
        <f>H39+H33</f>
        <v>13552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7" t="s">
        <v>862</v>
      </c>
      <c r="B45" s="587"/>
      <c r="C45" s="587"/>
      <c r="D45" s="587"/>
      <c r="E45" s="587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4" t="s">
        <v>869</v>
      </c>
      <c r="C48" s="426" t="s">
        <v>382</v>
      </c>
      <c r="D48" s="582"/>
      <c r="E48" s="582"/>
      <c r="F48" s="582"/>
      <c r="G48" s="582"/>
      <c r="H48" s="582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782</v>
      </c>
      <c r="D50" s="583"/>
      <c r="E50" s="583"/>
      <c r="F50" s="583"/>
      <c r="G50" s="583"/>
      <c r="H50" s="583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7" workbookViewId="0">
      <selection activeCell="C45" sqref="C45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383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384</v>
      </c>
      <c r="B4" s="469" t="str">
        <f>'справка №1-БАЛАНС'!E3</f>
        <v>"Многопрофилна болница за активно лечение Благоевград" АД</v>
      </c>
      <c r="C4" s="540" t="s">
        <v>2</v>
      </c>
      <c r="D4" s="540">
        <f>'справка №1-БАЛАНС'!H3</f>
        <v>101505152</v>
      </c>
      <c r="E4" s="322"/>
      <c r="F4" s="322"/>
    </row>
    <row r="5" spans="1:13" ht="15">
      <c r="A5" s="469" t="s">
        <v>275</v>
      </c>
      <c r="B5" s="469" t="str">
        <f>'справка №1-БАЛАНС'!E4</f>
        <v>неконсолидиран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към 31.03.2017г.</v>
      </c>
      <c r="C6" s="471"/>
      <c r="D6" s="472" t="s">
        <v>276</v>
      </c>
      <c r="F6" s="324"/>
    </row>
    <row r="7" spans="1:13" ht="33.75" customHeight="1">
      <c r="A7" s="325" t="s">
        <v>385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386</v>
      </c>
      <c r="B9" s="330"/>
      <c r="C9" s="54"/>
      <c r="D9" s="54"/>
      <c r="E9" s="129"/>
      <c r="F9" s="129"/>
    </row>
    <row r="10" spans="1:13">
      <c r="A10" s="331" t="s">
        <v>387</v>
      </c>
      <c r="B10" s="332" t="s">
        <v>388</v>
      </c>
      <c r="C10" s="53">
        <v>3337</v>
      </c>
      <c r="D10" s="53">
        <v>12903</v>
      </c>
      <c r="E10" s="129"/>
      <c r="F10" s="129"/>
    </row>
    <row r="11" spans="1:13">
      <c r="A11" s="331" t="s">
        <v>389</v>
      </c>
      <c r="B11" s="332" t="s">
        <v>390</v>
      </c>
      <c r="C11" s="53">
        <v>-1646</v>
      </c>
      <c r="D11" s="53">
        <v>-5768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391</v>
      </c>
      <c r="B12" s="332" t="s">
        <v>392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393</v>
      </c>
      <c r="B13" s="332" t="s">
        <v>394</v>
      </c>
      <c r="C13" s="53">
        <v>-1749</v>
      </c>
      <c r="D13" s="53">
        <v>-6776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395</v>
      </c>
      <c r="B14" s="332" t="s">
        <v>396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397</v>
      </c>
      <c r="B15" s="332" t="s">
        <v>398</v>
      </c>
      <c r="C15" s="53"/>
      <c r="D15" s="53"/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399</v>
      </c>
      <c r="B16" s="332" t="s">
        <v>400</v>
      </c>
      <c r="C16" s="53"/>
      <c r="D16" s="53">
        <v>0</v>
      </c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401</v>
      </c>
      <c r="B17" s="332" t="s">
        <v>402</v>
      </c>
      <c r="C17" s="53">
        <v>0</v>
      </c>
      <c r="D17" s="53">
        <v>-2</v>
      </c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403</v>
      </c>
      <c r="B18" s="334" t="s">
        <v>404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405</v>
      </c>
      <c r="B19" s="332" t="s">
        <v>406</v>
      </c>
      <c r="C19" s="53">
        <v>-2</v>
      </c>
      <c r="D19" s="53">
        <v>-53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407</v>
      </c>
      <c r="B20" s="336" t="s">
        <v>408</v>
      </c>
      <c r="C20" s="54">
        <f>SUM(C10:C19)</f>
        <v>-60</v>
      </c>
      <c r="D20" s="54">
        <f>SUM(D10:D19)</f>
        <v>304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409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410</v>
      </c>
      <c r="B22" s="332" t="s">
        <v>411</v>
      </c>
      <c r="C22" s="53">
        <v>-19</v>
      </c>
      <c r="D22" s="53">
        <v>-76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412</v>
      </c>
      <c r="B23" s="332" t="s">
        <v>413</v>
      </c>
      <c r="C23" s="53"/>
      <c r="D23" s="53"/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414</v>
      </c>
      <c r="B24" s="332" t="s">
        <v>415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416</v>
      </c>
      <c r="B25" s="332" t="s">
        <v>417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418</v>
      </c>
      <c r="B26" s="332" t="s">
        <v>419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420</v>
      </c>
      <c r="B27" s="332" t="s">
        <v>421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422</v>
      </c>
      <c r="B28" s="332" t="s">
        <v>423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424</v>
      </c>
      <c r="B29" s="332" t="s">
        <v>425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403</v>
      </c>
      <c r="B30" s="332" t="s">
        <v>426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427</v>
      </c>
      <c r="B31" s="332" t="s">
        <v>428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429</v>
      </c>
      <c r="B32" s="336" t="s">
        <v>430</v>
      </c>
      <c r="C32" s="54">
        <f>SUM(C22:C31)</f>
        <v>-19</v>
      </c>
      <c r="D32" s="54">
        <f>SUM(D22:D31)</f>
        <v>-76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431</v>
      </c>
      <c r="B33" s="337"/>
      <c r="C33" s="338"/>
      <c r="D33" s="338"/>
      <c r="E33" s="129"/>
      <c r="F33" s="129"/>
    </row>
    <row r="34" spans="1:8">
      <c r="A34" s="331" t="s">
        <v>432</v>
      </c>
      <c r="B34" s="332" t="s">
        <v>433</v>
      </c>
      <c r="C34" s="53"/>
      <c r="D34" s="53"/>
      <c r="E34" s="129"/>
      <c r="F34" s="129"/>
    </row>
    <row r="35" spans="1:8">
      <c r="A35" s="333" t="s">
        <v>434</v>
      </c>
      <c r="B35" s="332" t="s">
        <v>435</v>
      </c>
      <c r="C35" s="53"/>
      <c r="D35" s="53"/>
      <c r="E35" s="129"/>
      <c r="F35" s="129"/>
    </row>
    <row r="36" spans="1:8">
      <c r="A36" s="331" t="s">
        <v>436</v>
      </c>
      <c r="B36" s="332" t="s">
        <v>437</v>
      </c>
      <c r="C36" s="53"/>
      <c r="D36" s="53"/>
      <c r="E36" s="129"/>
      <c r="F36" s="129"/>
    </row>
    <row r="37" spans="1:8">
      <c r="A37" s="331" t="s">
        <v>438</v>
      </c>
      <c r="B37" s="332" t="s">
        <v>439</v>
      </c>
      <c r="C37" s="53"/>
      <c r="D37" s="53"/>
      <c r="E37" s="129"/>
      <c r="F37" s="129"/>
    </row>
    <row r="38" spans="1:8">
      <c r="A38" s="331" t="s">
        <v>440</v>
      </c>
      <c r="B38" s="332" t="s">
        <v>441</v>
      </c>
      <c r="C38" s="53"/>
      <c r="D38" s="53"/>
      <c r="E38" s="129"/>
      <c r="F38" s="129"/>
    </row>
    <row r="39" spans="1:8">
      <c r="A39" s="331" t="s">
        <v>442</v>
      </c>
      <c r="B39" s="332" t="s">
        <v>443</v>
      </c>
      <c r="C39" s="53"/>
      <c r="D39" s="53"/>
      <c r="E39" s="129"/>
      <c r="F39" s="129"/>
    </row>
    <row r="40" spans="1:8">
      <c r="A40" s="331" t="s">
        <v>444</v>
      </c>
      <c r="B40" s="332" t="s">
        <v>445</v>
      </c>
      <c r="C40" s="53"/>
      <c r="D40" s="53"/>
      <c r="E40" s="129"/>
      <c r="F40" s="129"/>
    </row>
    <row r="41" spans="1:8">
      <c r="A41" s="331" t="s">
        <v>446</v>
      </c>
      <c r="B41" s="332" t="s">
        <v>447</v>
      </c>
      <c r="C41" s="53"/>
      <c r="D41" s="53"/>
      <c r="E41" s="129"/>
      <c r="F41" s="129"/>
      <c r="G41" s="132"/>
      <c r="H41" s="132"/>
    </row>
    <row r="42" spans="1:8">
      <c r="A42" s="335" t="s">
        <v>448</v>
      </c>
      <c r="B42" s="336" t="s">
        <v>449</v>
      </c>
      <c r="C42" s="54">
        <f>SUM(C34:C41)</f>
        <v>0</v>
      </c>
      <c r="D42" s="54">
        <f>SUM(D34:D41)</f>
        <v>0</v>
      </c>
      <c r="E42" s="129"/>
      <c r="F42" s="129"/>
      <c r="G42" s="132"/>
      <c r="H42" s="132"/>
    </row>
    <row r="43" spans="1:8">
      <c r="A43" s="339" t="s">
        <v>450</v>
      </c>
      <c r="B43" s="336" t="s">
        <v>451</v>
      </c>
      <c r="C43" s="54">
        <f>C42+C32+C20</f>
        <v>-79</v>
      </c>
      <c r="D43" s="54">
        <f>D42+D32+D20</f>
        <v>228</v>
      </c>
      <c r="E43" s="129"/>
      <c r="F43" s="129"/>
      <c r="G43" s="132"/>
      <c r="H43" s="132"/>
    </row>
    <row r="44" spans="1:8">
      <c r="A44" s="329" t="s">
        <v>452</v>
      </c>
      <c r="B44" s="337" t="s">
        <v>453</v>
      </c>
      <c r="C44" s="131">
        <v>352</v>
      </c>
      <c r="D44" s="131">
        <v>124</v>
      </c>
      <c r="E44" s="129"/>
      <c r="F44" s="129"/>
      <c r="G44" s="132"/>
      <c r="H44" s="132"/>
    </row>
    <row r="45" spans="1:8">
      <c r="A45" s="329" t="s">
        <v>454</v>
      </c>
      <c r="B45" s="337" t="s">
        <v>455</v>
      </c>
      <c r="C45" s="54">
        <f>C44+C43</f>
        <v>273</v>
      </c>
      <c r="D45" s="54">
        <f>D44+D43</f>
        <v>352</v>
      </c>
      <c r="E45" s="129"/>
      <c r="F45" s="129"/>
      <c r="G45" s="132"/>
      <c r="H45" s="132"/>
    </row>
    <row r="46" spans="1:8">
      <c r="A46" s="331" t="s">
        <v>456</v>
      </c>
      <c r="B46" s="337" t="s">
        <v>457</v>
      </c>
      <c r="C46" s="55"/>
      <c r="D46" s="55"/>
      <c r="E46" s="129"/>
      <c r="F46" s="129"/>
      <c r="G46" s="132"/>
      <c r="H46" s="132"/>
    </row>
    <row r="47" spans="1:8">
      <c r="A47" s="331" t="s">
        <v>458</v>
      </c>
      <c r="B47" s="337" t="s">
        <v>459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871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382</v>
      </c>
      <c r="C50" s="588"/>
      <c r="D50" s="588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782</v>
      </c>
      <c r="C52" s="588"/>
      <c r="D52" s="588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abSelected="1" workbookViewId="0">
      <selection activeCell="I19" sqref="I19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1" customWidth="1"/>
    <col min="4" max="4" width="9.28515625" style="1" customWidth="1"/>
    <col min="5" max="5" width="8.7109375" style="1" customWidth="1"/>
    <col min="6" max="6" width="7.42578125" style="1" customWidth="1"/>
    <col min="7" max="7" width="9.7109375" style="1" customWidth="1"/>
    <col min="8" max="8" width="7.42578125" style="1" customWidth="1"/>
    <col min="9" max="9" width="8.28515625" style="1" customWidth="1"/>
    <col min="10" max="10" width="8" style="1" customWidth="1"/>
    <col min="11" max="11" width="11.140625" style="1" customWidth="1"/>
    <col min="12" max="12" width="12.85546875" style="1" customWidth="1"/>
    <col min="13" max="13" width="15.85546875" style="1" customWidth="1"/>
    <col min="14" max="14" width="11" style="1" customWidth="1"/>
    <col min="15" max="16384" width="9.28515625" style="1"/>
  </cols>
  <sheetData>
    <row r="1" spans="1:23" s="531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1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1"/>
    </row>
    <row r="3" spans="1:23" s="531" customFormat="1" ht="15" customHeight="1">
      <c r="A3" s="466" t="s">
        <v>1</v>
      </c>
      <c r="B3" s="591" t="str">
        <f>'справка №1-БАЛАНС'!E3</f>
        <v>"Многопрофилна болница за активно лечение Благоевград" АД</v>
      </c>
      <c r="C3" s="591"/>
      <c r="D3" s="591"/>
      <c r="E3" s="591"/>
      <c r="F3" s="591"/>
      <c r="G3" s="591"/>
      <c r="H3" s="591"/>
      <c r="I3" s="591"/>
      <c r="J3" s="475"/>
      <c r="K3" s="593" t="s">
        <v>2</v>
      </c>
      <c r="L3" s="593"/>
      <c r="M3" s="477">
        <f>'справка №1-БАЛАНС'!H3</f>
        <v>101505152</v>
      </c>
      <c r="N3" s="1"/>
    </row>
    <row r="4" spans="1:23" s="531" customFormat="1" ht="13.5" customHeight="1">
      <c r="A4" s="466" t="s">
        <v>461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5"/>
      <c r="K4" s="594" t="s">
        <v>4</v>
      </c>
      <c r="L4" s="594"/>
      <c r="M4" s="477" t="str">
        <f>'справка №1-БАЛАНС'!H4</f>
        <v xml:space="preserve"> </v>
      </c>
      <c r="N4" s="2"/>
      <c r="O4" s="2"/>
    </row>
    <row r="5" spans="1:23" s="531" customFormat="1" ht="12.75" customHeight="1">
      <c r="A5" s="466" t="s">
        <v>5</v>
      </c>
      <c r="B5" s="595" t="str">
        <f>'справка №1-БАЛАНС'!E5</f>
        <v>към 31.03.2017г.</v>
      </c>
      <c r="C5" s="595"/>
      <c r="D5" s="595"/>
      <c r="E5" s="595"/>
      <c r="F5" s="478"/>
      <c r="G5" s="478"/>
      <c r="H5" s="478"/>
      <c r="I5" s="478"/>
      <c r="J5" s="478"/>
      <c r="K5" s="479"/>
      <c r="L5" s="324"/>
      <c r="M5" s="480" t="s">
        <v>6</v>
      </c>
      <c r="N5" s="3"/>
    </row>
    <row r="6" spans="1:23" s="532" customFormat="1" ht="21.75" customHeight="1">
      <c r="A6" s="205"/>
      <c r="B6" s="209"/>
      <c r="C6" s="176"/>
      <c r="D6" s="199" t="s">
        <v>462</v>
      </c>
      <c r="E6" s="5"/>
      <c r="F6" s="5"/>
      <c r="G6" s="5"/>
      <c r="H6" s="5"/>
      <c r="I6" s="5" t="s">
        <v>463</v>
      </c>
      <c r="J6" s="198"/>
      <c r="K6" s="185"/>
      <c r="L6" s="176"/>
      <c r="M6" s="179"/>
      <c r="N6" s="134"/>
    </row>
    <row r="7" spans="1:23" s="532" customFormat="1" ht="60">
      <c r="A7" s="206" t="s">
        <v>464</v>
      </c>
      <c r="B7" s="210" t="s">
        <v>465</v>
      </c>
      <c r="C7" s="177" t="s">
        <v>466</v>
      </c>
      <c r="D7" s="207" t="s">
        <v>467</v>
      </c>
      <c r="E7" s="176" t="s">
        <v>468</v>
      </c>
      <c r="F7" s="5" t="s">
        <v>469</v>
      </c>
      <c r="G7" s="5"/>
      <c r="H7" s="5"/>
      <c r="I7" s="176" t="s">
        <v>470</v>
      </c>
      <c r="J7" s="200" t="s">
        <v>471</v>
      </c>
      <c r="K7" s="177" t="s">
        <v>472</v>
      </c>
      <c r="L7" s="177" t="s">
        <v>473</v>
      </c>
      <c r="M7" s="204" t="s">
        <v>474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4" t="s">
        <v>475</v>
      </c>
      <c r="G8" s="4" t="s">
        <v>476</v>
      </c>
      <c r="H8" s="4" t="s">
        <v>477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4" t="s">
        <v>14</v>
      </c>
      <c r="B9" s="15"/>
      <c r="C9" s="201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201">
        <v>9</v>
      </c>
      <c r="L9" s="201">
        <v>10</v>
      </c>
      <c r="M9" s="202">
        <v>11</v>
      </c>
      <c r="N9" s="6"/>
    </row>
    <row r="10" spans="1:23" s="532" customFormat="1" ht="12" customHeight="1">
      <c r="A10" s="4" t="s">
        <v>478</v>
      </c>
      <c r="B10" s="16"/>
      <c r="C10" s="56" t="s">
        <v>47</v>
      </c>
      <c r="D10" s="56" t="s">
        <v>47</v>
      </c>
      <c r="E10" s="7" t="s">
        <v>58</v>
      </c>
      <c r="F10" s="7" t="s">
        <v>65</v>
      </c>
      <c r="G10" s="7" t="s">
        <v>69</v>
      </c>
      <c r="H10" s="7" t="s">
        <v>73</v>
      </c>
      <c r="I10" s="7" t="s">
        <v>86</v>
      </c>
      <c r="J10" s="7" t="s">
        <v>89</v>
      </c>
      <c r="K10" s="19" t="s">
        <v>479</v>
      </c>
      <c r="L10" s="7" t="s">
        <v>111</v>
      </c>
      <c r="M10" s="8" t="s">
        <v>119</v>
      </c>
      <c r="N10" s="6"/>
    </row>
    <row r="11" spans="1:23" ht="15.75" customHeight="1">
      <c r="A11" s="9" t="s">
        <v>480</v>
      </c>
      <c r="B11" s="16" t="s">
        <v>481</v>
      </c>
      <c r="C11" s="57">
        <f>'справка №1-БАЛАНС'!H17</f>
        <v>10232</v>
      </c>
      <c r="D11" s="57">
        <f>'справка №1-БАЛАНС'!H19</f>
        <v>0</v>
      </c>
      <c r="E11" s="57">
        <f>'справка №1-БАЛАНС'!H20</f>
        <v>490</v>
      </c>
      <c r="F11" s="57">
        <f>'справка №1-БАЛАНС'!H22</f>
        <v>61</v>
      </c>
      <c r="G11" s="57">
        <f>'справка №1-БАЛАНС'!H23</f>
        <v>0</v>
      </c>
      <c r="H11" s="59">
        <v>820</v>
      </c>
      <c r="I11" s="57">
        <f>'справка №1-БАЛАНС'!H28+'справка №1-БАЛАНС'!H31</f>
        <v>510</v>
      </c>
      <c r="J11" s="57">
        <f>'справка №1-БАЛАНС'!H29+'справка №1-БАЛАНС'!H32</f>
        <v>-5209</v>
      </c>
      <c r="K11" s="59"/>
      <c r="L11" s="343">
        <f>SUM(C11:K11)</f>
        <v>6904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9" t="s">
        <v>482</v>
      </c>
      <c r="B12" s="16" t="s">
        <v>483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1" t="s">
        <v>484</v>
      </c>
      <c r="B13" s="7" t="s">
        <v>485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0"/>
    </row>
    <row r="14" spans="1:23" ht="12" customHeight="1">
      <c r="A14" s="11" t="s">
        <v>486</v>
      </c>
      <c r="B14" s="7" t="s">
        <v>487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0"/>
    </row>
    <row r="15" spans="1:23">
      <c r="A15" s="9" t="s">
        <v>488</v>
      </c>
      <c r="B15" s="16" t="s">
        <v>489</v>
      </c>
      <c r="C15" s="60">
        <f>C11+C12</f>
        <v>10232</v>
      </c>
      <c r="D15" s="60">
        <f t="shared" ref="D15:M15" si="2">D11+D12</f>
        <v>0</v>
      </c>
      <c r="E15" s="60">
        <f t="shared" si="2"/>
        <v>490</v>
      </c>
      <c r="F15" s="60">
        <f t="shared" si="2"/>
        <v>61</v>
      </c>
      <c r="G15" s="60">
        <f t="shared" si="2"/>
        <v>0</v>
      </c>
      <c r="H15" s="60">
        <f t="shared" si="2"/>
        <v>820</v>
      </c>
      <c r="I15" s="60">
        <f t="shared" si="2"/>
        <v>510</v>
      </c>
      <c r="J15" s="60">
        <f t="shared" si="2"/>
        <v>-5209</v>
      </c>
      <c r="K15" s="60">
        <f t="shared" si="2"/>
        <v>0</v>
      </c>
      <c r="L15" s="343">
        <f t="shared" si="1"/>
        <v>6904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9" t="s">
        <v>490</v>
      </c>
      <c r="B16" s="20" t="s">
        <v>491</v>
      </c>
      <c r="C16" s="181"/>
      <c r="D16" s="182"/>
      <c r="E16" s="182"/>
      <c r="F16" s="182"/>
      <c r="G16" s="182"/>
      <c r="H16" s="183"/>
      <c r="I16" s="196">
        <f>+'справка №1-БАЛАНС'!G31</f>
        <v>0</v>
      </c>
      <c r="J16" s="344">
        <f>+'справка №1-БАЛАНС'!G32</f>
        <v>-96</v>
      </c>
      <c r="K16" s="59"/>
      <c r="L16" s="343">
        <f t="shared" si="1"/>
        <v>-96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1" t="s">
        <v>492</v>
      </c>
      <c r="B17" s="7" t="s">
        <v>493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>J18+J19</f>
        <v>0</v>
      </c>
      <c r="K17" s="61">
        <f t="shared" si="3"/>
        <v>0</v>
      </c>
      <c r="L17" s="343">
        <f t="shared" si="1"/>
        <v>0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2" t="s">
        <v>494</v>
      </c>
      <c r="B18" s="17" t="s">
        <v>495</v>
      </c>
      <c r="C18" s="59"/>
      <c r="D18" s="59"/>
      <c r="E18" s="59"/>
      <c r="F18" s="59"/>
      <c r="G18" s="59"/>
      <c r="H18" s="59"/>
      <c r="I18" s="59"/>
      <c r="J18" s="59"/>
      <c r="K18" s="59"/>
      <c r="L18" s="343">
        <f t="shared" si="1"/>
        <v>0</v>
      </c>
      <c r="M18" s="59"/>
      <c r="N18" s="10"/>
    </row>
    <row r="19" spans="1:23" ht="12" customHeight="1">
      <c r="A19" s="12" t="s">
        <v>496</v>
      </c>
      <c r="B19" s="17" t="s">
        <v>497</v>
      </c>
      <c r="C19" s="59"/>
      <c r="D19" s="59"/>
      <c r="E19" s="59"/>
      <c r="F19" s="59">
        <v>0</v>
      </c>
      <c r="G19" s="59"/>
      <c r="H19" s="59"/>
      <c r="I19" s="59"/>
      <c r="J19" s="59"/>
      <c r="K19" s="59"/>
      <c r="L19" s="343">
        <f t="shared" si="1"/>
        <v>0</v>
      </c>
      <c r="M19" s="59"/>
      <c r="N19" s="10"/>
    </row>
    <row r="20" spans="1:23" ht="12.75" customHeight="1">
      <c r="A20" s="11" t="s">
        <v>498</v>
      </c>
      <c r="B20" s="7" t="s">
        <v>499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0"/>
    </row>
    <row r="21" spans="1:23" ht="23.25" customHeight="1">
      <c r="A21" s="11" t="s">
        <v>500</v>
      </c>
      <c r="B21" s="7" t="s">
        <v>501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1" t="s">
        <v>502</v>
      </c>
      <c r="B22" s="7" t="s">
        <v>503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0"/>
    </row>
    <row r="23" spans="1:23">
      <c r="A23" s="11" t="s">
        <v>504</v>
      </c>
      <c r="B23" s="7" t="s">
        <v>505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0"/>
    </row>
    <row r="24" spans="1:23" ht="22.5" customHeight="1">
      <c r="A24" s="11" t="s">
        <v>506</v>
      </c>
      <c r="B24" s="7" t="s">
        <v>507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1" t="s">
        <v>502</v>
      </c>
      <c r="B25" s="7" t="s">
        <v>508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0"/>
    </row>
    <row r="26" spans="1:23">
      <c r="A26" s="11" t="s">
        <v>504</v>
      </c>
      <c r="B26" s="7" t="s">
        <v>509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0"/>
    </row>
    <row r="27" spans="1:23">
      <c r="A27" s="11" t="s">
        <v>510</v>
      </c>
      <c r="B27" s="7" t="s">
        <v>511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0"/>
    </row>
    <row r="28" spans="1:23">
      <c r="A28" s="11" t="s">
        <v>512</v>
      </c>
      <c r="B28" s="7" t="s">
        <v>513</v>
      </c>
      <c r="C28" s="59"/>
      <c r="D28" s="59"/>
      <c r="E28" s="59"/>
      <c r="F28" s="59"/>
      <c r="G28" s="59"/>
      <c r="H28" s="59"/>
      <c r="I28" s="59">
        <v>-1</v>
      </c>
      <c r="J28" s="59"/>
      <c r="K28" s="59"/>
      <c r="L28" s="343">
        <f t="shared" si="1"/>
        <v>-1</v>
      </c>
      <c r="M28" s="59"/>
      <c r="N28" s="10"/>
    </row>
    <row r="29" spans="1:23" ht="14.25" customHeight="1">
      <c r="A29" s="9" t="s">
        <v>514</v>
      </c>
      <c r="B29" s="16" t="s">
        <v>515</v>
      </c>
      <c r="C29" s="58">
        <f>C17+C20+C21+C24+C28+C27+C15+C16</f>
        <v>10232</v>
      </c>
      <c r="D29" s="58">
        <f t="shared" ref="D29:M29" si="6">D17+D20+D21+D24+D28+D27+D15+D16</f>
        <v>0</v>
      </c>
      <c r="E29" s="58">
        <f t="shared" si="6"/>
        <v>490</v>
      </c>
      <c r="F29" s="58">
        <f t="shared" si="6"/>
        <v>61</v>
      </c>
      <c r="G29" s="58">
        <f t="shared" si="6"/>
        <v>0</v>
      </c>
      <c r="H29" s="58">
        <f t="shared" si="6"/>
        <v>820</v>
      </c>
      <c r="I29" s="58">
        <f t="shared" si="6"/>
        <v>509</v>
      </c>
      <c r="J29" s="58">
        <f t="shared" si="6"/>
        <v>-5305</v>
      </c>
      <c r="K29" s="58">
        <f t="shared" si="6"/>
        <v>0</v>
      </c>
      <c r="L29" s="343">
        <f t="shared" si="1"/>
        <v>6807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1" t="s">
        <v>516</v>
      </c>
      <c r="B30" s="7" t="s">
        <v>517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0"/>
    </row>
    <row r="31" spans="1:23" ht="24" customHeight="1">
      <c r="A31" s="11" t="s">
        <v>518</v>
      </c>
      <c r="B31" s="7" t="s">
        <v>519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0"/>
    </row>
    <row r="32" spans="1:23" ht="23.25" customHeight="1">
      <c r="A32" s="9" t="s">
        <v>520</v>
      </c>
      <c r="B32" s="16" t="s">
        <v>521</v>
      </c>
      <c r="C32" s="58">
        <f t="shared" ref="C32:K32" si="7">C29+C30+C31</f>
        <v>10232</v>
      </c>
      <c r="D32" s="58">
        <f t="shared" si="7"/>
        <v>0</v>
      </c>
      <c r="E32" s="58">
        <f t="shared" si="7"/>
        <v>490</v>
      </c>
      <c r="F32" s="58">
        <f t="shared" si="7"/>
        <v>61</v>
      </c>
      <c r="G32" s="58">
        <f t="shared" si="7"/>
        <v>0</v>
      </c>
      <c r="H32" s="58">
        <f t="shared" si="7"/>
        <v>820</v>
      </c>
      <c r="I32" s="58">
        <f t="shared" si="7"/>
        <v>509</v>
      </c>
      <c r="J32" s="58">
        <f t="shared" si="7"/>
        <v>-5305</v>
      </c>
      <c r="K32" s="58">
        <f t="shared" si="7"/>
        <v>0</v>
      </c>
      <c r="L32" s="343">
        <f t="shared" si="1"/>
        <v>6807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3"/>
      <c r="D33" s="13"/>
      <c r="E33" s="13"/>
      <c r="F33" s="13"/>
      <c r="G33" s="13"/>
      <c r="H33" s="13"/>
      <c r="I33" s="13"/>
      <c r="J33" s="13"/>
      <c r="K33" s="13"/>
      <c r="L33" s="347"/>
      <c r="M33" s="347"/>
      <c r="N33" s="10"/>
    </row>
    <row r="34" spans="1:14" ht="14.25" customHeight="1">
      <c r="A34" s="345"/>
      <c r="B34" s="346"/>
      <c r="C34" s="13"/>
      <c r="D34" s="13"/>
      <c r="E34" s="13"/>
      <c r="F34" s="13"/>
      <c r="G34" s="13"/>
      <c r="H34" s="13"/>
      <c r="I34" s="13"/>
      <c r="J34" s="13"/>
      <c r="K34" s="13"/>
      <c r="L34" s="347"/>
      <c r="M34" s="347"/>
      <c r="N34" s="10"/>
    </row>
    <row r="35" spans="1:14" ht="14.25" customHeight="1">
      <c r="A35" s="592" t="s">
        <v>863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3"/>
      <c r="L35" s="347"/>
      <c r="M35" s="347"/>
      <c r="N35" s="10"/>
    </row>
    <row r="36" spans="1:14" ht="14.25" customHeight="1">
      <c r="A36" s="345"/>
      <c r="B36" s="346"/>
      <c r="C36" s="13"/>
      <c r="D36" s="13"/>
      <c r="E36" s="13"/>
      <c r="F36" s="13"/>
      <c r="G36" s="13"/>
      <c r="H36" s="13"/>
      <c r="I36" s="13"/>
      <c r="J36" s="13"/>
      <c r="K36" s="13"/>
      <c r="L36" s="347"/>
      <c r="M36" s="347"/>
      <c r="N36" s="10"/>
    </row>
    <row r="37" spans="1:14" ht="14.25" customHeight="1">
      <c r="A37" s="345"/>
      <c r="B37" s="346"/>
      <c r="C37" s="13"/>
      <c r="D37" s="13"/>
      <c r="E37" s="13"/>
      <c r="F37" s="13"/>
      <c r="G37" s="13"/>
      <c r="H37" s="13"/>
      <c r="I37" s="13"/>
      <c r="J37" s="13"/>
      <c r="K37" s="13"/>
      <c r="L37" s="347"/>
      <c r="M37" s="347"/>
      <c r="N37" s="10"/>
    </row>
    <row r="38" spans="1:14">
      <c r="A38" s="453" t="s">
        <v>872</v>
      </c>
      <c r="B38" s="18"/>
      <c r="C38" s="14"/>
      <c r="D38" s="590" t="s">
        <v>522</v>
      </c>
      <c r="E38" s="590"/>
      <c r="F38" s="590"/>
      <c r="G38" s="590"/>
      <c r="H38" s="590"/>
      <c r="I38" s="590"/>
      <c r="J38" s="14" t="s">
        <v>858</v>
      </c>
      <c r="K38" s="14"/>
      <c r="L38" s="590"/>
      <c r="M38" s="590"/>
      <c r="N38" s="10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0"/>
    </row>
    <row r="44" spans="1:14">
      <c r="M44" s="10"/>
    </row>
    <row r="45" spans="1:14">
      <c r="M45" s="10"/>
    </row>
    <row r="46" spans="1:14">
      <c r="M46" s="10"/>
    </row>
    <row r="47" spans="1:14">
      <c r="M47" s="10"/>
    </row>
    <row r="48" spans="1:14">
      <c r="M48" s="10"/>
    </row>
    <row r="49" spans="13:13">
      <c r="M49" s="10"/>
    </row>
    <row r="50" spans="13:13">
      <c r="M50" s="10"/>
    </row>
    <row r="51" spans="13:13">
      <c r="M51" s="10"/>
    </row>
    <row r="52" spans="13:13">
      <c r="M52" s="10"/>
    </row>
    <row r="53" spans="13:13">
      <c r="M53" s="10"/>
    </row>
    <row r="54" spans="13:13">
      <c r="M54" s="10"/>
    </row>
    <row r="55" spans="13:13">
      <c r="M55" s="10"/>
    </row>
    <row r="56" spans="13:13">
      <c r="M56" s="10"/>
    </row>
    <row r="57" spans="13:13">
      <c r="M57" s="10"/>
    </row>
    <row r="58" spans="13:13">
      <c r="M58" s="10"/>
    </row>
    <row r="59" spans="13:13">
      <c r="M59" s="10"/>
    </row>
    <row r="60" spans="13:13">
      <c r="M60" s="10"/>
    </row>
    <row r="61" spans="13:13">
      <c r="M61" s="10"/>
    </row>
    <row r="62" spans="13:13">
      <c r="M62" s="10"/>
    </row>
    <row r="63" spans="13:13">
      <c r="M63" s="10"/>
    </row>
    <row r="64" spans="13:13">
      <c r="M64" s="10"/>
    </row>
    <row r="65" spans="13:13">
      <c r="M65" s="10"/>
    </row>
    <row r="66" spans="13:13">
      <c r="M66" s="10"/>
    </row>
    <row r="67" spans="13:13">
      <c r="M67" s="10"/>
    </row>
    <row r="68" spans="13:13">
      <c r="M68" s="10"/>
    </row>
    <row r="69" spans="13:13">
      <c r="M69" s="10"/>
    </row>
    <row r="70" spans="13:13">
      <c r="M70" s="10"/>
    </row>
    <row r="71" spans="13:13">
      <c r="M71" s="10"/>
    </row>
    <row r="72" spans="13:13">
      <c r="M72" s="10"/>
    </row>
    <row r="73" spans="13:13">
      <c r="M73" s="10"/>
    </row>
    <row r="74" spans="13:13">
      <c r="M74" s="10"/>
    </row>
    <row r="75" spans="13:13">
      <c r="M75" s="10"/>
    </row>
    <row r="76" spans="13:13">
      <c r="M76" s="10"/>
    </row>
    <row r="77" spans="13:13">
      <c r="M77" s="10"/>
    </row>
    <row r="78" spans="13:13">
      <c r="M78" s="10"/>
    </row>
    <row r="79" spans="13:13">
      <c r="M79" s="10"/>
    </row>
    <row r="80" spans="13:13">
      <c r="M80" s="10"/>
    </row>
    <row r="81" spans="13:13">
      <c r="M81" s="10"/>
    </row>
    <row r="82" spans="13:13">
      <c r="M82" s="10"/>
    </row>
    <row r="83" spans="13:13">
      <c r="M83" s="10"/>
    </row>
    <row r="84" spans="13:13">
      <c r="M84" s="10"/>
    </row>
    <row r="85" spans="13:13">
      <c r="M85" s="10"/>
    </row>
    <row r="86" spans="13:13">
      <c r="M86" s="10"/>
    </row>
    <row r="87" spans="13:13">
      <c r="M87" s="10"/>
    </row>
    <row r="88" spans="13:13">
      <c r="M88" s="10"/>
    </row>
    <row r="89" spans="13:13">
      <c r="M89" s="10"/>
    </row>
    <row r="90" spans="13:13">
      <c r="M90" s="10"/>
    </row>
    <row r="91" spans="13:13">
      <c r="M91" s="10"/>
    </row>
    <row r="92" spans="13:13">
      <c r="M92" s="10"/>
    </row>
    <row r="93" spans="13:13">
      <c r="M93" s="10"/>
    </row>
    <row r="94" spans="13:13">
      <c r="M94" s="10"/>
    </row>
    <row r="95" spans="13:13">
      <c r="M95" s="10"/>
    </row>
    <row r="96" spans="13:13">
      <c r="M96" s="10"/>
    </row>
    <row r="97" spans="13:13">
      <c r="M97" s="10"/>
    </row>
    <row r="98" spans="13:13">
      <c r="M98" s="10"/>
    </row>
    <row r="99" spans="13:13">
      <c r="M99" s="10"/>
    </row>
    <row r="100" spans="13:13">
      <c r="M100" s="10"/>
    </row>
    <row r="101" spans="13:13">
      <c r="M101" s="10"/>
    </row>
    <row r="102" spans="13:13">
      <c r="M102" s="10"/>
    </row>
    <row r="103" spans="13:13">
      <c r="M103" s="10"/>
    </row>
    <row r="104" spans="13:13">
      <c r="M104" s="10"/>
    </row>
    <row r="105" spans="13:13">
      <c r="M105" s="10"/>
    </row>
    <row r="106" spans="13:13">
      <c r="M106" s="10"/>
    </row>
    <row r="107" spans="13:13">
      <c r="M107" s="10"/>
    </row>
    <row r="108" spans="13:13">
      <c r="M108" s="10"/>
    </row>
    <row r="109" spans="13:13">
      <c r="M109" s="10"/>
    </row>
    <row r="110" spans="13:13">
      <c r="M110" s="10"/>
    </row>
    <row r="111" spans="13:13">
      <c r="M111" s="10"/>
    </row>
    <row r="112" spans="13:13">
      <c r="M112" s="10"/>
    </row>
    <row r="113" spans="13:13">
      <c r="M113" s="10"/>
    </row>
    <row r="114" spans="13:13">
      <c r="M114" s="10"/>
    </row>
    <row r="115" spans="13:13">
      <c r="M115" s="10"/>
    </row>
    <row r="116" spans="13:13">
      <c r="M116" s="10"/>
    </row>
    <row r="117" spans="13:13">
      <c r="M117" s="10"/>
    </row>
    <row r="118" spans="13:13">
      <c r="M118" s="10"/>
    </row>
    <row r="119" spans="13:13">
      <c r="M119" s="10"/>
    </row>
    <row r="120" spans="13:13">
      <c r="M120" s="10"/>
    </row>
    <row r="121" spans="13:13">
      <c r="M121" s="10"/>
    </row>
    <row r="122" spans="13:13">
      <c r="M122" s="10"/>
    </row>
    <row r="123" spans="13:13">
      <c r="M123" s="10"/>
    </row>
    <row r="124" spans="13:13">
      <c r="M124" s="10"/>
    </row>
    <row r="125" spans="13:13">
      <c r="M125" s="10"/>
    </row>
    <row r="126" spans="13:13">
      <c r="M126" s="10"/>
    </row>
    <row r="127" spans="13:13">
      <c r="M127" s="10"/>
    </row>
    <row r="128" spans="13:13">
      <c r="M128" s="10"/>
    </row>
    <row r="129" spans="13:13">
      <c r="M129" s="10"/>
    </row>
    <row r="130" spans="13:13">
      <c r="M130" s="10"/>
    </row>
    <row r="131" spans="13:13">
      <c r="M131" s="10"/>
    </row>
    <row r="132" spans="13:13">
      <c r="M132" s="10"/>
    </row>
    <row r="133" spans="13:13">
      <c r="M133" s="10"/>
    </row>
    <row r="134" spans="13:13">
      <c r="M134" s="10"/>
    </row>
    <row r="135" spans="13:13">
      <c r="M135" s="10"/>
    </row>
    <row r="136" spans="13:13">
      <c r="M136" s="10"/>
    </row>
    <row r="137" spans="13:13">
      <c r="M137" s="10"/>
    </row>
    <row r="138" spans="13:13">
      <c r="M138" s="10"/>
    </row>
    <row r="139" spans="13:13">
      <c r="M139" s="10"/>
    </row>
    <row r="140" spans="13:13">
      <c r="M140" s="10"/>
    </row>
    <row r="141" spans="13:13">
      <c r="M141" s="10"/>
    </row>
    <row r="142" spans="13:13">
      <c r="M142" s="10"/>
    </row>
    <row r="143" spans="13:13">
      <c r="M143" s="10"/>
    </row>
    <row r="144" spans="13:13">
      <c r="M144" s="10"/>
    </row>
    <row r="145" spans="13:13">
      <c r="M145" s="10"/>
    </row>
    <row r="146" spans="13:13">
      <c r="M146" s="10"/>
    </row>
    <row r="147" spans="13:13">
      <c r="M147" s="10"/>
    </row>
    <row r="148" spans="13:13">
      <c r="M148" s="10"/>
    </row>
    <row r="149" spans="13:13">
      <c r="M149" s="10"/>
    </row>
    <row r="150" spans="13:13">
      <c r="M150" s="10"/>
    </row>
    <row r="151" spans="13:13">
      <c r="M151" s="10"/>
    </row>
    <row r="152" spans="13:13">
      <c r="M152" s="10"/>
    </row>
    <row r="153" spans="13:13">
      <c r="M153" s="10"/>
    </row>
    <row r="154" spans="13:13">
      <c r="M154" s="10"/>
    </row>
    <row r="155" spans="13:13">
      <c r="M155" s="10"/>
    </row>
    <row r="156" spans="13:13">
      <c r="M156" s="10"/>
    </row>
    <row r="157" spans="13:13">
      <c r="M157" s="10"/>
    </row>
    <row r="158" spans="13:13">
      <c r="M158" s="10"/>
    </row>
    <row r="159" spans="13:13">
      <c r="M159" s="10"/>
    </row>
    <row r="160" spans="13:13">
      <c r="M160" s="10"/>
    </row>
    <row r="161" spans="13:13">
      <c r="M161" s="10"/>
    </row>
    <row r="162" spans="13:13">
      <c r="M162" s="10"/>
    </row>
    <row r="163" spans="13:13">
      <c r="M163" s="10"/>
    </row>
    <row r="164" spans="13:13">
      <c r="M164" s="10"/>
    </row>
    <row r="165" spans="13:13">
      <c r="M165" s="10"/>
    </row>
    <row r="166" spans="13:13">
      <c r="M166" s="10"/>
    </row>
    <row r="167" spans="13:13">
      <c r="M167" s="10"/>
    </row>
    <row r="168" spans="13:13">
      <c r="M168" s="10"/>
    </row>
    <row r="169" spans="13:13">
      <c r="M169" s="10"/>
    </row>
    <row r="170" spans="13:13">
      <c r="M170" s="10"/>
    </row>
    <row r="171" spans="13:13">
      <c r="M171" s="10"/>
    </row>
    <row r="172" spans="13:13">
      <c r="M172" s="10"/>
    </row>
    <row r="173" spans="13:13">
      <c r="M173" s="10"/>
    </row>
    <row r="174" spans="13:13">
      <c r="M174" s="10"/>
    </row>
    <row r="175" spans="13:13">
      <c r="M175" s="10"/>
    </row>
    <row r="176" spans="13:13">
      <c r="M176" s="10"/>
    </row>
    <row r="177" spans="13:13">
      <c r="M177" s="10"/>
    </row>
    <row r="178" spans="13:13">
      <c r="M178" s="10"/>
    </row>
    <row r="179" spans="13:13">
      <c r="M179" s="10"/>
    </row>
    <row r="180" spans="13:13">
      <c r="M180" s="10"/>
    </row>
    <row r="181" spans="13:13">
      <c r="M181" s="10"/>
    </row>
    <row r="182" spans="13:13">
      <c r="M182" s="10"/>
    </row>
    <row r="183" spans="13:13">
      <c r="M183" s="10"/>
    </row>
    <row r="184" spans="13:13">
      <c r="M184" s="10"/>
    </row>
    <row r="185" spans="13:13">
      <c r="M185" s="10"/>
    </row>
    <row r="186" spans="13:13">
      <c r="M186" s="10"/>
    </row>
    <row r="187" spans="13:13">
      <c r="M187" s="10"/>
    </row>
    <row r="188" spans="13:13">
      <c r="M188" s="10"/>
    </row>
    <row r="189" spans="13:13">
      <c r="M189" s="10"/>
    </row>
    <row r="190" spans="13:13">
      <c r="M190" s="10"/>
    </row>
    <row r="191" spans="13:13">
      <c r="M191" s="10"/>
    </row>
    <row r="192" spans="13:13">
      <c r="M192" s="10"/>
    </row>
    <row r="193" spans="13:13">
      <c r="M193" s="10"/>
    </row>
    <row r="194" spans="13:13">
      <c r="M194" s="10"/>
    </row>
    <row r="195" spans="13:13">
      <c r="M195" s="10"/>
    </row>
    <row r="196" spans="13:13">
      <c r="M196" s="10"/>
    </row>
    <row r="197" spans="13:13">
      <c r="M197" s="10"/>
    </row>
    <row r="198" spans="13:13">
      <c r="M198" s="10"/>
    </row>
    <row r="199" spans="13:13">
      <c r="M199" s="10"/>
    </row>
    <row r="200" spans="13:13">
      <c r="M200" s="10"/>
    </row>
    <row r="201" spans="13:13">
      <c r="M201" s="10"/>
    </row>
    <row r="202" spans="13:13">
      <c r="M202" s="10"/>
    </row>
    <row r="203" spans="13:13">
      <c r="M203" s="10"/>
    </row>
    <row r="204" spans="13:13">
      <c r="M204" s="10"/>
    </row>
    <row r="205" spans="13:13">
      <c r="M205" s="10"/>
    </row>
    <row r="206" spans="13:13">
      <c r="M206" s="10"/>
    </row>
    <row r="207" spans="13:13">
      <c r="M207" s="10"/>
    </row>
    <row r="208" spans="13:13">
      <c r="M208" s="10"/>
    </row>
    <row r="209" spans="13:13">
      <c r="M209" s="10"/>
    </row>
    <row r="210" spans="13:13">
      <c r="M210" s="10"/>
    </row>
    <row r="211" spans="13:13">
      <c r="M211" s="10"/>
    </row>
    <row r="212" spans="13:13">
      <c r="M212" s="10"/>
    </row>
    <row r="213" spans="13:13">
      <c r="M213" s="10"/>
    </row>
    <row r="214" spans="13:13">
      <c r="M214" s="10"/>
    </row>
    <row r="215" spans="13:13">
      <c r="M215" s="10"/>
    </row>
    <row r="216" spans="13:13">
      <c r="M216" s="10"/>
    </row>
    <row r="217" spans="13:13">
      <c r="M217" s="10"/>
    </row>
    <row r="218" spans="13:13">
      <c r="M218" s="10"/>
    </row>
    <row r="219" spans="13:13">
      <c r="M219" s="10"/>
    </row>
    <row r="220" spans="13:13">
      <c r="M220" s="10"/>
    </row>
    <row r="221" spans="13:13">
      <c r="M221" s="10"/>
    </row>
    <row r="222" spans="13:13">
      <c r="M222" s="10"/>
    </row>
    <row r="223" spans="13:13">
      <c r="M223" s="10"/>
    </row>
    <row r="224" spans="13:13">
      <c r="M224" s="10"/>
    </row>
    <row r="225" spans="13:13">
      <c r="M225" s="10"/>
    </row>
    <row r="226" spans="13:13">
      <c r="M226" s="10"/>
    </row>
    <row r="227" spans="13:13">
      <c r="M227" s="10"/>
    </row>
    <row r="228" spans="13:13">
      <c r="M228" s="10"/>
    </row>
    <row r="229" spans="13:13">
      <c r="M229" s="10"/>
    </row>
    <row r="230" spans="13:13">
      <c r="M230" s="10"/>
    </row>
    <row r="231" spans="13:13">
      <c r="M231" s="10"/>
    </row>
    <row r="232" spans="13:13">
      <c r="M232" s="10"/>
    </row>
    <row r="233" spans="13:13">
      <c r="M233" s="10"/>
    </row>
    <row r="234" spans="13:13">
      <c r="M234" s="10"/>
    </row>
    <row r="235" spans="13:13">
      <c r="M235" s="10"/>
    </row>
    <row r="236" spans="13:13">
      <c r="M236" s="10"/>
    </row>
    <row r="237" spans="13:13">
      <c r="M237" s="10"/>
    </row>
    <row r="238" spans="13:13">
      <c r="M238" s="10"/>
    </row>
    <row r="239" spans="13:13">
      <c r="M239" s="10"/>
    </row>
    <row r="240" spans="13:13">
      <c r="M240" s="10"/>
    </row>
    <row r="241" spans="13:13">
      <c r="M241" s="10"/>
    </row>
    <row r="242" spans="13:13">
      <c r="M242" s="10"/>
    </row>
    <row r="243" spans="13:13">
      <c r="M243" s="10"/>
    </row>
    <row r="244" spans="13:13">
      <c r="M244" s="10"/>
    </row>
    <row r="245" spans="13:13">
      <c r="M245" s="10"/>
    </row>
    <row r="246" spans="13:13">
      <c r="M246" s="10"/>
    </row>
    <row r="247" spans="13:13">
      <c r="M247" s="10"/>
    </row>
    <row r="248" spans="13:13">
      <c r="M248" s="10"/>
    </row>
    <row r="249" spans="13:13">
      <c r="M249" s="10"/>
    </row>
    <row r="250" spans="13:13">
      <c r="M250" s="10"/>
    </row>
    <row r="251" spans="13:13">
      <c r="M251" s="10"/>
    </row>
    <row r="252" spans="13:13">
      <c r="M252" s="10"/>
    </row>
    <row r="253" spans="13:13">
      <c r="M253" s="10"/>
    </row>
    <row r="254" spans="13:13">
      <c r="M254" s="10"/>
    </row>
    <row r="255" spans="13:13">
      <c r="M255" s="10"/>
    </row>
    <row r="256" spans="13:13">
      <c r="M256" s="10"/>
    </row>
    <row r="257" spans="13:13">
      <c r="M257" s="10"/>
    </row>
    <row r="258" spans="13:13">
      <c r="M258" s="10"/>
    </row>
    <row r="259" spans="13:13">
      <c r="M259" s="10"/>
    </row>
    <row r="260" spans="13:13">
      <c r="M260" s="10"/>
    </row>
    <row r="261" spans="13:13">
      <c r="M261" s="10"/>
    </row>
    <row r="262" spans="13:13">
      <c r="M262" s="10"/>
    </row>
    <row r="263" spans="13:13">
      <c r="M263" s="10"/>
    </row>
    <row r="264" spans="13:13">
      <c r="M264" s="10"/>
    </row>
    <row r="265" spans="13:13">
      <c r="M265" s="10"/>
    </row>
    <row r="266" spans="13:13">
      <c r="M266" s="10"/>
    </row>
    <row r="267" spans="13:13">
      <c r="M267" s="10"/>
    </row>
    <row r="268" spans="13:13">
      <c r="M268" s="10"/>
    </row>
    <row r="269" spans="13:13">
      <c r="M269" s="10"/>
    </row>
    <row r="270" spans="13:13">
      <c r="M270" s="10"/>
    </row>
    <row r="271" spans="13:13">
      <c r="M271" s="10"/>
    </row>
    <row r="272" spans="13:13">
      <c r="M272" s="10"/>
    </row>
    <row r="273" spans="13:13">
      <c r="M273" s="10"/>
    </row>
    <row r="274" spans="13:13">
      <c r="M274" s="10"/>
    </row>
    <row r="275" spans="13:13">
      <c r="M275" s="10"/>
    </row>
    <row r="276" spans="13:13">
      <c r="M276" s="10"/>
    </row>
    <row r="277" spans="13:13">
      <c r="M277" s="10"/>
    </row>
    <row r="278" spans="13:13">
      <c r="M278" s="10"/>
    </row>
    <row r="279" spans="13:13">
      <c r="M279" s="10"/>
    </row>
    <row r="280" spans="13:13">
      <c r="M280" s="10"/>
    </row>
    <row r="281" spans="13:13">
      <c r="M281" s="10"/>
    </row>
    <row r="282" spans="13:13">
      <c r="M282" s="10"/>
    </row>
    <row r="283" spans="13:13">
      <c r="M283" s="10"/>
    </row>
    <row r="284" spans="13:13">
      <c r="M284" s="10"/>
    </row>
    <row r="285" spans="13:13">
      <c r="M285" s="10"/>
    </row>
    <row r="286" spans="13:13">
      <c r="M286" s="10"/>
    </row>
    <row r="287" spans="13:13">
      <c r="M287" s="10"/>
    </row>
    <row r="288" spans="13:13">
      <c r="M288" s="10"/>
    </row>
    <row r="289" spans="13:13">
      <c r="M289" s="10"/>
    </row>
    <row r="290" spans="13:13">
      <c r="M290" s="10"/>
    </row>
    <row r="291" spans="13:13">
      <c r="M291" s="10"/>
    </row>
    <row r="292" spans="13:13">
      <c r="M292" s="10"/>
    </row>
    <row r="293" spans="13:13">
      <c r="M293" s="10"/>
    </row>
    <row r="294" spans="13:13">
      <c r="M294" s="10"/>
    </row>
    <row r="295" spans="13:13">
      <c r="M295" s="10"/>
    </row>
    <row r="296" spans="13:13">
      <c r="M296" s="10"/>
    </row>
    <row r="297" spans="13:13">
      <c r="M297" s="10"/>
    </row>
    <row r="298" spans="13:13">
      <c r="M298" s="10"/>
    </row>
    <row r="299" spans="13:13">
      <c r="M299" s="10"/>
    </row>
    <row r="300" spans="13:13">
      <c r="M300" s="10"/>
    </row>
    <row r="301" spans="13:13">
      <c r="M301" s="10"/>
    </row>
    <row r="302" spans="13:13">
      <c r="M302" s="10"/>
    </row>
    <row r="303" spans="13:13">
      <c r="M303" s="10"/>
    </row>
    <row r="304" spans="13:13">
      <c r="M304" s="10"/>
    </row>
    <row r="305" spans="13:13">
      <c r="M305" s="10"/>
    </row>
    <row r="306" spans="13:13">
      <c r="M306" s="10"/>
    </row>
    <row r="307" spans="13:13">
      <c r="M307" s="10"/>
    </row>
    <row r="308" spans="13:13">
      <c r="M308" s="10"/>
    </row>
    <row r="309" spans="13:13">
      <c r="M309" s="10"/>
    </row>
    <row r="310" spans="13:13">
      <c r="M310" s="10"/>
    </row>
    <row r="311" spans="13:13">
      <c r="M311" s="10"/>
    </row>
    <row r="312" spans="13:13">
      <c r="M312" s="10"/>
    </row>
    <row r="313" spans="13:13">
      <c r="M313" s="10"/>
    </row>
    <row r="314" spans="13:13">
      <c r="M314" s="10"/>
    </row>
    <row r="315" spans="13:13">
      <c r="M315" s="10"/>
    </row>
    <row r="316" spans="13:13">
      <c r="M316" s="10"/>
    </row>
    <row r="317" spans="13:13">
      <c r="M317" s="10"/>
    </row>
    <row r="318" spans="13:13">
      <c r="M318" s="10"/>
    </row>
    <row r="319" spans="13:13">
      <c r="M319" s="10"/>
    </row>
    <row r="320" spans="13:13">
      <c r="M320" s="10"/>
    </row>
    <row r="321" spans="13:13">
      <c r="M321" s="10"/>
    </row>
    <row r="322" spans="13:13">
      <c r="M322" s="10"/>
    </row>
    <row r="323" spans="13:13">
      <c r="M323" s="10"/>
    </row>
    <row r="324" spans="13:13">
      <c r="M324" s="10"/>
    </row>
    <row r="325" spans="13:13">
      <c r="M325" s="10"/>
    </row>
    <row r="326" spans="13:13">
      <c r="M326" s="10"/>
    </row>
    <row r="327" spans="13:13">
      <c r="M327" s="10"/>
    </row>
    <row r="328" spans="13:13">
      <c r="M328" s="10"/>
    </row>
    <row r="329" spans="13:13">
      <c r="M329" s="10"/>
    </row>
    <row r="330" spans="13:13">
      <c r="M330" s="10"/>
    </row>
    <row r="331" spans="13:13">
      <c r="M331" s="10"/>
    </row>
    <row r="332" spans="13:13">
      <c r="M332" s="10"/>
    </row>
    <row r="333" spans="13:13">
      <c r="M333" s="10"/>
    </row>
    <row r="334" spans="13:13">
      <c r="M334" s="10"/>
    </row>
    <row r="335" spans="13:13">
      <c r="M335" s="10"/>
    </row>
    <row r="336" spans="13:13">
      <c r="M336" s="10"/>
    </row>
    <row r="337" spans="13:13">
      <c r="M337" s="10"/>
    </row>
    <row r="338" spans="13:13">
      <c r="M338" s="10"/>
    </row>
    <row r="339" spans="13:13">
      <c r="M339" s="10"/>
    </row>
    <row r="340" spans="13:13">
      <c r="M340" s="10"/>
    </row>
    <row r="341" spans="13:13">
      <c r="M341" s="10"/>
    </row>
    <row r="342" spans="13:13">
      <c r="M342" s="10"/>
    </row>
    <row r="343" spans="13:13">
      <c r="M343" s="10"/>
    </row>
    <row r="344" spans="13:13">
      <c r="M344" s="10"/>
    </row>
    <row r="345" spans="13:13">
      <c r="M345" s="10"/>
    </row>
    <row r="346" spans="13:13">
      <c r="M346" s="10"/>
    </row>
    <row r="347" spans="13:13">
      <c r="M347" s="10"/>
    </row>
    <row r="348" spans="13:13">
      <c r="M348" s="10"/>
    </row>
    <row r="349" spans="13:13">
      <c r="M349" s="10"/>
    </row>
    <row r="350" spans="13:13">
      <c r="M350" s="10"/>
    </row>
    <row r="351" spans="13:13">
      <c r="M351" s="10"/>
    </row>
    <row r="352" spans="13:13">
      <c r="M352" s="10"/>
    </row>
    <row r="353" spans="13:13">
      <c r="M353" s="10"/>
    </row>
    <row r="354" spans="13:13">
      <c r="M354" s="10"/>
    </row>
    <row r="355" spans="13:13">
      <c r="M355" s="10"/>
    </row>
    <row r="356" spans="13:13">
      <c r="M356" s="10"/>
    </row>
    <row r="357" spans="13:13">
      <c r="M357" s="10"/>
    </row>
    <row r="358" spans="13:13">
      <c r="M358" s="10"/>
    </row>
    <row r="359" spans="13:13">
      <c r="M359" s="10"/>
    </row>
    <row r="360" spans="13:13">
      <c r="M360" s="10"/>
    </row>
    <row r="361" spans="13:13">
      <c r="M361" s="10"/>
    </row>
    <row r="362" spans="13:13">
      <c r="M362" s="10"/>
    </row>
    <row r="363" spans="13:13">
      <c r="M363" s="10"/>
    </row>
    <row r="364" spans="13:13">
      <c r="M364" s="10"/>
    </row>
    <row r="365" spans="13:13">
      <c r="M365" s="10"/>
    </row>
    <row r="366" spans="13:13">
      <c r="M366" s="10"/>
    </row>
    <row r="367" spans="13:13">
      <c r="M367" s="10"/>
    </row>
    <row r="368" spans="13:13">
      <c r="M368" s="10"/>
    </row>
    <row r="369" spans="13:13">
      <c r="M369" s="10"/>
    </row>
    <row r="370" spans="13:13">
      <c r="M370" s="10"/>
    </row>
    <row r="371" spans="13:13">
      <c r="M371" s="10"/>
    </row>
    <row r="372" spans="13:13">
      <c r="M372" s="10"/>
    </row>
    <row r="373" spans="13:13">
      <c r="M373" s="10"/>
    </row>
    <row r="374" spans="13:13">
      <c r="M374" s="10"/>
    </row>
    <row r="375" spans="13:13">
      <c r="M375" s="10"/>
    </row>
    <row r="376" spans="13:13">
      <c r="M376" s="10"/>
    </row>
    <row r="377" spans="13:13">
      <c r="M377" s="10"/>
    </row>
    <row r="378" spans="13:13">
      <c r="M378" s="10"/>
    </row>
    <row r="379" spans="13:13">
      <c r="M379" s="10"/>
    </row>
    <row r="380" spans="13:13">
      <c r="M380" s="10"/>
    </row>
    <row r="381" spans="13:13">
      <c r="M381" s="10"/>
    </row>
    <row r="382" spans="13:13">
      <c r="M382" s="10"/>
    </row>
    <row r="383" spans="13:13">
      <c r="M383" s="10"/>
    </row>
    <row r="384" spans="13:13">
      <c r="M384" s="10"/>
    </row>
    <row r="385" spans="13:13">
      <c r="M385" s="10"/>
    </row>
    <row r="386" spans="13:13">
      <c r="M386" s="10"/>
    </row>
    <row r="387" spans="13:13">
      <c r="M387" s="10"/>
    </row>
    <row r="388" spans="13:13">
      <c r="M388" s="10"/>
    </row>
    <row r="389" spans="13:13">
      <c r="M389" s="10"/>
    </row>
    <row r="390" spans="13:13">
      <c r="M390" s="10"/>
    </row>
    <row r="391" spans="13:13">
      <c r="M391" s="10"/>
    </row>
    <row r="392" spans="13:13">
      <c r="M392" s="10"/>
    </row>
    <row r="393" spans="13:13">
      <c r="M393" s="10"/>
    </row>
    <row r="394" spans="13:13">
      <c r="M394" s="10"/>
    </row>
    <row r="395" spans="13:13">
      <c r="M395" s="10"/>
    </row>
    <row r="396" spans="13:13">
      <c r="M396" s="10"/>
    </row>
    <row r="397" spans="13:13">
      <c r="M397" s="10"/>
    </row>
    <row r="398" spans="13:13">
      <c r="M398" s="10"/>
    </row>
    <row r="399" spans="13:13">
      <c r="M399" s="10"/>
    </row>
    <row r="400" spans="13:13">
      <c r="M400" s="10"/>
    </row>
    <row r="401" spans="13:13">
      <c r="M401" s="10"/>
    </row>
    <row r="402" spans="13:13">
      <c r="M402" s="10"/>
    </row>
    <row r="403" spans="13:13">
      <c r="M403" s="10"/>
    </row>
    <row r="404" spans="13:13">
      <c r="M404" s="10"/>
    </row>
    <row r="405" spans="13:13">
      <c r="M405" s="10"/>
    </row>
    <row r="406" spans="13:13">
      <c r="M406" s="10"/>
    </row>
    <row r="407" spans="13:13">
      <c r="M407" s="10"/>
    </row>
    <row r="408" spans="13:13">
      <c r="M408" s="10"/>
    </row>
    <row r="409" spans="13:13">
      <c r="M409" s="10"/>
    </row>
    <row r="410" spans="13:13">
      <c r="M410" s="10"/>
    </row>
    <row r="411" spans="13:13">
      <c r="M411" s="10"/>
    </row>
    <row r="412" spans="13:13">
      <c r="M412" s="10"/>
    </row>
    <row r="413" spans="13:13">
      <c r="M413" s="10"/>
    </row>
    <row r="414" spans="13:13">
      <c r="M414" s="10"/>
    </row>
    <row r="415" spans="13:13">
      <c r="M415" s="10"/>
    </row>
    <row r="416" spans="13:13">
      <c r="M416" s="10"/>
    </row>
    <row r="417" spans="13:13">
      <c r="M417" s="10"/>
    </row>
    <row r="418" spans="13:13">
      <c r="M418" s="10"/>
    </row>
    <row r="419" spans="13:13">
      <c r="M419" s="10"/>
    </row>
    <row r="420" spans="13:13">
      <c r="M420" s="10"/>
    </row>
    <row r="421" spans="13:13">
      <c r="M421" s="10"/>
    </row>
    <row r="422" spans="13:13">
      <c r="M422" s="10"/>
    </row>
    <row r="423" spans="13:13">
      <c r="M423" s="10"/>
    </row>
    <row r="424" spans="13:13">
      <c r="M424" s="10"/>
    </row>
    <row r="425" spans="13:13">
      <c r="M425" s="10"/>
    </row>
    <row r="426" spans="13:13">
      <c r="M426" s="10"/>
    </row>
    <row r="427" spans="13:13">
      <c r="M427" s="10"/>
    </row>
    <row r="428" spans="13:13">
      <c r="M428" s="10"/>
    </row>
    <row r="429" spans="13:13">
      <c r="M429" s="10"/>
    </row>
    <row r="430" spans="13:13">
      <c r="M430" s="10"/>
    </row>
    <row r="431" spans="13:13">
      <c r="M431" s="10"/>
    </row>
    <row r="432" spans="13:13">
      <c r="M432" s="10"/>
    </row>
    <row r="433" spans="13:13">
      <c r="M433" s="10"/>
    </row>
    <row r="434" spans="13:13">
      <c r="M434" s="10"/>
    </row>
    <row r="435" spans="13:13">
      <c r="M435" s="10"/>
    </row>
    <row r="436" spans="13:13">
      <c r="M436" s="10"/>
    </row>
    <row r="437" spans="13:13">
      <c r="M437" s="10"/>
    </row>
    <row r="438" spans="13:13">
      <c r="M438" s="10"/>
    </row>
    <row r="439" spans="13:13">
      <c r="M439" s="10"/>
    </row>
    <row r="440" spans="13:13">
      <c r="M440" s="10"/>
    </row>
    <row r="441" spans="13:13">
      <c r="M441" s="10"/>
    </row>
    <row r="442" spans="13:13">
      <c r="M442" s="10"/>
    </row>
    <row r="443" spans="13:13">
      <c r="M443" s="10"/>
    </row>
    <row r="444" spans="13:13">
      <c r="M444" s="10"/>
    </row>
    <row r="445" spans="13:13">
      <c r="M445" s="10"/>
    </row>
    <row r="446" spans="13:13">
      <c r="M446" s="10"/>
    </row>
    <row r="447" spans="13:13">
      <c r="M447" s="10"/>
    </row>
    <row r="448" spans="13:13">
      <c r="M448" s="10"/>
    </row>
    <row r="449" spans="13:13">
      <c r="M449" s="10"/>
    </row>
    <row r="450" spans="13:13">
      <c r="M450" s="10"/>
    </row>
    <row r="451" spans="13:13">
      <c r="M451" s="10"/>
    </row>
    <row r="452" spans="13:13">
      <c r="M452" s="10"/>
    </row>
    <row r="453" spans="13:13">
      <c r="M453" s="10"/>
    </row>
    <row r="454" spans="13:13">
      <c r="M454" s="10"/>
    </row>
    <row r="455" spans="13:13">
      <c r="M455" s="10"/>
    </row>
    <row r="456" spans="13:13">
      <c r="M456" s="10"/>
    </row>
    <row r="457" spans="13:13">
      <c r="M457" s="10"/>
    </row>
    <row r="458" spans="13:13">
      <c r="M458" s="10"/>
    </row>
    <row r="459" spans="13:13">
      <c r="M459" s="10"/>
    </row>
    <row r="460" spans="13:13">
      <c r="M460" s="10"/>
    </row>
    <row r="461" spans="13:13">
      <c r="M461" s="10"/>
    </row>
    <row r="462" spans="13:13">
      <c r="M462" s="10"/>
    </row>
    <row r="463" spans="13:13">
      <c r="M463" s="10"/>
    </row>
    <row r="464" spans="13:13">
      <c r="M464" s="10"/>
    </row>
    <row r="465" spans="13:13">
      <c r="M465" s="10"/>
    </row>
    <row r="466" spans="13:13">
      <c r="M466" s="10"/>
    </row>
    <row r="467" spans="13:13">
      <c r="M467" s="10"/>
    </row>
    <row r="468" spans="13:13">
      <c r="M468" s="10"/>
    </row>
    <row r="469" spans="13:13">
      <c r="M469" s="10"/>
    </row>
    <row r="470" spans="13:13">
      <c r="M470" s="10"/>
    </row>
    <row r="471" spans="13:13">
      <c r="M471" s="10"/>
    </row>
    <row r="472" spans="13:13">
      <c r="M472" s="10"/>
    </row>
    <row r="473" spans="13:13">
      <c r="M473" s="10"/>
    </row>
    <row r="474" spans="13:13">
      <c r="M474" s="10"/>
    </row>
    <row r="475" spans="13:13">
      <c r="M475" s="10"/>
    </row>
    <row r="476" spans="13:13">
      <c r="M476" s="10"/>
    </row>
    <row r="477" spans="13:13">
      <c r="M477" s="10"/>
    </row>
    <row r="478" spans="13:13">
      <c r="M478" s="10"/>
    </row>
    <row r="479" spans="13:13">
      <c r="M479" s="10"/>
    </row>
    <row r="480" spans="13:13">
      <c r="M480" s="10"/>
    </row>
    <row r="481" spans="13:13">
      <c r="M481" s="10"/>
    </row>
    <row r="482" spans="13:13">
      <c r="M482" s="10"/>
    </row>
    <row r="483" spans="13:13">
      <c r="M483" s="10"/>
    </row>
    <row r="484" spans="13:13">
      <c r="M484" s="10"/>
    </row>
    <row r="485" spans="13:13">
      <c r="M485" s="10"/>
    </row>
    <row r="486" spans="13:13">
      <c r="M486" s="10"/>
    </row>
    <row r="487" spans="13:13">
      <c r="M487" s="10"/>
    </row>
    <row r="488" spans="13:13">
      <c r="M488" s="10"/>
    </row>
    <row r="489" spans="13:13">
      <c r="M489" s="10"/>
    </row>
    <row r="490" spans="13:13">
      <c r="M490" s="10"/>
    </row>
    <row r="491" spans="13:13">
      <c r="M491" s="10"/>
    </row>
    <row r="492" spans="13:13">
      <c r="M492" s="10"/>
    </row>
    <row r="493" spans="13:13">
      <c r="M493" s="10"/>
    </row>
    <row r="494" spans="13:13">
      <c r="M494" s="10"/>
    </row>
    <row r="495" spans="13:13">
      <c r="M495" s="10"/>
    </row>
    <row r="496" spans="13:13">
      <c r="M496" s="10"/>
    </row>
    <row r="497" spans="13:13">
      <c r="M497" s="10"/>
    </row>
    <row r="498" spans="13:13">
      <c r="M498" s="10"/>
    </row>
    <row r="499" spans="13:13">
      <c r="M499" s="10"/>
    </row>
    <row r="500" spans="13:13">
      <c r="M500" s="10"/>
    </row>
    <row r="501" spans="13:13">
      <c r="M501" s="10"/>
    </row>
    <row r="502" spans="13:13">
      <c r="M502" s="10"/>
    </row>
    <row r="503" spans="13:13">
      <c r="M503" s="10"/>
    </row>
    <row r="504" spans="13:13">
      <c r="M504" s="10"/>
    </row>
    <row r="505" spans="13:13">
      <c r="M505" s="10"/>
    </row>
    <row r="506" spans="13:13">
      <c r="M506" s="10"/>
    </row>
    <row r="507" spans="13:13">
      <c r="M507" s="10"/>
    </row>
    <row r="508" spans="13:13">
      <c r="M508" s="10"/>
    </row>
    <row r="509" spans="13:13">
      <c r="M509" s="10"/>
    </row>
    <row r="510" spans="13:13">
      <c r="M510" s="10"/>
    </row>
    <row r="511" spans="13:13">
      <c r="M511" s="10"/>
    </row>
    <row r="512" spans="13:13">
      <c r="M512" s="10"/>
    </row>
    <row r="513" spans="13:13">
      <c r="M513" s="10"/>
    </row>
    <row r="514" spans="13:13">
      <c r="M514" s="10"/>
    </row>
    <row r="515" spans="13:13">
      <c r="M515" s="10"/>
    </row>
    <row r="516" spans="13:13">
      <c r="M516" s="10"/>
    </row>
    <row r="517" spans="13:13">
      <c r="M517" s="10"/>
    </row>
    <row r="518" spans="13:13">
      <c r="M518" s="10"/>
    </row>
    <row r="519" spans="13:13">
      <c r="M519" s="10"/>
    </row>
    <row r="520" spans="13:13">
      <c r="M520" s="10"/>
    </row>
    <row r="521" spans="13:13">
      <c r="M521" s="10"/>
    </row>
    <row r="522" spans="13:13">
      <c r="M522" s="10"/>
    </row>
    <row r="523" spans="13:13">
      <c r="M523" s="10"/>
    </row>
    <row r="524" spans="13:13">
      <c r="M524" s="10"/>
    </row>
    <row r="525" spans="13:13">
      <c r="M525" s="10"/>
    </row>
    <row r="526" spans="13:13">
      <c r="M526" s="10"/>
    </row>
    <row r="527" spans="13:13">
      <c r="M527" s="10"/>
    </row>
    <row r="528" spans="13:13">
      <c r="M528" s="10"/>
    </row>
    <row r="529" spans="13:13">
      <c r="M529" s="10"/>
    </row>
    <row r="530" spans="13:13">
      <c r="M530" s="10"/>
    </row>
    <row r="531" spans="13:13">
      <c r="M531" s="10"/>
    </row>
    <row r="532" spans="13:13">
      <c r="M532" s="10"/>
    </row>
    <row r="533" spans="13:13">
      <c r="M533" s="10"/>
    </row>
    <row r="534" spans="13:13">
      <c r="M534" s="10"/>
    </row>
    <row r="535" spans="13:13">
      <c r="M535" s="10"/>
    </row>
    <row r="536" spans="13:13">
      <c r="M536" s="10"/>
    </row>
    <row r="537" spans="13:13">
      <c r="M537" s="10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13" workbookViewId="0">
      <selection activeCell="E49" sqref="E49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523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6" t="s">
        <v>384</v>
      </c>
      <c r="B2" s="597"/>
      <c r="C2" s="598" t="str">
        <f>'справка №1-БАЛАНС'!E3</f>
        <v>"Многопрофилна болница за активно лечение Благоевград" АД</v>
      </c>
      <c r="D2" s="598"/>
      <c r="E2" s="598"/>
      <c r="F2" s="598"/>
      <c r="G2" s="598"/>
      <c r="H2" s="598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101505152</v>
      </c>
      <c r="P2" s="482"/>
      <c r="Q2" s="482"/>
      <c r="R2" s="525"/>
    </row>
    <row r="3" spans="1:28" ht="15">
      <c r="A3" s="596" t="s">
        <v>5</v>
      </c>
      <c r="B3" s="597"/>
      <c r="C3" s="599" t="str">
        <f>'справка №1-БАЛАНС'!E5</f>
        <v>към 31.03.2017г.</v>
      </c>
      <c r="D3" s="599"/>
      <c r="E3" s="599"/>
      <c r="F3" s="484"/>
      <c r="G3" s="484"/>
      <c r="H3" s="484"/>
      <c r="I3" s="484"/>
      <c r="J3" s="484"/>
      <c r="K3" s="484"/>
      <c r="L3" s="484"/>
      <c r="M3" s="604" t="s">
        <v>4</v>
      </c>
      <c r="N3" s="604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524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525</v>
      </c>
    </row>
    <row r="5" spans="1:28" s="99" customFormat="1" ht="30.75" customHeight="1">
      <c r="A5" s="605" t="s">
        <v>464</v>
      </c>
      <c r="B5" s="606"/>
      <c r="C5" s="609" t="s">
        <v>8</v>
      </c>
      <c r="D5" s="356" t="s">
        <v>526</v>
      </c>
      <c r="E5" s="356"/>
      <c r="F5" s="356"/>
      <c r="G5" s="356"/>
      <c r="H5" s="356" t="s">
        <v>527</v>
      </c>
      <c r="I5" s="356"/>
      <c r="J5" s="602" t="s">
        <v>528</v>
      </c>
      <c r="K5" s="356" t="s">
        <v>529</v>
      </c>
      <c r="L5" s="356"/>
      <c r="M5" s="356"/>
      <c r="N5" s="356"/>
      <c r="O5" s="356" t="s">
        <v>527</v>
      </c>
      <c r="P5" s="356"/>
      <c r="Q5" s="602" t="s">
        <v>530</v>
      </c>
      <c r="R5" s="602" t="s">
        <v>531</v>
      </c>
    </row>
    <row r="6" spans="1:28" s="99" customFormat="1" ht="48">
      <c r="A6" s="607"/>
      <c r="B6" s="608"/>
      <c r="C6" s="610"/>
      <c r="D6" s="357" t="s">
        <v>532</v>
      </c>
      <c r="E6" s="357" t="s">
        <v>533</v>
      </c>
      <c r="F6" s="357" t="s">
        <v>534</v>
      </c>
      <c r="G6" s="357" t="s">
        <v>535</v>
      </c>
      <c r="H6" s="357" t="s">
        <v>536</v>
      </c>
      <c r="I6" s="357" t="s">
        <v>537</v>
      </c>
      <c r="J6" s="603"/>
      <c r="K6" s="357" t="s">
        <v>532</v>
      </c>
      <c r="L6" s="357" t="s">
        <v>538</v>
      </c>
      <c r="M6" s="357" t="s">
        <v>539</v>
      </c>
      <c r="N6" s="357" t="s">
        <v>540</v>
      </c>
      <c r="O6" s="357" t="s">
        <v>536</v>
      </c>
      <c r="P6" s="357" t="s">
        <v>537</v>
      </c>
      <c r="Q6" s="603"/>
      <c r="R6" s="603"/>
    </row>
    <row r="7" spans="1:28" s="99" customFormat="1">
      <c r="A7" s="359" t="s">
        <v>541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542</v>
      </c>
      <c r="B8" s="362" t="s">
        <v>543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544</v>
      </c>
      <c r="B9" s="365" t="s">
        <v>545</v>
      </c>
      <c r="C9" s="366" t="s">
        <v>546</v>
      </c>
      <c r="D9" s="188"/>
      <c r="E9" s="188"/>
      <c r="F9" s="188"/>
      <c r="G9" s="73">
        <f>D9+E9-F9</f>
        <v>0</v>
      </c>
      <c r="H9" s="64"/>
      <c r="I9" s="64"/>
      <c r="J9" s="73">
        <f>G9+H9-I9</f>
        <v>0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0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547</v>
      </c>
      <c r="B10" s="365" t="s">
        <v>548</v>
      </c>
      <c r="C10" s="366" t="s">
        <v>549</v>
      </c>
      <c r="D10" s="188">
        <v>7950</v>
      </c>
      <c r="E10" s="188">
        <v>0</v>
      </c>
      <c r="F10" s="188">
        <v>0</v>
      </c>
      <c r="G10" s="73">
        <f t="shared" ref="G10:G39" si="2">D10+E10-F10</f>
        <v>7950</v>
      </c>
      <c r="H10" s="64"/>
      <c r="I10" s="64"/>
      <c r="J10" s="73">
        <f t="shared" ref="J10:J39" si="3">G10+H10-I10</f>
        <v>7950</v>
      </c>
      <c r="K10" s="64">
        <v>2543</v>
      </c>
      <c r="L10" s="64">
        <v>76</v>
      </c>
      <c r="M10" s="64"/>
      <c r="N10" s="73">
        <f t="shared" ref="N10:N39" si="4">K10+L10-M10</f>
        <v>2619</v>
      </c>
      <c r="O10" s="64"/>
      <c r="P10" s="64"/>
      <c r="Q10" s="73">
        <f t="shared" si="0"/>
        <v>2619</v>
      </c>
      <c r="R10" s="73">
        <f t="shared" si="1"/>
        <v>5331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550</v>
      </c>
      <c r="B11" s="365" t="s">
        <v>551</v>
      </c>
      <c r="C11" s="366" t="s">
        <v>552</v>
      </c>
      <c r="D11" s="188">
        <v>8960</v>
      </c>
      <c r="E11" s="188">
        <v>7</v>
      </c>
      <c r="F11" s="188"/>
      <c r="G11" s="73">
        <f t="shared" si="2"/>
        <v>8967</v>
      </c>
      <c r="H11" s="64"/>
      <c r="I11" s="64"/>
      <c r="J11" s="73">
        <f t="shared" si="3"/>
        <v>8967</v>
      </c>
      <c r="K11" s="64">
        <v>4538</v>
      </c>
      <c r="L11" s="64">
        <v>148</v>
      </c>
      <c r="M11" s="64"/>
      <c r="N11" s="73">
        <f t="shared" si="4"/>
        <v>4686</v>
      </c>
      <c r="O11" s="64"/>
      <c r="P11" s="64"/>
      <c r="Q11" s="73">
        <f t="shared" si="0"/>
        <v>4686</v>
      </c>
      <c r="R11" s="73">
        <f t="shared" si="1"/>
        <v>4281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553</v>
      </c>
      <c r="B12" s="365" t="s">
        <v>554</v>
      </c>
      <c r="C12" s="366" t="s">
        <v>555</v>
      </c>
      <c r="D12" s="188">
        <v>394</v>
      </c>
      <c r="E12" s="188"/>
      <c r="F12" s="188"/>
      <c r="G12" s="73">
        <f t="shared" si="2"/>
        <v>394</v>
      </c>
      <c r="H12" s="64"/>
      <c r="I12" s="64"/>
      <c r="J12" s="73">
        <f t="shared" si="3"/>
        <v>394</v>
      </c>
      <c r="K12" s="64">
        <v>77</v>
      </c>
      <c r="L12" s="64">
        <v>4</v>
      </c>
      <c r="M12" s="64"/>
      <c r="N12" s="73">
        <f t="shared" si="4"/>
        <v>81</v>
      </c>
      <c r="O12" s="64"/>
      <c r="P12" s="64"/>
      <c r="Q12" s="73">
        <f t="shared" si="0"/>
        <v>81</v>
      </c>
      <c r="R12" s="73">
        <f t="shared" si="1"/>
        <v>313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556</v>
      </c>
      <c r="B13" s="365" t="s">
        <v>557</v>
      </c>
      <c r="C13" s="366" t="s">
        <v>558</v>
      </c>
      <c r="D13" s="188">
        <v>153</v>
      </c>
      <c r="E13" s="188"/>
      <c r="F13" s="188"/>
      <c r="G13" s="73">
        <f t="shared" si="2"/>
        <v>153</v>
      </c>
      <c r="H13" s="64"/>
      <c r="I13" s="64"/>
      <c r="J13" s="73">
        <f t="shared" si="3"/>
        <v>153</v>
      </c>
      <c r="K13" s="64">
        <v>92</v>
      </c>
      <c r="L13" s="64">
        <v>4</v>
      </c>
      <c r="M13" s="64"/>
      <c r="N13" s="73">
        <f t="shared" si="4"/>
        <v>96</v>
      </c>
      <c r="O13" s="64"/>
      <c r="P13" s="64"/>
      <c r="Q13" s="73">
        <f t="shared" si="0"/>
        <v>96</v>
      </c>
      <c r="R13" s="73">
        <f t="shared" si="1"/>
        <v>57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559</v>
      </c>
      <c r="B14" s="365" t="s">
        <v>560</v>
      </c>
      <c r="C14" s="366" t="s">
        <v>561</v>
      </c>
      <c r="D14" s="188">
        <v>403</v>
      </c>
      <c r="E14" s="188">
        <v>9</v>
      </c>
      <c r="F14" s="188"/>
      <c r="G14" s="73">
        <f t="shared" si="2"/>
        <v>412</v>
      </c>
      <c r="H14" s="64"/>
      <c r="I14" s="64"/>
      <c r="J14" s="73">
        <f t="shared" si="3"/>
        <v>412</v>
      </c>
      <c r="K14" s="64">
        <v>350</v>
      </c>
      <c r="L14" s="64">
        <v>3</v>
      </c>
      <c r="M14" s="64"/>
      <c r="N14" s="73">
        <f t="shared" si="4"/>
        <v>353</v>
      </c>
      <c r="O14" s="64"/>
      <c r="P14" s="64"/>
      <c r="Q14" s="73">
        <f t="shared" si="0"/>
        <v>353</v>
      </c>
      <c r="R14" s="73">
        <f t="shared" si="1"/>
        <v>59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859</v>
      </c>
      <c r="B15" s="373" t="s">
        <v>860</v>
      </c>
      <c r="C15" s="455" t="s">
        <v>861</v>
      </c>
      <c r="D15" s="456">
        <v>0</v>
      </c>
      <c r="E15" s="456">
        <v>0</v>
      </c>
      <c r="F15" s="456"/>
      <c r="G15" s="73">
        <f t="shared" si="2"/>
        <v>0</v>
      </c>
      <c r="H15" s="457"/>
      <c r="I15" s="457"/>
      <c r="J15" s="73">
        <f t="shared" si="3"/>
        <v>0</v>
      </c>
      <c r="K15" s="457">
        <v>0</v>
      </c>
      <c r="L15" s="457">
        <v>0</v>
      </c>
      <c r="M15" s="457">
        <v>0</v>
      </c>
      <c r="N15" s="73">
        <f t="shared" si="4"/>
        <v>0</v>
      </c>
      <c r="O15" s="457">
        <v>0</v>
      </c>
      <c r="P15" s="457">
        <v>0</v>
      </c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562</v>
      </c>
      <c r="B16" s="192" t="s">
        <v>563</v>
      </c>
      <c r="C16" s="366" t="s">
        <v>564</v>
      </c>
      <c r="D16" s="188">
        <v>97</v>
      </c>
      <c r="E16" s="188">
        <v>1</v>
      </c>
      <c r="F16" s="188"/>
      <c r="G16" s="73">
        <f t="shared" si="2"/>
        <v>98</v>
      </c>
      <c r="H16" s="64"/>
      <c r="I16" s="64"/>
      <c r="J16" s="73">
        <f t="shared" si="3"/>
        <v>98</v>
      </c>
      <c r="K16" s="64">
        <v>88</v>
      </c>
      <c r="L16" s="64">
        <v>1</v>
      </c>
      <c r="M16" s="64"/>
      <c r="N16" s="73">
        <f t="shared" si="4"/>
        <v>89</v>
      </c>
      <c r="O16" s="64"/>
      <c r="P16" s="64"/>
      <c r="Q16" s="73">
        <f t="shared" ref="Q16:Q25" si="5">N16+O16-P16</f>
        <v>89</v>
      </c>
      <c r="R16" s="73">
        <f t="shared" ref="R16:R25" si="6">J16-Q16</f>
        <v>9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565</v>
      </c>
      <c r="C17" s="368" t="s">
        <v>566</v>
      </c>
      <c r="D17" s="193">
        <f>SUM(D9:D16)</f>
        <v>17957</v>
      </c>
      <c r="E17" s="193">
        <f>SUM(E9:E16)</f>
        <v>17</v>
      </c>
      <c r="F17" s="193">
        <f>SUM(F9:F16)</f>
        <v>0</v>
      </c>
      <c r="G17" s="73">
        <f t="shared" si="2"/>
        <v>17974</v>
      </c>
      <c r="H17" s="74">
        <f>SUM(H9:H16)</f>
        <v>0</v>
      </c>
      <c r="I17" s="74">
        <f>SUM(I9:I16)</f>
        <v>0</v>
      </c>
      <c r="J17" s="73">
        <f t="shared" si="3"/>
        <v>17974</v>
      </c>
      <c r="K17" s="74">
        <f>SUM(K9:K16)</f>
        <v>7688</v>
      </c>
      <c r="L17" s="74">
        <f>SUM(L9:L16)</f>
        <v>236</v>
      </c>
      <c r="M17" s="74">
        <f>SUM(M9:M16)</f>
        <v>0</v>
      </c>
      <c r="N17" s="73">
        <f t="shared" si="4"/>
        <v>7924</v>
      </c>
      <c r="O17" s="74">
        <f>SUM(O9:O16)</f>
        <v>0</v>
      </c>
      <c r="P17" s="74">
        <f>SUM(P9:P16)</f>
        <v>0</v>
      </c>
      <c r="Q17" s="73">
        <f t="shared" si="5"/>
        <v>7924</v>
      </c>
      <c r="R17" s="73">
        <f t="shared" si="6"/>
        <v>10050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567</v>
      </c>
      <c r="B18" s="370" t="s">
        <v>568</v>
      </c>
      <c r="C18" s="368" t="s">
        <v>569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570</v>
      </c>
      <c r="B19" s="370" t="s">
        <v>571</v>
      </c>
      <c r="C19" s="368" t="s">
        <v>572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573</v>
      </c>
      <c r="B20" s="362" t="s">
        <v>574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544</v>
      </c>
      <c r="B21" s="365" t="s">
        <v>575</v>
      </c>
      <c r="C21" s="366" t="s">
        <v>576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547</v>
      </c>
      <c r="B22" s="365" t="s">
        <v>577</v>
      </c>
      <c r="C22" s="366" t="s">
        <v>578</v>
      </c>
      <c r="D22" s="188">
        <v>43</v>
      </c>
      <c r="E22" s="188">
        <v>1</v>
      </c>
      <c r="F22" s="188"/>
      <c r="G22" s="73">
        <f t="shared" si="2"/>
        <v>44</v>
      </c>
      <c r="H22" s="64"/>
      <c r="I22" s="64"/>
      <c r="J22" s="73">
        <f t="shared" si="3"/>
        <v>44</v>
      </c>
      <c r="K22" s="64">
        <v>38</v>
      </c>
      <c r="L22" s="64">
        <v>0</v>
      </c>
      <c r="M22" s="64"/>
      <c r="N22" s="73">
        <f t="shared" si="4"/>
        <v>38</v>
      </c>
      <c r="O22" s="64"/>
      <c r="P22" s="64"/>
      <c r="Q22" s="73">
        <f t="shared" si="5"/>
        <v>38</v>
      </c>
      <c r="R22" s="73">
        <f t="shared" si="6"/>
        <v>6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550</v>
      </c>
      <c r="B23" s="373" t="s">
        <v>579</v>
      </c>
      <c r="C23" s="366" t="s">
        <v>580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553</v>
      </c>
      <c r="B24" s="374" t="s">
        <v>563</v>
      </c>
      <c r="C24" s="366" t="s">
        <v>581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839</v>
      </c>
      <c r="C25" s="375" t="s">
        <v>583</v>
      </c>
      <c r="D25" s="189">
        <f>SUM(D21:D24)</f>
        <v>43</v>
      </c>
      <c r="E25" s="189">
        <f t="shared" ref="E25:P25" si="7">SUM(E21:E24)</f>
        <v>1</v>
      </c>
      <c r="F25" s="189">
        <f t="shared" si="7"/>
        <v>0</v>
      </c>
      <c r="G25" s="66">
        <f t="shared" si="2"/>
        <v>44</v>
      </c>
      <c r="H25" s="65">
        <f t="shared" si="7"/>
        <v>0</v>
      </c>
      <c r="I25" s="65">
        <f t="shared" si="7"/>
        <v>0</v>
      </c>
      <c r="J25" s="66">
        <f t="shared" si="3"/>
        <v>44</v>
      </c>
      <c r="K25" s="65">
        <f t="shared" si="7"/>
        <v>38</v>
      </c>
      <c r="L25" s="65">
        <f t="shared" si="7"/>
        <v>0</v>
      </c>
      <c r="M25" s="65">
        <f t="shared" si="7"/>
        <v>0</v>
      </c>
      <c r="N25" s="66">
        <f t="shared" si="4"/>
        <v>38</v>
      </c>
      <c r="O25" s="65">
        <f t="shared" si="7"/>
        <v>0</v>
      </c>
      <c r="P25" s="65">
        <f t="shared" si="7"/>
        <v>0</v>
      </c>
      <c r="Q25" s="66">
        <f t="shared" si="5"/>
        <v>38</v>
      </c>
      <c r="R25" s="66">
        <f t="shared" si="6"/>
        <v>6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584</v>
      </c>
      <c r="B26" s="376" t="s">
        <v>585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544</v>
      </c>
      <c r="B27" s="378" t="s">
        <v>854</v>
      </c>
      <c r="C27" s="379" t="s">
        <v>586</v>
      </c>
      <c r="D27" s="191">
        <f>SUM(D28:D31)</f>
        <v>5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5</v>
      </c>
      <c r="H27" s="69">
        <f t="shared" si="8"/>
        <v>0</v>
      </c>
      <c r="I27" s="69">
        <f t="shared" si="8"/>
        <v>0</v>
      </c>
      <c r="J27" s="70">
        <f t="shared" si="3"/>
        <v>5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5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587</v>
      </c>
      <c r="D28" s="188">
        <v>5</v>
      </c>
      <c r="E28" s="188"/>
      <c r="F28" s="188"/>
      <c r="G28" s="73">
        <f t="shared" si="2"/>
        <v>5</v>
      </c>
      <c r="H28" s="64"/>
      <c r="I28" s="64"/>
      <c r="J28" s="73">
        <f t="shared" si="3"/>
        <v>5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5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588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589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590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547</v>
      </c>
      <c r="B32" s="378" t="s">
        <v>591</v>
      </c>
      <c r="C32" s="366" t="s">
        <v>592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593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594</v>
      </c>
      <c r="C34" s="366" t="s">
        <v>595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596</v>
      </c>
      <c r="C35" s="366" t="s">
        <v>597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598</v>
      </c>
      <c r="C36" s="366" t="s">
        <v>599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550</v>
      </c>
      <c r="B37" s="380" t="s">
        <v>563</v>
      </c>
      <c r="C37" s="366" t="s">
        <v>600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855</v>
      </c>
      <c r="C38" s="368" t="s">
        <v>602</v>
      </c>
      <c r="D38" s="193">
        <f>D27+D32+D37</f>
        <v>5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5</v>
      </c>
      <c r="H38" s="74">
        <f t="shared" si="12"/>
        <v>0</v>
      </c>
      <c r="I38" s="74">
        <f t="shared" si="12"/>
        <v>0</v>
      </c>
      <c r="J38" s="73">
        <f t="shared" si="3"/>
        <v>5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5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603</v>
      </c>
      <c r="B39" s="369" t="s">
        <v>604</v>
      </c>
      <c r="C39" s="368" t="s">
        <v>605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606</v>
      </c>
      <c r="C40" s="358" t="s">
        <v>607</v>
      </c>
      <c r="D40" s="437">
        <f>D17+D18+D19+D25+D38+D39</f>
        <v>18005</v>
      </c>
      <c r="E40" s="437">
        <f>E17+E18+E19+E25+E38+E39</f>
        <v>18</v>
      </c>
      <c r="F40" s="437">
        <f t="shared" ref="F40:R40" si="13">F17+F18+F19+F25+F38+F39</f>
        <v>0</v>
      </c>
      <c r="G40" s="437">
        <f t="shared" si="13"/>
        <v>18023</v>
      </c>
      <c r="H40" s="437">
        <f t="shared" si="13"/>
        <v>0</v>
      </c>
      <c r="I40" s="437">
        <f t="shared" si="13"/>
        <v>0</v>
      </c>
      <c r="J40" s="437">
        <f t="shared" si="13"/>
        <v>18023</v>
      </c>
      <c r="K40" s="437">
        <f t="shared" si="13"/>
        <v>7726</v>
      </c>
      <c r="L40" s="437">
        <f t="shared" si="13"/>
        <v>236</v>
      </c>
      <c r="M40" s="437">
        <f t="shared" si="13"/>
        <v>0</v>
      </c>
      <c r="N40" s="437">
        <f t="shared" si="13"/>
        <v>7962</v>
      </c>
      <c r="O40" s="437">
        <f t="shared" si="13"/>
        <v>0</v>
      </c>
      <c r="P40" s="437">
        <f t="shared" si="13"/>
        <v>0</v>
      </c>
      <c r="Q40" s="437">
        <f t="shared" si="13"/>
        <v>7962</v>
      </c>
      <c r="R40" s="437">
        <f t="shared" si="13"/>
        <v>10061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608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873</v>
      </c>
      <c r="C44" s="353"/>
      <c r="D44" s="354"/>
      <c r="E44" s="354"/>
      <c r="F44" s="354"/>
      <c r="G44" s="350"/>
      <c r="H44" s="355" t="s">
        <v>609</v>
      </c>
      <c r="I44" s="355"/>
      <c r="J44" s="355"/>
      <c r="K44" s="611"/>
      <c r="L44" s="611"/>
      <c r="M44" s="611"/>
      <c r="N44" s="611"/>
      <c r="O44" s="600" t="s">
        <v>782</v>
      </c>
      <c r="P44" s="601"/>
      <c r="Q44" s="601"/>
      <c r="R44" s="601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&#10;&#10;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4" workbookViewId="0">
      <selection activeCell="C32" sqref="C32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5" t="s">
        <v>610</v>
      </c>
      <c r="B1" s="615"/>
      <c r="C1" s="615"/>
      <c r="D1" s="615"/>
      <c r="E1" s="615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384</v>
      </c>
      <c r="B3" s="618" t="str">
        <f>'справка №1-БАЛАНС'!E3</f>
        <v>"Многопрофилна болница за активно лечение Благоевград" АД</v>
      </c>
      <c r="C3" s="619"/>
      <c r="D3" s="525" t="s">
        <v>2</v>
      </c>
      <c r="E3" s="106">
        <f>'справка №1-БАЛАНС'!H3</f>
        <v>101505152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6" t="str">
        <f>'справка №1-БАЛАНС'!E5</f>
        <v>към 31.03.2017г.</v>
      </c>
      <c r="C4" s="617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611</v>
      </c>
      <c r="B5" s="495"/>
      <c r="C5" s="496"/>
      <c r="D5" s="106"/>
      <c r="E5" s="497" t="s">
        <v>612</v>
      </c>
    </row>
    <row r="6" spans="1:15" s="99" customFormat="1">
      <c r="A6" s="388" t="s">
        <v>464</v>
      </c>
      <c r="B6" s="389" t="s">
        <v>8</v>
      </c>
      <c r="C6" s="390" t="s">
        <v>613</v>
      </c>
      <c r="D6" s="137" t="s">
        <v>614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615</v>
      </c>
      <c r="E7" s="123" t="s">
        <v>616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617</v>
      </c>
      <c r="B9" s="393" t="s">
        <v>618</v>
      </c>
      <c r="C9" s="107"/>
      <c r="D9" s="107"/>
      <c r="E9" s="119">
        <f>C9-D9</f>
        <v>0</v>
      </c>
      <c r="F9" s="105"/>
    </row>
    <row r="10" spans="1:15">
      <c r="A10" s="392" t="s">
        <v>619</v>
      </c>
      <c r="B10" s="394"/>
      <c r="C10" s="103"/>
      <c r="D10" s="103"/>
      <c r="E10" s="119"/>
      <c r="F10" s="105"/>
    </row>
    <row r="11" spans="1:15">
      <c r="A11" s="395" t="s">
        <v>620</v>
      </c>
      <c r="B11" s="396" t="s">
        <v>621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622</v>
      </c>
      <c r="B12" s="396" t="s">
        <v>623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624</v>
      </c>
      <c r="B13" s="396" t="s">
        <v>625</v>
      </c>
      <c r="C13" s="107"/>
      <c r="D13" s="107"/>
      <c r="E13" s="119">
        <f t="shared" si="0"/>
        <v>0</v>
      </c>
      <c r="F13" s="105"/>
    </row>
    <row r="14" spans="1:15">
      <c r="A14" s="395" t="s">
        <v>626</v>
      </c>
      <c r="B14" s="396" t="s">
        <v>627</v>
      </c>
      <c r="C14" s="107"/>
      <c r="D14" s="107"/>
      <c r="E14" s="119">
        <f t="shared" si="0"/>
        <v>0</v>
      </c>
      <c r="F14" s="105"/>
    </row>
    <row r="15" spans="1:15">
      <c r="A15" s="395" t="s">
        <v>628</v>
      </c>
      <c r="B15" s="396" t="s">
        <v>629</v>
      </c>
      <c r="C15" s="107"/>
      <c r="D15" s="107"/>
      <c r="E15" s="119">
        <f t="shared" si="0"/>
        <v>0</v>
      </c>
      <c r="F15" s="105"/>
    </row>
    <row r="16" spans="1:15">
      <c r="A16" s="395" t="s">
        <v>630</v>
      </c>
      <c r="B16" s="396" t="s">
        <v>631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632</v>
      </c>
      <c r="B17" s="396" t="s">
        <v>633</v>
      </c>
      <c r="C17" s="107"/>
      <c r="D17" s="107"/>
      <c r="E17" s="119">
        <f t="shared" si="0"/>
        <v>0</v>
      </c>
      <c r="F17" s="105"/>
    </row>
    <row r="18" spans="1:15">
      <c r="A18" s="395" t="s">
        <v>626</v>
      </c>
      <c r="B18" s="396" t="s">
        <v>634</v>
      </c>
      <c r="C18" s="107"/>
      <c r="D18" s="107"/>
      <c r="E18" s="119">
        <f t="shared" si="0"/>
        <v>0</v>
      </c>
      <c r="F18" s="105"/>
    </row>
    <row r="19" spans="1:15">
      <c r="A19" s="397" t="s">
        <v>635</v>
      </c>
      <c r="B19" s="393" t="s">
        <v>636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637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638</v>
      </c>
      <c r="B21" s="393" t="s">
        <v>639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640</v>
      </c>
      <c r="B23" s="398"/>
      <c r="C23" s="118"/>
      <c r="D23" s="103"/>
      <c r="E23" s="119"/>
      <c r="F23" s="105"/>
    </row>
    <row r="24" spans="1:15">
      <c r="A24" s="395" t="s">
        <v>641</v>
      </c>
      <c r="B24" s="396" t="s">
        <v>642</v>
      </c>
      <c r="C24" s="118">
        <f>SUM(C25:C27)</f>
        <v>8</v>
      </c>
      <c r="D24" s="118">
        <f>SUM(D25:D27)</f>
        <v>8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643</v>
      </c>
      <c r="B25" s="396" t="s">
        <v>644</v>
      </c>
      <c r="C25" s="107"/>
      <c r="D25" s="107"/>
      <c r="E25" s="119">
        <f t="shared" si="0"/>
        <v>0</v>
      </c>
      <c r="F25" s="105"/>
    </row>
    <row r="26" spans="1:15">
      <c r="A26" s="395" t="s">
        <v>645</v>
      </c>
      <c r="B26" s="396" t="s">
        <v>646</v>
      </c>
      <c r="C26" s="107"/>
      <c r="D26" s="107"/>
      <c r="E26" s="119">
        <f t="shared" si="0"/>
        <v>0</v>
      </c>
      <c r="F26" s="105"/>
    </row>
    <row r="27" spans="1:15">
      <c r="A27" s="395" t="s">
        <v>647</v>
      </c>
      <c r="B27" s="396" t="s">
        <v>648</v>
      </c>
      <c r="C27" s="107">
        <v>8</v>
      </c>
      <c r="D27" s="107">
        <v>8</v>
      </c>
      <c r="E27" s="119">
        <f t="shared" si="0"/>
        <v>0</v>
      </c>
      <c r="F27" s="105"/>
    </row>
    <row r="28" spans="1:15">
      <c r="A28" s="395" t="s">
        <v>649</v>
      </c>
      <c r="B28" s="396" t="s">
        <v>650</v>
      </c>
      <c r="C28" s="107">
        <v>1147</v>
      </c>
      <c r="D28" s="107">
        <v>1147</v>
      </c>
      <c r="E28" s="119">
        <f t="shared" si="0"/>
        <v>0</v>
      </c>
      <c r="F28" s="105"/>
    </row>
    <row r="29" spans="1:15">
      <c r="A29" s="395" t="s">
        <v>651</v>
      </c>
      <c r="B29" s="396" t="s">
        <v>652</v>
      </c>
      <c r="C29" s="107"/>
      <c r="D29" s="107"/>
      <c r="E29" s="119">
        <f t="shared" si="0"/>
        <v>0</v>
      </c>
      <c r="F29" s="105"/>
    </row>
    <row r="30" spans="1:15">
      <c r="A30" s="395" t="s">
        <v>653</v>
      </c>
      <c r="B30" s="396" t="s">
        <v>654</v>
      </c>
      <c r="C30" s="107"/>
      <c r="D30" s="107"/>
      <c r="E30" s="119">
        <f t="shared" si="0"/>
        <v>0</v>
      </c>
      <c r="F30" s="105"/>
    </row>
    <row r="31" spans="1:15">
      <c r="A31" s="395" t="s">
        <v>655</v>
      </c>
      <c r="B31" s="396" t="s">
        <v>656</v>
      </c>
      <c r="C31" s="107">
        <v>143</v>
      </c>
      <c r="D31" s="107">
        <v>143</v>
      </c>
      <c r="E31" s="119">
        <f t="shared" si="0"/>
        <v>0</v>
      </c>
      <c r="F31" s="105"/>
    </row>
    <row r="32" spans="1:15">
      <c r="A32" s="395" t="s">
        <v>657</v>
      </c>
      <c r="B32" s="396" t="s">
        <v>658</v>
      </c>
      <c r="C32" s="107"/>
      <c r="D32" s="107"/>
      <c r="E32" s="119">
        <f t="shared" si="0"/>
        <v>0</v>
      </c>
      <c r="F32" s="105"/>
    </row>
    <row r="33" spans="1:27">
      <c r="A33" s="395" t="s">
        <v>659</v>
      </c>
      <c r="B33" s="396" t="s">
        <v>660</v>
      </c>
      <c r="C33" s="104">
        <f>SUM(C34:C37)</f>
        <v>0</v>
      </c>
      <c r="D33" s="104">
        <f>SUM(D34:D37)</f>
        <v>0</v>
      </c>
      <c r="E33" s="120">
        <f>SUM(E34:E37)</f>
        <v>0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661</v>
      </c>
      <c r="B34" s="396" t="s">
        <v>662</v>
      </c>
      <c r="C34" s="107"/>
      <c r="D34" s="107"/>
      <c r="E34" s="119">
        <f t="shared" si="0"/>
        <v>0</v>
      </c>
      <c r="F34" s="105"/>
    </row>
    <row r="35" spans="1:27">
      <c r="A35" s="395" t="s">
        <v>663</v>
      </c>
      <c r="B35" s="396" t="s">
        <v>664</v>
      </c>
      <c r="C35" s="107"/>
      <c r="D35" s="107"/>
      <c r="E35" s="119">
        <f t="shared" si="0"/>
        <v>0</v>
      </c>
      <c r="F35" s="105"/>
    </row>
    <row r="36" spans="1:27">
      <c r="A36" s="395" t="s">
        <v>665</v>
      </c>
      <c r="B36" s="396" t="s">
        <v>666</v>
      </c>
      <c r="C36" s="107"/>
      <c r="D36" s="107"/>
      <c r="E36" s="119">
        <f t="shared" si="0"/>
        <v>0</v>
      </c>
      <c r="F36" s="105"/>
    </row>
    <row r="37" spans="1:27">
      <c r="A37" s="395" t="s">
        <v>667</v>
      </c>
      <c r="B37" s="396" t="s">
        <v>668</v>
      </c>
      <c r="C37" s="107"/>
      <c r="D37" s="107"/>
      <c r="E37" s="119">
        <f t="shared" si="0"/>
        <v>0</v>
      </c>
      <c r="F37" s="105"/>
    </row>
    <row r="38" spans="1:27">
      <c r="A38" s="395" t="s">
        <v>669</v>
      </c>
      <c r="B38" s="396" t="s">
        <v>670</v>
      </c>
      <c r="C38" s="118">
        <f>SUM(C39:C42)</f>
        <v>0</v>
      </c>
      <c r="D38" s="104">
        <f>SUM(D39:D42)</f>
        <v>0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671</v>
      </c>
      <c r="B39" s="396" t="s">
        <v>672</v>
      </c>
      <c r="C39" s="107"/>
      <c r="D39" s="107"/>
      <c r="E39" s="119">
        <f t="shared" si="0"/>
        <v>0</v>
      </c>
      <c r="F39" s="105"/>
    </row>
    <row r="40" spans="1:27">
      <c r="A40" s="395" t="s">
        <v>673</v>
      </c>
      <c r="B40" s="396" t="s">
        <v>674</v>
      </c>
      <c r="C40" s="107"/>
      <c r="D40" s="107"/>
      <c r="E40" s="119">
        <f t="shared" si="0"/>
        <v>0</v>
      </c>
      <c r="F40" s="105"/>
    </row>
    <row r="41" spans="1:27">
      <c r="A41" s="395" t="s">
        <v>675</v>
      </c>
      <c r="B41" s="396" t="s">
        <v>676</v>
      </c>
      <c r="C41" s="107"/>
      <c r="D41" s="107"/>
      <c r="E41" s="119">
        <f t="shared" si="0"/>
        <v>0</v>
      </c>
      <c r="F41" s="105"/>
    </row>
    <row r="42" spans="1:27">
      <c r="A42" s="395" t="s">
        <v>677</v>
      </c>
      <c r="B42" s="396" t="s">
        <v>678</v>
      </c>
      <c r="C42" s="107">
        <v>0</v>
      </c>
      <c r="D42" s="107">
        <v>0</v>
      </c>
      <c r="E42" s="119">
        <f t="shared" si="0"/>
        <v>0</v>
      </c>
      <c r="F42" s="105"/>
    </row>
    <row r="43" spans="1:27">
      <c r="A43" s="397" t="s">
        <v>679</v>
      </c>
      <c r="B43" s="393" t="s">
        <v>680</v>
      </c>
      <c r="C43" s="103">
        <f>C24+C28+C29+C31+C30+C32+C33+C38</f>
        <v>1298</v>
      </c>
      <c r="D43" s="103">
        <f>D24+D28+D29+D31+D30+D32+D33+D38</f>
        <v>1298</v>
      </c>
      <c r="E43" s="117">
        <f>E24+E28+E29+E31+E30+E32+E33+E38</f>
        <v>0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681</v>
      </c>
      <c r="B44" s="394" t="s">
        <v>682</v>
      </c>
      <c r="C44" s="102">
        <f>C43+C21+C19+C9</f>
        <v>1298</v>
      </c>
      <c r="D44" s="102">
        <f>D43+D21+D19+D9</f>
        <v>1298</v>
      </c>
      <c r="E44" s="117">
        <f>E43+E21+E19+E9</f>
        <v>0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683</v>
      </c>
      <c r="B47" s="400"/>
      <c r="C47" s="402"/>
      <c r="D47" s="402"/>
      <c r="E47" s="402"/>
      <c r="F47" s="121" t="s">
        <v>276</v>
      </c>
    </row>
    <row r="48" spans="1:27" s="99" customFormat="1" ht="24">
      <c r="A48" s="388" t="s">
        <v>464</v>
      </c>
      <c r="B48" s="389" t="s">
        <v>8</v>
      </c>
      <c r="C48" s="403" t="s">
        <v>684</v>
      </c>
      <c r="D48" s="137" t="s">
        <v>685</v>
      </c>
      <c r="E48" s="137"/>
      <c r="F48" s="137" t="s">
        <v>686</v>
      </c>
    </row>
    <row r="49" spans="1:16" s="99" customFormat="1">
      <c r="A49" s="388"/>
      <c r="B49" s="391"/>
      <c r="C49" s="403"/>
      <c r="D49" s="392" t="s">
        <v>615</v>
      </c>
      <c r="E49" s="392" t="s">
        <v>616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687</v>
      </c>
      <c r="B51" s="398"/>
      <c r="C51" s="102"/>
      <c r="D51" s="102"/>
      <c r="E51" s="102"/>
      <c r="F51" s="404"/>
    </row>
    <row r="52" spans="1:16" ht="24">
      <c r="A52" s="395" t="s">
        <v>688</v>
      </c>
      <c r="B52" s="396" t="s">
        <v>689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690</v>
      </c>
      <c r="B53" s="396" t="s">
        <v>691</v>
      </c>
      <c r="C53" s="107"/>
      <c r="D53" s="107"/>
      <c r="E53" s="118">
        <f>C53-D53</f>
        <v>0</v>
      </c>
      <c r="F53" s="107"/>
    </row>
    <row r="54" spans="1:16">
      <c r="A54" s="395" t="s">
        <v>692</v>
      </c>
      <c r="B54" s="396" t="s">
        <v>693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677</v>
      </c>
      <c r="B55" s="396" t="s">
        <v>694</v>
      </c>
      <c r="C55" s="107"/>
      <c r="D55" s="107"/>
      <c r="E55" s="118">
        <f t="shared" si="1"/>
        <v>0</v>
      </c>
      <c r="F55" s="107"/>
    </row>
    <row r="56" spans="1:16" ht="24">
      <c r="A56" s="395" t="s">
        <v>695</v>
      </c>
      <c r="B56" s="396" t="s">
        <v>696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697</v>
      </c>
      <c r="B57" s="396" t="s">
        <v>698</v>
      </c>
      <c r="C57" s="107"/>
      <c r="D57" s="107"/>
      <c r="E57" s="118">
        <f t="shared" si="1"/>
        <v>0</v>
      </c>
      <c r="F57" s="107"/>
    </row>
    <row r="58" spans="1:16">
      <c r="A58" s="405" t="s">
        <v>699</v>
      </c>
      <c r="B58" s="396" t="s">
        <v>700</v>
      </c>
      <c r="C58" s="108"/>
      <c r="D58" s="108"/>
      <c r="E58" s="118">
        <f t="shared" si="1"/>
        <v>0</v>
      </c>
      <c r="F58" s="108"/>
    </row>
    <row r="59" spans="1:16">
      <c r="A59" s="405" t="s">
        <v>701</v>
      </c>
      <c r="B59" s="396" t="s">
        <v>702</v>
      </c>
      <c r="C59" s="107"/>
      <c r="D59" s="107"/>
      <c r="E59" s="118">
        <f t="shared" si="1"/>
        <v>0</v>
      </c>
      <c r="F59" s="107"/>
    </row>
    <row r="60" spans="1:16">
      <c r="A60" s="405" t="s">
        <v>699</v>
      </c>
      <c r="B60" s="396" t="s">
        <v>703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704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705</v>
      </c>
      <c r="C62" s="107"/>
      <c r="D62" s="107"/>
      <c r="E62" s="118">
        <f t="shared" si="1"/>
        <v>0</v>
      </c>
      <c r="F62" s="109"/>
    </row>
    <row r="63" spans="1:16">
      <c r="A63" s="395" t="s">
        <v>706</v>
      </c>
      <c r="B63" s="396" t="s">
        <v>707</v>
      </c>
      <c r="C63" s="107"/>
      <c r="D63" s="107"/>
      <c r="E63" s="118">
        <f t="shared" si="1"/>
        <v>0</v>
      </c>
      <c r="F63" s="109"/>
    </row>
    <row r="64" spans="1:16">
      <c r="A64" s="395" t="s">
        <v>708</v>
      </c>
      <c r="B64" s="396" t="s">
        <v>709</v>
      </c>
      <c r="C64" s="107"/>
      <c r="D64" s="107"/>
      <c r="E64" s="118">
        <f t="shared" si="1"/>
        <v>0</v>
      </c>
      <c r="F64" s="109"/>
    </row>
    <row r="65" spans="1:16">
      <c r="A65" s="395" t="s">
        <v>710</v>
      </c>
      <c r="B65" s="396" t="s">
        <v>711</v>
      </c>
      <c r="C65" s="108"/>
      <c r="D65" s="108"/>
      <c r="E65" s="118">
        <f t="shared" si="1"/>
        <v>0</v>
      </c>
      <c r="F65" s="110"/>
    </row>
    <row r="66" spans="1:16">
      <c r="A66" s="397" t="s">
        <v>712</v>
      </c>
      <c r="B66" s="393" t="s">
        <v>713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714</v>
      </c>
      <c r="B67" s="394"/>
      <c r="C67" s="103"/>
      <c r="D67" s="103"/>
      <c r="E67" s="118"/>
      <c r="F67" s="111"/>
    </row>
    <row r="68" spans="1:16">
      <c r="A68" s="395" t="s">
        <v>715</v>
      </c>
      <c r="B68" s="406" t="s">
        <v>716</v>
      </c>
      <c r="C68" s="107">
        <v>94</v>
      </c>
      <c r="D68" s="107">
        <v>94</v>
      </c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717</v>
      </c>
      <c r="B70" s="398"/>
      <c r="C70" s="103"/>
      <c r="D70" s="103"/>
      <c r="E70" s="118"/>
      <c r="F70" s="111"/>
    </row>
    <row r="71" spans="1:16" ht="24">
      <c r="A71" s="395" t="s">
        <v>688</v>
      </c>
      <c r="B71" s="396" t="s">
        <v>718</v>
      </c>
      <c r="C71" s="104">
        <f>SUM(C72:C74)</f>
        <v>0</v>
      </c>
      <c r="D71" s="104">
        <f>SUM(D72:D74)</f>
        <v>0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719</v>
      </c>
      <c r="B72" s="396" t="s">
        <v>720</v>
      </c>
      <c r="C72" s="107"/>
      <c r="D72" s="107"/>
      <c r="E72" s="118">
        <f t="shared" si="1"/>
        <v>0</v>
      </c>
      <c r="F72" s="109"/>
    </row>
    <row r="73" spans="1:16">
      <c r="A73" s="395" t="s">
        <v>721</v>
      </c>
      <c r="B73" s="396" t="s">
        <v>722</v>
      </c>
      <c r="C73" s="107"/>
      <c r="D73" s="107"/>
      <c r="E73" s="118">
        <f t="shared" si="1"/>
        <v>0</v>
      </c>
      <c r="F73" s="109"/>
    </row>
    <row r="74" spans="1:16">
      <c r="A74" s="407" t="s">
        <v>723</v>
      </c>
      <c r="B74" s="396" t="s">
        <v>724</v>
      </c>
      <c r="C74" s="107"/>
      <c r="D74" s="107"/>
      <c r="E74" s="118">
        <f t="shared" si="1"/>
        <v>0</v>
      </c>
      <c r="F74" s="109"/>
    </row>
    <row r="75" spans="1:16" ht="24">
      <c r="A75" s="395" t="s">
        <v>695</v>
      </c>
      <c r="B75" s="396" t="s">
        <v>725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726</v>
      </c>
      <c r="B76" s="396" t="s">
        <v>727</v>
      </c>
      <c r="C76" s="107"/>
      <c r="D76" s="107"/>
      <c r="E76" s="118">
        <f t="shared" si="1"/>
        <v>0</v>
      </c>
      <c r="F76" s="107"/>
    </row>
    <row r="77" spans="1:16">
      <c r="A77" s="395" t="s">
        <v>728</v>
      </c>
      <c r="B77" s="396" t="s">
        <v>729</v>
      </c>
      <c r="C77" s="108"/>
      <c r="D77" s="108"/>
      <c r="E77" s="118">
        <f t="shared" si="1"/>
        <v>0</v>
      </c>
      <c r="F77" s="108"/>
    </row>
    <row r="78" spans="1:16">
      <c r="A78" s="395" t="s">
        <v>730</v>
      </c>
      <c r="B78" s="396" t="s">
        <v>731</v>
      </c>
      <c r="C78" s="107"/>
      <c r="D78" s="107"/>
      <c r="E78" s="118">
        <f t="shared" si="1"/>
        <v>0</v>
      </c>
      <c r="F78" s="107"/>
    </row>
    <row r="79" spans="1:16">
      <c r="A79" s="395" t="s">
        <v>699</v>
      </c>
      <c r="B79" s="396" t="s">
        <v>732</v>
      </c>
      <c r="C79" s="108"/>
      <c r="D79" s="108"/>
      <c r="E79" s="118">
        <f t="shared" si="1"/>
        <v>0</v>
      </c>
      <c r="F79" s="108"/>
    </row>
    <row r="80" spans="1:16">
      <c r="A80" s="395" t="s">
        <v>733</v>
      </c>
      <c r="B80" s="396" t="s">
        <v>734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735</v>
      </c>
      <c r="B81" s="396" t="s">
        <v>736</v>
      </c>
      <c r="C81" s="107"/>
      <c r="D81" s="107"/>
      <c r="E81" s="118">
        <f t="shared" si="1"/>
        <v>0</v>
      </c>
      <c r="F81" s="107"/>
    </row>
    <row r="82" spans="1:16">
      <c r="A82" s="395" t="s">
        <v>737</v>
      </c>
      <c r="B82" s="396" t="s">
        <v>738</v>
      </c>
      <c r="C82" s="107"/>
      <c r="D82" s="107"/>
      <c r="E82" s="118">
        <f t="shared" si="1"/>
        <v>0</v>
      </c>
      <c r="F82" s="107"/>
    </row>
    <row r="83" spans="1:16" ht="24">
      <c r="A83" s="395" t="s">
        <v>739</v>
      </c>
      <c r="B83" s="396" t="s">
        <v>740</v>
      </c>
      <c r="C83" s="107"/>
      <c r="D83" s="107"/>
      <c r="E83" s="118">
        <f t="shared" si="1"/>
        <v>0</v>
      </c>
      <c r="F83" s="107"/>
    </row>
    <row r="84" spans="1:16">
      <c r="A84" s="395" t="s">
        <v>741</v>
      </c>
      <c r="B84" s="396" t="s">
        <v>742</v>
      </c>
      <c r="C84" s="107"/>
      <c r="D84" s="107"/>
      <c r="E84" s="118">
        <f t="shared" si="1"/>
        <v>0</v>
      </c>
      <c r="F84" s="107"/>
    </row>
    <row r="85" spans="1:16">
      <c r="A85" s="395" t="s">
        <v>743</v>
      </c>
      <c r="B85" s="396" t="s">
        <v>744</v>
      </c>
      <c r="C85" s="103">
        <f>SUM(C86:C90)+C94</f>
        <v>2921</v>
      </c>
      <c r="D85" s="103">
        <f>SUM(D86:D90)+D94</f>
        <v>2921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745</v>
      </c>
      <c r="B86" s="396" t="s">
        <v>746</v>
      </c>
      <c r="C86" s="107"/>
      <c r="D86" s="107"/>
      <c r="E86" s="118">
        <f t="shared" si="1"/>
        <v>0</v>
      </c>
      <c r="F86" s="107"/>
    </row>
    <row r="87" spans="1:16">
      <c r="A87" s="395" t="s">
        <v>747</v>
      </c>
      <c r="B87" s="396" t="s">
        <v>748</v>
      </c>
      <c r="C87" s="107">
        <v>2175</v>
      </c>
      <c r="D87" s="107">
        <v>2175</v>
      </c>
      <c r="E87" s="118">
        <f t="shared" si="1"/>
        <v>0</v>
      </c>
      <c r="F87" s="107"/>
    </row>
    <row r="88" spans="1:16">
      <c r="A88" s="395" t="s">
        <v>749</v>
      </c>
      <c r="B88" s="396" t="s">
        <v>750</v>
      </c>
      <c r="C88" s="107"/>
      <c r="D88" s="107"/>
      <c r="E88" s="118">
        <f t="shared" si="1"/>
        <v>0</v>
      </c>
      <c r="F88" s="107"/>
    </row>
    <row r="89" spans="1:16">
      <c r="A89" s="395" t="s">
        <v>751</v>
      </c>
      <c r="B89" s="396" t="s">
        <v>752</v>
      </c>
      <c r="C89" s="107">
        <v>356</v>
      </c>
      <c r="D89" s="107">
        <v>356</v>
      </c>
      <c r="E89" s="118">
        <f t="shared" si="1"/>
        <v>0</v>
      </c>
      <c r="F89" s="107"/>
    </row>
    <row r="90" spans="1:16">
      <c r="A90" s="395" t="s">
        <v>753</v>
      </c>
      <c r="B90" s="396" t="s">
        <v>754</v>
      </c>
      <c r="C90" s="102">
        <f>SUM(C91:C93)</f>
        <v>235</v>
      </c>
      <c r="D90" s="102">
        <f>SUM(D91:D93)</f>
        <v>235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755</v>
      </c>
      <c r="B91" s="396" t="s">
        <v>756</v>
      </c>
      <c r="C91" s="107"/>
      <c r="D91" s="107"/>
      <c r="E91" s="118">
        <f t="shared" si="1"/>
        <v>0</v>
      </c>
      <c r="F91" s="107"/>
    </row>
    <row r="92" spans="1:16">
      <c r="A92" s="395" t="s">
        <v>663</v>
      </c>
      <c r="B92" s="396" t="s">
        <v>757</v>
      </c>
      <c r="C92" s="107"/>
      <c r="D92" s="107"/>
      <c r="E92" s="118">
        <f t="shared" si="1"/>
        <v>0</v>
      </c>
      <c r="F92" s="107"/>
    </row>
    <row r="93" spans="1:16">
      <c r="A93" s="395" t="s">
        <v>667</v>
      </c>
      <c r="B93" s="396" t="s">
        <v>758</v>
      </c>
      <c r="C93" s="107">
        <v>235</v>
      </c>
      <c r="D93" s="107">
        <v>235</v>
      </c>
      <c r="E93" s="118">
        <f t="shared" si="1"/>
        <v>0</v>
      </c>
      <c r="F93" s="107"/>
    </row>
    <row r="94" spans="1:16">
      <c r="A94" s="395" t="s">
        <v>759</v>
      </c>
      <c r="B94" s="396" t="s">
        <v>760</v>
      </c>
      <c r="C94" s="107">
        <v>155</v>
      </c>
      <c r="D94" s="107">
        <v>155</v>
      </c>
      <c r="E94" s="118">
        <f t="shared" si="1"/>
        <v>0</v>
      </c>
      <c r="F94" s="107"/>
    </row>
    <row r="95" spans="1:16">
      <c r="A95" s="395" t="s">
        <v>761</v>
      </c>
      <c r="B95" s="396" t="s">
        <v>762</v>
      </c>
      <c r="C95" s="107">
        <v>388</v>
      </c>
      <c r="D95" s="107">
        <v>388</v>
      </c>
      <c r="E95" s="118">
        <f t="shared" si="1"/>
        <v>0</v>
      </c>
      <c r="F95" s="109"/>
    </row>
    <row r="96" spans="1:16">
      <c r="A96" s="397" t="s">
        <v>763</v>
      </c>
      <c r="B96" s="406" t="s">
        <v>764</v>
      </c>
      <c r="C96" s="103">
        <f>C85+C80+C75+C71+C95</f>
        <v>3309</v>
      </c>
      <c r="D96" s="103">
        <f>D85+D80+D75+D71+D95</f>
        <v>3309</v>
      </c>
      <c r="E96" s="103">
        <f>E85+E80+E75+E71+E95</f>
        <v>0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765</v>
      </c>
      <c r="B97" s="394" t="s">
        <v>766</v>
      </c>
      <c r="C97" s="103">
        <f>C96+C68+C66</f>
        <v>3403</v>
      </c>
      <c r="D97" s="103">
        <f>D96+D68+D66</f>
        <v>3403</v>
      </c>
      <c r="E97" s="103">
        <f>E96+E68+E66</f>
        <v>0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767</v>
      </c>
      <c r="B99" s="409"/>
      <c r="C99" s="112"/>
      <c r="D99" s="112"/>
      <c r="E99" s="112"/>
      <c r="F99" s="410" t="s">
        <v>525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464</v>
      </c>
      <c r="B100" s="394" t="s">
        <v>465</v>
      </c>
      <c r="C100" s="114" t="s">
        <v>768</v>
      </c>
      <c r="D100" s="114" t="s">
        <v>769</v>
      </c>
      <c r="E100" s="114" t="s">
        <v>770</v>
      </c>
      <c r="F100" s="114" t="s">
        <v>771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772</v>
      </c>
      <c r="B102" s="396" t="s">
        <v>773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774</v>
      </c>
      <c r="B103" s="396" t="s">
        <v>775</v>
      </c>
      <c r="C103" s="107"/>
      <c r="D103" s="107"/>
      <c r="E103" s="107"/>
      <c r="F103" s="124">
        <f>C103+D103-E103</f>
        <v>0</v>
      </c>
    </row>
    <row r="104" spans="1:27">
      <c r="A104" s="395" t="s">
        <v>776</v>
      </c>
      <c r="B104" s="396" t="s">
        <v>777</v>
      </c>
      <c r="C104" s="107">
        <v>273</v>
      </c>
      <c r="D104" s="107">
        <v>0</v>
      </c>
      <c r="E104" s="107">
        <v>66</v>
      </c>
      <c r="F104" s="124">
        <f>C104+D104-E104</f>
        <v>207</v>
      </c>
    </row>
    <row r="105" spans="1:27">
      <c r="A105" s="411" t="s">
        <v>778</v>
      </c>
      <c r="B105" s="394" t="s">
        <v>779</v>
      </c>
      <c r="C105" s="102">
        <f>SUM(C102:C104)</f>
        <v>273</v>
      </c>
      <c r="D105" s="102">
        <f>SUM(D102:D104)</f>
        <v>0</v>
      </c>
      <c r="E105" s="102">
        <f>SUM(E102:E104)</f>
        <v>66</v>
      </c>
      <c r="F105" s="102">
        <f>SUM(F102:F104)</f>
        <v>207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780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4" t="s">
        <v>781</v>
      </c>
      <c r="B107" s="614"/>
      <c r="C107" s="614"/>
      <c r="D107" s="614"/>
      <c r="E107" s="614"/>
      <c r="F107" s="614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3" t="s">
        <v>870</v>
      </c>
      <c r="B109" s="613"/>
      <c r="C109" s="613" t="s">
        <v>382</v>
      </c>
      <c r="D109" s="613"/>
      <c r="E109" s="613"/>
      <c r="F109" s="613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2" t="s">
        <v>782</v>
      </c>
      <c r="D111" s="612"/>
      <c r="E111" s="612"/>
      <c r="F111" s="612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31496062992125984" right="0.2362204724409449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C40" sqref="C40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783</v>
      </c>
      <c r="F2" s="417"/>
      <c r="G2" s="417"/>
      <c r="H2" s="415"/>
      <c r="I2" s="415"/>
    </row>
    <row r="3" spans="1:9">
      <c r="A3" s="415"/>
      <c r="B3" s="416"/>
      <c r="C3" s="418" t="s">
        <v>784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384</v>
      </c>
      <c r="B4" s="620" t="str">
        <f>'справка №1-БАЛАНС'!E3</f>
        <v>"Многопрофилна болница за активно лечение Благоевград" АД</v>
      </c>
      <c r="C4" s="620"/>
      <c r="D4" s="620"/>
      <c r="E4" s="620"/>
      <c r="F4" s="620"/>
      <c r="G4" s="626" t="s">
        <v>2</v>
      </c>
      <c r="H4" s="626"/>
      <c r="I4" s="499">
        <f>'справка №1-БАЛАНС'!H3</f>
        <v>101505152</v>
      </c>
    </row>
    <row r="5" spans="1:9" ht="15">
      <c r="A5" s="500" t="s">
        <v>5</v>
      </c>
      <c r="B5" s="621" t="str">
        <f>'справка №1-БАЛАНС'!E5</f>
        <v>към 31.03.2017г.</v>
      </c>
      <c r="C5" s="621"/>
      <c r="D5" s="621"/>
      <c r="E5" s="621"/>
      <c r="F5" s="621"/>
      <c r="G5" s="624" t="s">
        <v>4</v>
      </c>
      <c r="H5" s="625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785</v>
      </c>
    </row>
    <row r="7" spans="1:9" s="519" customFormat="1">
      <c r="A7" s="139" t="s">
        <v>464</v>
      </c>
      <c r="B7" s="78"/>
      <c r="C7" s="139" t="s">
        <v>786</v>
      </c>
      <c r="D7" s="140"/>
      <c r="E7" s="141"/>
      <c r="F7" s="142" t="s">
        <v>787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788</v>
      </c>
      <c r="D8" s="81" t="s">
        <v>789</v>
      </c>
      <c r="E8" s="81" t="s">
        <v>790</v>
      </c>
      <c r="F8" s="141" t="s">
        <v>791</v>
      </c>
      <c r="G8" s="143" t="s">
        <v>792</v>
      </c>
      <c r="H8" s="143"/>
      <c r="I8" s="143" t="s">
        <v>793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536</v>
      </c>
      <c r="H9" s="79" t="s">
        <v>537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794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795</v>
      </c>
      <c r="B12" s="89" t="s">
        <v>796</v>
      </c>
      <c r="C12" s="438">
        <v>1023161</v>
      </c>
      <c r="D12" s="97"/>
      <c r="E12" s="97"/>
      <c r="F12" s="97">
        <v>10231610</v>
      </c>
      <c r="G12" s="97"/>
      <c r="H12" s="97"/>
      <c r="I12" s="433">
        <f>F12+G12-H12</f>
        <v>10231610</v>
      </c>
    </row>
    <row r="13" spans="1:9" s="520" customFormat="1">
      <c r="A13" s="75" t="s">
        <v>797</v>
      </c>
      <c r="B13" s="89" t="s">
        <v>798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596</v>
      </c>
      <c r="B14" s="89" t="s">
        <v>799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800</v>
      </c>
      <c r="B15" s="89" t="s">
        <v>801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802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565</v>
      </c>
      <c r="B17" s="91" t="s">
        <v>803</v>
      </c>
      <c r="C17" s="84">
        <f t="shared" ref="C17:H17" si="1">C12+C13+C15+C16</f>
        <v>1023161</v>
      </c>
      <c r="D17" s="84">
        <f t="shared" si="1"/>
        <v>0</v>
      </c>
      <c r="E17" s="84">
        <f t="shared" si="1"/>
        <v>0</v>
      </c>
      <c r="F17" s="84">
        <f t="shared" si="1"/>
        <v>10231610</v>
      </c>
      <c r="G17" s="84">
        <f t="shared" si="1"/>
        <v>0</v>
      </c>
      <c r="H17" s="84">
        <f t="shared" si="1"/>
        <v>0</v>
      </c>
      <c r="I17" s="433">
        <f t="shared" si="0"/>
        <v>10231610</v>
      </c>
    </row>
    <row r="18" spans="1:16" s="520" customFormat="1">
      <c r="A18" s="87" t="s">
        <v>804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795</v>
      </c>
      <c r="B19" s="89" t="s">
        <v>805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806</v>
      </c>
      <c r="B20" s="89" t="s">
        <v>807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808</v>
      </c>
      <c r="B21" s="89" t="s">
        <v>809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810</v>
      </c>
      <c r="B22" s="89" t="s">
        <v>811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812</v>
      </c>
      <c r="B23" s="89" t="s">
        <v>813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814</v>
      </c>
      <c r="B24" s="89" t="s">
        <v>815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816</v>
      </c>
      <c r="B25" s="94" t="s">
        <v>817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582</v>
      </c>
      <c r="B26" s="91" t="s">
        <v>818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819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874</v>
      </c>
      <c r="B30" s="623"/>
      <c r="C30" s="623"/>
      <c r="D30" s="458" t="s">
        <v>820</v>
      </c>
      <c r="E30" s="622"/>
      <c r="F30" s="622"/>
      <c r="G30" s="622"/>
      <c r="H30" s="419" t="s">
        <v>782</v>
      </c>
      <c r="I30" s="622"/>
      <c r="J30" s="622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27" workbookViewId="0">
      <selection activeCell="C161" sqref="C161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821</v>
      </c>
      <c r="B2" s="144"/>
      <c r="C2" s="144"/>
      <c r="D2" s="144"/>
      <c r="E2" s="144"/>
      <c r="F2" s="144"/>
    </row>
    <row r="3" spans="1:15" ht="12.75" customHeight="1">
      <c r="A3" s="144" t="s">
        <v>822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384</v>
      </c>
      <c r="B5" s="627" t="str">
        <f>'справка №1-БАЛАНС'!E3</f>
        <v>"Многопрофилна болница за активно лечение Благоевград" АД</v>
      </c>
      <c r="C5" s="627"/>
      <c r="D5" s="627"/>
      <c r="E5" s="569" t="s">
        <v>2</v>
      </c>
      <c r="F5" s="450">
        <f>'справка №1-БАЛАНС'!H3</f>
        <v>101505152</v>
      </c>
    </row>
    <row r="6" spans="1:15" ht="15" customHeight="1">
      <c r="A6" s="26" t="s">
        <v>823</v>
      </c>
      <c r="B6" s="628" t="str">
        <f>'справка №1-БАЛАНС'!E5</f>
        <v>към 31.03.2017г.</v>
      </c>
      <c r="C6" s="628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276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824</v>
      </c>
      <c r="B8" s="31" t="s">
        <v>8</v>
      </c>
      <c r="C8" s="32" t="s">
        <v>825</v>
      </c>
      <c r="D8" s="32" t="s">
        <v>826</v>
      </c>
      <c r="E8" s="32" t="s">
        <v>827</v>
      </c>
      <c r="F8" s="32" t="s">
        <v>828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829</v>
      </c>
      <c r="B10" s="34"/>
      <c r="C10" s="428"/>
      <c r="D10" s="428"/>
      <c r="E10" s="428"/>
      <c r="F10" s="428"/>
    </row>
    <row r="11" spans="1:15" ht="18" customHeight="1">
      <c r="A11" s="35" t="s">
        <v>830</v>
      </c>
      <c r="B11" s="36"/>
      <c r="C11" s="428"/>
      <c r="D11" s="428"/>
      <c r="E11" s="428"/>
      <c r="F11" s="428"/>
    </row>
    <row r="12" spans="1:15" ht="14.25" customHeight="1">
      <c r="A12" s="35" t="s">
        <v>866</v>
      </c>
      <c r="B12" s="36"/>
      <c r="C12" s="440">
        <v>5</v>
      </c>
      <c r="D12" s="440">
        <v>100</v>
      </c>
      <c r="E12" s="440"/>
      <c r="F12" s="442">
        <f>C12-E12</f>
        <v>5</v>
      </c>
    </row>
    <row r="13" spans="1:15">
      <c r="A13" s="35" t="s">
        <v>832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550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553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565</v>
      </c>
      <c r="B27" s="38" t="s">
        <v>833</v>
      </c>
      <c r="C27" s="428">
        <f>SUM(C12:C26)</f>
        <v>5</v>
      </c>
      <c r="D27" s="428"/>
      <c r="E27" s="428">
        <f>SUM(E12:E26)</f>
        <v>0</v>
      </c>
      <c r="F27" s="441">
        <f>SUM(F12:F26)</f>
        <v>5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834</v>
      </c>
      <c r="B28" s="39"/>
      <c r="C28" s="428"/>
      <c r="D28" s="428"/>
      <c r="E28" s="428"/>
      <c r="F28" s="441"/>
    </row>
    <row r="29" spans="1:16">
      <c r="A29" s="35" t="s">
        <v>544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547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550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553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582</v>
      </c>
      <c r="B44" s="38" t="s">
        <v>835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836</v>
      </c>
      <c r="B45" s="39"/>
      <c r="C45" s="428"/>
      <c r="D45" s="428"/>
      <c r="E45" s="428"/>
      <c r="F45" s="441"/>
    </row>
    <row r="46" spans="1:16">
      <c r="A46" s="35" t="s">
        <v>544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547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550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553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601</v>
      </c>
      <c r="B61" s="38" t="s">
        <v>837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838</v>
      </c>
      <c r="B62" s="39"/>
      <c r="C62" s="428"/>
      <c r="D62" s="428"/>
      <c r="E62" s="428"/>
      <c r="F62" s="441"/>
    </row>
    <row r="63" spans="1:16">
      <c r="A63" s="35" t="s">
        <v>544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547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550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553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839</v>
      </c>
      <c r="B78" s="38" t="s">
        <v>840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841</v>
      </c>
      <c r="B79" s="38" t="s">
        <v>842</v>
      </c>
      <c r="C79" s="428">
        <f>C78+C61+C44+C27</f>
        <v>5</v>
      </c>
      <c r="D79" s="428"/>
      <c r="E79" s="428">
        <f>E78+E61+E44+E27</f>
        <v>0</v>
      </c>
      <c r="F79" s="441">
        <f>F78+F61+F44+F27</f>
        <v>5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843</v>
      </c>
      <c r="B80" s="38"/>
      <c r="C80" s="428"/>
      <c r="D80" s="428"/>
      <c r="E80" s="428"/>
      <c r="F80" s="441"/>
    </row>
    <row r="81" spans="1:6" ht="14.25" customHeight="1">
      <c r="A81" s="35" t="s">
        <v>830</v>
      </c>
      <c r="B81" s="39"/>
      <c r="C81" s="428"/>
      <c r="D81" s="428"/>
      <c r="E81" s="428"/>
      <c r="F81" s="441"/>
    </row>
    <row r="82" spans="1:6">
      <c r="A82" s="35" t="s">
        <v>831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832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550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553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565</v>
      </c>
      <c r="B97" s="38" t="s">
        <v>844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834</v>
      </c>
      <c r="B98" s="39"/>
      <c r="C98" s="428"/>
      <c r="D98" s="428"/>
      <c r="E98" s="428"/>
      <c r="F98" s="441"/>
    </row>
    <row r="99" spans="1:16">
      <c r="A99" s="35" t="s">
        <v>544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547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550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553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582</v>
      </c>
      <c r="B114" s="38" t="s">
        <v>845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836</v>
      </c>
      <c r="B115" s="39"/>
      <c r="C115" s="428"/>
      <c r="D115" s="428"/>
      <c r="E115" s="428"/>
      <c r="F115" s="441"/>
    </row>
    <row r="116" spans="1:16">
      <c r="A116" s="35" t="s">
        <v>544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547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550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553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601</v>
      </c>
      <c r="B131" s="38" t="s">
        <v>846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838</v>
      </c>
      <c r="B132" s="39"/>
      <c r="C132" s="428"/>
      <c r="D132" s="428"/>
      <c r="E132" s="428"/>
      <c r="F132" s="441"/>
    </row>
    <row r="133" spans="1:16">
      <c r="A133" s="35" t="s">
        <v>544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547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550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553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839</v>
      </c>
      <c r="B148" s="38" t="s">
        <v>847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848</v>
      </c>
      <c r="B149" s="38" t="s">
        <v>849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870</v>
      </c>
      <c r="B151" s="452"/>
      <c r="C151" s="629" t="s">
        <v>850</v>
      </c>
      <c r="D151" s="629"/>
      <c r="E151" s="629"/>
      <c r="F151" s="629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29" t="s">
        <v>857</v>
      </c>
      <c r="D153" s="629"/>
      <c r="E153" s="629"/>
      <c r="F153" s="629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2017-04-21T05:46:55Z</cp:lastPrinted>
  <dcterms:created xsi:type="dcterms:W3CDTF">2000-06-29T12:02:40Z</dcterms:created>
  <dcterms:modified xsi:type="dcterms:W3CDTF">2017-04-21T05:47:38Z</dcterms:modified>
</cp:coreProperties>
</file>