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5" i="4" s="1"/>
  <c r="G12" i="4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I21" i="4"/>
  <c r="I24" i="4"/>
  <c r="J11" i="4"/>
  <c r="J15" i="4" s="1"/>
  <c r="J12" i="4"/>
  <c r="J17" i="4"/>
  <c r="J21" i="4"/>
  <c r="J24" i="4"/>
  <c r="J16" i="4"/>
  <c r="K17" i="4"/>
  <c r="K21" i="4"/>
  <c r="K24" i="4"/>
  <c r="K29" i="4" s="1"/>
  <c r="K32" i="4" s="1"/>
  <c r="K12" i="4"/>
  <c r="K15" i="4"/>
  <c r="C11" i="4"/>
  <c r="C12" i="4"/>
  <c r="C17" i="4"/>
  <c r="C21" i="4"/>
  <c r="C24" i="4"/>
  <c r="L12" i="4"/>
  <c r="L13" i="4"/>
  <c r="L14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0" i="4"/>
  <c r="L3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8" i="5" s="1"/>
  <c r="E32" i="5"/>
  <c r="F17" i="5"/>
  <c r="F25" i="5"/>
  <c r="F27" i="5"/>
  <c r="F38" i="5" s="1"/>
  <c r="F40" i="5" s="1"/>
  <c r="F32" i="5"/>
  <c r="G18" i="5"/>
  <c r="J18" i="5" s="1"/>
  <c r="G19" i="5"/>
  <c r="H17" i="5"/>
  <c r="H25" i="5"/>
  <c r="H27" i="5"/>
  <c r="H32" i="5"/>
  <c r="H38" i="5"/>
  <c r="H40" i="5"/>
  <c r="I17" i="5"/>
  <c r="I25" i="5"/>
  <c r="I27" i="5"/>
  <c r="I32" i="5"/>
  <c r="J19" i="5"/>
  <c r="K17" i="5"/>
  <c r="K25" i="5"/>
  <c r="K27" i="5"/>
  <c r="K38" i="5" s="1"/>
  <c r="K32" i="5"/>
  <c r="L17" i="5"/>
  <c r="N17" i="5" s="1"/>
  <c r="L25" i="5"/>
  <c r="N25" i="5" s="1"/>
  <c r="L27" i="5"/>
  <c r="L32" i="5"/>
  <c r="L38" i="5"/>
  <c r="M17" i="5"/>
  <c r="M25" i="5"/>
  <c r="M27" i="5"/>
  <c r="M32" i="5"/>
  <c r="N18" i="5"/>
  <c r="Q18" i="5" s="1"/>
  <c r="N19" i="5"/>
  <c r="O17" i="5"/>
  <c r="O25" i="5"/>
  <c r="O27" i="5"/>
  <c r="O32" i="5"/>
  <c r="P17" i="5"/>
  <c r="P40" i="5" s="1"/>
  <c r="P25" i="5"/>
  <c r="P27" i="5"/>
  <c r="P32" i="5"/>
  <c r="P38" i="5"/>
  <c r="Q19" i="5"/>
  <c r="R19" i="5" s="1"/>
  <c r="N28" i="5"/>
  <c r="Q28" i="5" s="1"/>
  <c r="G28" i="5"/>
  <c r="J28" i="5" s="1"/>
  <c r="N29" i="5"/>
  <c r="Q29" i="5"/>
  <c r="G29" i="5"/>
  <c r="J29" i="5" s="1"/>
  <c r="R29" i="5" s="1"/>
  <c r="N30" i="5"/>
  <c r="Q30" i="5"/>
  <c r="G30" i="5"/>
  <c r="J30" i="5"/>
  <c r="N31" i="5"/>
  <c r="Q31" i="5" s="1"/>
  <c r="G31" i="5"/>
  <c r="J31" i="5"/>
  <c r="N32" i="5"/>
  <c r="Q32" i="5" s="1"/>
  <c r="G32" i="5"/>
  <c r="J32" i="5"/>
  <c r="N33" i="5"/>
  <c r="Q33" i="5" s="1"/>
  <c r="G33" i="5"/>
  <c r="J33" i="5" s="1"/>
  <c r="N34" i="5"/>
  <c r="Q34" i="5"/>
  <c r="R34" i="5" s="1"/>
  <c r="G34" i="5"/>
  <c r="J34" i="5"/>
  <c r="N35" i="5"/>
  <c r="Q35" i="5" s="1"/>
  <c r="G35" i="5"/>
  <c r="J35" i="5" s="1"/>
  <c r="N36" i="5"/>
  <c r="Q36" i="5"/>
  <c r="G36" i="5"/>
  <c r="J36" i="5" s="1"/>
  <c r="R36" i="5" s="1"/>
  <c r="N37" i="5"/>
  <c r="Q37" i="5"/>
  <c r="G37" i="5"/>
  <c r="J37" i="5" s="1"/>
  <c r="R37" i="5" s="1"/>
  <c r="G20" i="5"/>
  <c r="G21" i="5"/>
  <c r="G22" i="5"/>
  <c r="G23" i="5"/>
  <c r="G24" i="5"/>
  <c r="G27" i="5"/>
  <c r="G16" i="5"/>
  <c r="J16" i="5"/>
  <c r="R16" i="5" s="1"/>
  <c r="J20" i="5"/>
  <c r="J21" i="5"/>
  <c r="J22" i="5"/>
  <c r="J23" i="5"/>
  <c r="R23" i="5" s="1"/>
  <c r="J24" i="5"/>
  <c r="J27" i="5"/>
  <c r="N20" i="5"/>
  <c r="N21" i="5"/>
  <c r="Q21" i="5" s="1"/>
  <c r="N22" i="5"/>
  <c r="Q22" i="5" s="1"/>
  <c r="N23" i="5"/>
  <c r="N24" i="5"/>
  <c r="N27" i="5"/>
  <c r="Q27" i="5" s="1"/>
  <c r="N16" i="5"/>
  <c r="Q16" i="5"/>
  <c r="Q20" i="5"/>
  <c r="R20" i="5"/>
  <c r="Q23" i="5"/>
  <c r="Q24" i="5"/>
  <c r="R24" i="5"/>
  <c r="G10" i="5"/>
  <c r="G11" i="5"/>
  <c r="J11" i="5" s="1"/>
  <c r="G12" i="5"/>
  <c r="J12" i="5" s="1"/>
  <c r="G13" i="5"/>
  <c r="G14" i="5"/>
  <c r="G9" i="5"/>
  <c r="J9" i="5" s="1"/>
  <c r="J10" i="5"/>
  <c r="R10" i="5" s="1"/>
  <c r="N10" i="5"/>
  <c r="Q10" i="5"/>
  <c r="N11" i="5"/>
  <c r="Q11" i="5" s="1"/>
  <c r="N12" i="5"/>
  <c r="Q12" i="5" s="1"/>
  <c r="J13" i="5"/>
  <c r="N13" i="5"/>
  <c r="Q13" i="5"/>
  <c r="J14" i="5"/>
  <c r="R14" i="5" s="1"/>
  <c r="N14" i="5"/>
  <c r="Q14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E56" i="6" s="1"/>
  <c r="C52" i="6"/>
  <c r="D56" i="6"/>
  <c r="D52" i="6"/>
  <c r="E52" i="6" s="1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C43" i="6" s="1"/>
  <c r="C44" i="6" s="1"/>
  <c r="D24" i="6"/>
  <c r="D33" i="6"/>
  <c r="D38" i="6"/>
  <c r="D11" i="6"/>
  <c r="D19" i="6" s="1"/>
  <c r="E20" i="6"/>
  <c r="D105" i="6"/>
  <c r="E105" i="6"/>
  <c r="F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I17" i="7" s="1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79" i="8" s="1"/>
  <c r="C44" i="8"/>
  <c r="F78" i="8"/>
  <c r="E78" i="8"/>
  <c r="F61" i="8"/>
  <c r="E61" i="8"/>
  <c r="F44" i="8"/>
  <c r="E44" i="8"/>
  <c r="E79" i="8" s="1"/>
  <c r="E27" i="8"/>
  <c r="F27" i="8"/>
  <c r="F79" i="8" s="1"/>
  <c r="E149" i="8"/>
  <c r="E90" i="6" l="1"/>
  <c r="D43" i="6"/>
  <c r="D44" i="6" s="1"/>
  <c r="E24" i="6"/>
  <c r="L40" i="5"/>
  <c r="D96" i="6"/>
  <c r="D97" i="6" s="1"/>
  <c r="E71" i="6"/>
  <c r="E33" i="6"/>
  <c r="G25" i="5"/>
  <c r="J25" i="5" s="1"/>
  <c r="D40" i="5"/>
  <c r="R12" i="5"/>
  <c r="C43" i="3"/>
  <c r="C45" i="3" s="1"/>
  <c r="G28" i="2"/>
  <c r="G33" i="2" s="1"/>
  <c r="C28" i="2"/>
  <c r="L11" i="4"/>
  <c r="M29" i="4"/>
  <c r="M32" i="4" s="1"/>
  <c r="E85" i="6"/>
  <c r="F96" i="6"/>
  <c r="F97" i="6" s="1"/>
  <c r="R9" i="5"/>
  <c r="R11" i="5"/>
  <c r="R35" i="5"/>
  <c r="R32" i="5"/>
  <c r="M38" i="5"/>
  <c r="M40" i="5" s="1"/>
  <c r="I38" i="5"/>
  <c r="I40" i="5" s="1"/>
  <c r="C15" i="4"/>
  <c r="J29" i="4"/>
  <c r="J32" i="4" s="1"/>
  <c r="F15" i="4"/>
  <c r="F29" i="4" s="1"/>
  <c r="F32" i="4" s="1"/>
  <c r="D55" i="1"/>
  <c r="H36" i="1"/>
  <c r="H94" i="1" s="1"/>
  <c r="F149" i="8"/>
  <c r="I26" i="7"/>
  <c r="C96" i="6"/>
  <c r="R27" i="5"/>
  <c r="R21" i="5"/>
  <c r="R33" i="5"/>
  <c r="R30" i="5"/>
  <c r="O38" i="5"/>
  <c r="O40" i="5" s="1"/>
  <c r="R18" i="5"/>
  <c r="G17" i="5"/>
  <c r="H29" i="4"/>
  <c r="H32" i="4" s="1"/>
  <c r="G29" i="4"/>
  <c r="G32" i="4" s="1"/>
  <c r="E15" i="4"/>
  <c r="E29" i="4" s="1"/>
  <c r="E32" i="4" s="1"/>
  <c r="H28" i="2"/>
  <c r="H33" i="2" s="1"/>
  <c r="C93" i="1"/>
  <c r="G36" i="1"/>
  <c r="G94" i="1" s="1"/>
  <c r="C149" i="8"/>
  <c r="E38" i="6"/>
  <c r="E11" i="6"/>
  <c r="C66" i="6"/>
  <c r="E66" i="6" s="1"/>
  <c r="E75" i="6"/>
  <c r="R13" i="5"/>
  <c r="R22" i="5"/>
  <c r="R31" i="5"/>
  <c r="D43" i="3"/>
  <c r="D45" i="3" s="1"/>
  <c r="C55" i="1"/>
  <c r="Q17" i="5"/>
  <c r="G38" i="5"/>
  <c r="J38" i="5" s="1"/>
  <c r="D15" i="4"/>
  <c r="D29" i="4" s="1"/>
  <c r="D32" i="4" s="1"/>
  <c r="D28" i="2"/>
  <c r="D33" i="2" s="1"/>
  <c r="G40" i="5"/>
  <c r="J17" i="5"/>
  <c r="E40" i="5"/>
  <c r="R15" i="5"/>
  <c r="E19" i="6"/>
  <c r="R28" i="5"/>
  <c r="K40" i="5"/>
  <c r="N38" i="5"/>
  <c r="Q38" i="5" s="1"/>
  <c r="C29" i="4"/>
  <c r="Q25" i="5"/>
  <c r="R38" i="5"/>
  <c r="I29" i="4"/>
  <c r="I32" i="4" s="1"/>
  <c r="D93" i="1"/>
  <c r="E43" i="6" l="1"/>
  <c r="E44" i="6" s="1"/>
  <c r="R25" i="5"/>
  <c r="C30" i="2"/>
  <c r="C33" i="2"/>
  <c r="C34" i="2" s="1"/>
  <c r="D30" i="2"/>
  <c r="G30" i="2"/>
  <c r="C94" i="1"/>
  <c r="D94" i="1"/>
  <c r="L15" i="4"/>
  <c r="E96" i="6"/>
  <c r="E97" i="6" s="1"/>
  <c r="H30" i="2"/>
  <c r="C97" i="6"/>
  <c r="Q40" i="5"/>
  <c r="R17" i="5"/>
  <c r="J40" i="5"/>
  <c r="H34" i="2"/>
  <c r="N40" i="5"/>
  <c r="C32" i="4"/>
  <c r="L32" i="4" s="1"/>
  <c r="L29" i="4"/>
  <c r="D39" i="2"/>
  <c r="D34" i="2"/>
  <c r="R40" i="5" l="1"/>
  <c r="C39" i="2"/>
  <c r="C42" i="2" s="1"/>
  <c r="G34" i="2"/>
  <c r="G39" i="2" s="1"/>
  <c r="D42" i="2"/>
  <c r="H39" i="2"/>
  <c r="G42" i="2" l="1"/>
  <c r="C41" i="2"/>
  <c r="H42" i="2"/>
  <c r="D41" i="2"/>
  <c r="G41" i="2"/>
  <c r="H41" i="2"/>
</calcChain>
</file>

<file path=xl/sharedStrings.xml><?xml version="1.0" encoding="utf-8"?>
<sst xmlns="http://schemas.openxmlformats.org/spreadsheetml/2006/main" count="1065" uniqueCount="878">
  <si>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</si>
  <si>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</si>
  <si>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</si>
  <si>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</si>
  <si>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</si>
  <si>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</si>
  <si>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</si>
  <si>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</si>
  <si>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</si>
  <si>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</si>
  <si>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</si>
  <si>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</si>
  <si>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</si>
  <si>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</si>
  <si>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</si>
  <si>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</si>
  <si>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</si>
  <si>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</si>
  <si>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</si>
  <si>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</si>
  <si>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</si>
  <si>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</si>
  <si>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</si>
  <si>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</si>
  <si>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</si>
  <si>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</si>
  <si>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</si>
  <si>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</si>
  <si>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</si>
  <si>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</si>
  <si>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</si>
  <si>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</si>
  <si>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</si>
  <si>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</si>
  <si>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</si>
  <si>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</si>
  <si>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</si>
  <si>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</si>
  <si>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</si>
  <si>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</si>
  <si>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</si>
  <si>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</si>
  <si>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</si>
  <si>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</si>
  <si>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</si>
  <si>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</si>
  <si>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</si>
  <si>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</si>
  <si>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</si>
  <si>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</si>
  <si>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</si>
  <si>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</si>
  <si>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</si>
  <si>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</si>
  <si>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</si>
  <si>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</si>
  <si>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</si>
  <si>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</si>
  <si>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</si>
  <si>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</si>
  <si>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</si>
  <si>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</si>
  <si>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</si>
  <si>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</si>
  <si>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</si>
  <si>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</si>
  <si>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</si>
  <si>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</si>
  <si>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</si>
  <si>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</si>
  <si>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</si>
  <si>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</si>
  <si>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</si>
  <si>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</si>
  <si>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</si>
  <si>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</si>
  <si>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</si>
  <si>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</si>
  <si>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</si>
  <si>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</si>
  <si>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</si>
  <si>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</si>
  <si>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</si>
  <si>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</si>
  <si>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</si>
  <si>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</si>
  <si>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</si>
  <si>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</si>
  <si>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</si>
  <si>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</si>
  <si>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</si>
  <si>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</si>
  <si>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</si>
  <si>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</si>
  <si>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</si>
  <si>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</si>
  <si>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</si>
  <si>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</si>
  <si>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</si>
  <si>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</si>
  <si>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</si>
  <si>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</si>
  <si>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</si>
  <si>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</si>
  <si>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</si>
  <si>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</si>
  <si>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</si>
  <si>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</si>
  <si>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</si>
  <si>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</si>
  <si>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</si>
  <si>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</si>
  <si>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</si>
  <si>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</si>
  <si>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</si>
  <si>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</si>
  <si>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</si>
  <si>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</si>
  <si>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</si>
  <si>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</si>
  <si>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</si>
  <si>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</si>
  <si>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</si>
  <si>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</si>
  <si>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</si>
  <si>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</si>
  <si>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</si>
  <si>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</si>
  <si>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</si>
  <si>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</si>
  <si>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</si>
  <si>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</si>
  <si>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</si>
  <si>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</si>
  <si>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</si>
  <si>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</si>
  <si>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</si>
  <si>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</si>
  <si>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</si>
  <si>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</si>
  <si>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</si>
  <si>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</si>
  <si>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</si>
  <si>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</si>
  <si>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</si>
  <si>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</si>
  <si>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</si>
  <si>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</si>
  <si>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</si>
  <si>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</si>
  <si>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</si>
  <si>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</si>
  <si>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</si>
  <si>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</si>
  <si>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</si>
  <si>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</si>
  <si>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</si>
  <si>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</si>
  <si>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</si>
  <si>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</si>
  <si>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</si>
  <si>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</si>
  <si>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</si>
  <si>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</si>
  <si>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</si>
  <si>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</si>
  <si>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</si>
  <si>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</si>
  <si>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</si>
  <si>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</si>
  <si>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</si>
  <si>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</si>
  <si>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</si>
  <si>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</si>
  <si>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</si>
  <si>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</si>
  <si>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</si>
  <si>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</si>
  <si>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</si>
  <si>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</si>
  <si>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</si>
  <si>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</si>
  <si>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</si>
  <si>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</si>
  <si>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</si>
  <si>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</si>
  <si>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</si>
  <si>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</si>
  <si>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</si>
  <si>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</si>
  <si>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</si>
  <si>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</si>
  <si>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</si>
  <si>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</si>
  <si>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</si>
  <si>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</si>
  <si>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</si>
  <si>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</si>
  <si>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</si>
  <si>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</si>
  <si>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</si>
  <si>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</si>
  <si>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</si>
  <si>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</si>
  <si>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</si>
  <si>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</si>
  <si>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</si>
  <si>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</si>
  <si>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</si>
  <si>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</si>
  <si>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</si>
  <si>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</si>
  <si>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</si>
  <si>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</si>
  <si>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</si>
  <si>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</si>
  <si>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</si>
  <si>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</si>
  <si>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</si>
  <si>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</si>
  <si>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</si>
  <si>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</si>
  <si>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</si>
  <si>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</si>
  <si>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</si>
  <si>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</si>
  <si>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</si>
  <si>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</si>
  <si>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</si>
  <si>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</si>
  <si>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</si>
  <si>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</si>
  <si>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</si>
  <si>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</si>
  <si>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</si>
  <si>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</si>
  <si>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</si>
  <si>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</si>
  <si>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</si>
  <si>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</si>
  <si>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</si>
  <si>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</si>
  <si>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</si>
  <si>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</si>
  <si>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</si>
  <si>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</si>
  <si>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</si>
  <si>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</si>
  <si>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</si>
  <si>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</si>
  <si>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</si>
  <si>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</si>
  <si>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</si>
  <si>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</si>
  <si>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</si>
  <si>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</si>
  <si>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</si>
  <si>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</si>
  <si>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</si>
  <si>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</si>
  <si>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</si>
  <si>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</si>
  <si>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</si>
  <si>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</si>
  <si>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</si>
  <si>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</si>
  <si>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</si>
  <si>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</si>
  <si>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</si>
  <si>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</si>
  <si>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</si>
  <si>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</si>
  <si>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</si>
  <si>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</si>
  <si>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</si>
  <si>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</si>
  <si>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</si>
  <si>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</si>
  <si>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</si>
  <si>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</si>
  <si>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</si>
  <si>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</si>
  <si>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</si>
  <si>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</si>
  <si>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</si>
  <si>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</si>
  <si>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</si>
  <si>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</si>
  <si>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</si>
  <si>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</si>
  <si>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</si>
  <si>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</si>
  <si>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</si>
  <si>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</si>
  <si>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</si>
  <si>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</si>
  <si>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</si>
  <si>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</si>
  <si>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</si>
  <si>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</si>
  <si>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</si>
  <si>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</si>
  <si>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</si>
  <si>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</si>
  <si>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</si>
  <si>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</si>
  <si>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</si>
  <si>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</si>
  <si>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</si>
  <si>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</si>
  <si>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</si>
  <si>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</si>
  <si>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</si>
  <si>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</si>
  <si>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</si>
  <si>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</si>
  <si>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</si>
  <si>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</si>
  <si>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</si>
  <si>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</si>
  <si>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</si>
  <si>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</si>
  <si>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</si>
  <si>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</si>
  <si>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</si>
  <si>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</si>
  <si>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</si>
  <si>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</si>
  <si>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</si>
  <si>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</si>
  <si>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</si>
  <si>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</si>
  <si>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</si>
  <si>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</si>
  <si>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</si>
  <si>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</si>
  <si>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</si>
  <si>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</si>
  <si>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</si>
  <si>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</si>
  <si>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</si>
  <si>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</si>
  <si>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</si>
  <si>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</si>
  <si>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</si>
  <si>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</si>
  <si>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</si>
  <si>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</si>
  <si>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</si>
  <si>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</si>
  <si>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</si>
  <si>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</si>
  <si>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</si>
  <si>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</si>
  <si>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</si>
  <si>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</si>
  <si>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</si>
  <si>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</si>
  <si>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</si>
  <si>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</si>
  <si>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</si>
  <si>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</si>
  <si>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</si>
  <si>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</si>
  <si>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</si>
  <si>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</si>
  <si>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</si>
  <si>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</si>
  <si>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</si>
  <si>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</si>
  <si>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</si>
  <si>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</si>
  <si>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</si>
  <si>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</si>
  <si>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</si>
  <si>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</si>
  <si>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</si>
  <si>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</si>
  <si>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</si>
  <si>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</si>
  <si>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</si>
  <si>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</si>
  <si>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</si>
  <si>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</si>
  <si>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</si>
  <si>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</si>
  <si>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</si>
  <si>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</si>
  <si>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</si>
  <si>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</si>
  <si>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</si>
  <si>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</si>
  <si>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</si>
  <si>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</si>
  <si>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</si>
  <si>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</si>
  <si>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</si>
  <si>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</si>
  <si>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</si>
  <si>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</si>
  <si>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</si>
  <si>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</si>
  <si>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</si>
  <si>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</si>
  <si>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</si>
  <si>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</si>
  <si>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</si>
  <si>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</si>
  <si>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</si>
  <si>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</si>
  <si>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</si>
  <si>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</si>
  <si>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</si>
  <si>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</si>
  <si>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</si>
  <si>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</si>
  <si>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</si>
  <si>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</si>
  <si>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</si>
  <si>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</si>
  <si>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</si>
  <si>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</si>
  <si>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</si>
  <si>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</si>
  <si>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</si>
  <si>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</si>
  <si>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</si>
  <si>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</si>
  <si>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</si>
  <si>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</si>
  <si>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</si>
  <si>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</si>
  <si>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</si>
  <si>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</si>
  <si>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</si>
  <si>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</si>
  <si>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</si>
  <si>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</si>
  <si>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</si>
  <si>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</si>
  <si>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</si>
  <si>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</si>
  <si>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</si>
  <si>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</si>
  <si>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</si>
  <si>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</si>
  <si>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</si>
  <si>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</si>
  <si>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</si>
  <si>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</si>
  <si>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</si>
  <si>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</si>
  <si>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</si>
  <si>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</si>
  <si>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</si>
  <si>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</si>
  <si>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</si>
  <si>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</si>
  <si>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</si>
  <si>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</si>
  <si>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</si>
  <si>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</si>
  <si>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</si>
  <si>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</si>
  <si>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</si>
  <si>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</si>
  <si>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</si>
  <si>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</si>
  <si>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</si>
  <si>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</si>
  <si>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</si>
  <si>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</si>
  <si>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</si>
  <si>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</si>
  <si>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</si>
  <si>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</si>
  <si>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</si>
  <si>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</si>
  <si>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</si>
  <si>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</si>
  <si>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</si>
  <si>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</si>
  <si>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</si>
  <si>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</si>
  <si>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</si>
  <si>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</si>
  <si>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</si>
  <si>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</si>
  <si>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</si>
  <si>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</si>
  <si>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</si>
  <si>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</si>
  <si>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</si>
  <si>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</si>
  <si>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</si>
  <si>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</si>
  <si>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</si>
  <si>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</si>
  <si>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</si>
  <si>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</si>
  <si>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</si>
  <si>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</si>
  <si>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</si>
  <si>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</si>
  <si>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</si>
  <si>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</si>
  <si>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</si>
  <si>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</si>
  <si>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</si>
  <si>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</si>
  <si>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</si>
  <si>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</si>
  <si>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</si>
  <si>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</si>
  <si>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</si>
  <si>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</si>
  <si>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</si>
  <si>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</si>
  <si>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</si>
  <si>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</si>
  <si>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</si>
  <si>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</si>
  <si>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</si>
  <si>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</si>
  <si>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</si>
  <si>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</si>
  <si>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</si>
  <si>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</si>
  <si>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</si>
  <si>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</si>
  <si>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</si>
  <si>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</si>
  <si>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</si>
  <si>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</si>
  <si>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</si>
  <si>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</si>
  <si>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</si>
  <si>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</si>
  <si>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</si>
  <si>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</si>
  <si>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</si>
  <si>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</si>
  <si>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</si>
  <si>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</si>
  <si>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</si>
  <si>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</si>
  <si>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</si>
  <si>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</si>
  <si>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</si>
  <si>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</si>
  <si>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</si>
  <si>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</si>
  <si>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</si>
  <si>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</si>
  <si>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</si>
  <si>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</si>
  <si>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</si>
  <si>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</si>
  <si>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</si>
  <si>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</si>
  <si>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</si>
  <si>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</si>
  <si>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</si>
  <si>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</si>
  <si>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</si>
  <si>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</si>
  <si>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</si>
  <si>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</si>
  <si>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</si>
  <si>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</si>
  <si>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</si>
  <si>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</si>
  <si>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</si>
  <si>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</si>
  <si>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</si>
  <si>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</si>
  <si>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</si>
  <si>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</si>
  <si>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</si>
  <si>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</si>
  <si>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</si>
  <si>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</si>
  <si>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</si>
  <si>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</si>
  <si>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</si>
  <si>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</si>
  <si>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</si>
  <si>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</si>
  <si>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</si>
  <si>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</si>
  <si>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</si>
  <si>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</si>
  <si>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</si>
  <si>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</si>
  <si>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</si>
  <si>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</si>
  <si>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</si>
  <si>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</si>
  <si>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</si>
  <si>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</si>
  <si>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</si>
  <si>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</si>
  <si>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</si>
  <si>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</si>
  <si>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</si>
  <si>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</si>
  <si>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</si>
  <si>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</si>
  <si>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</si>
  <si>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</si>
  <si>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</si>
  <si>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</si>
  <si>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</si>
  <si>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</si>
  <si>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</si>
  <si>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</si>
  <si>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</si>
  <si>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</si>
  <si>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</si>
  <si>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</si>
  <si>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</si>
  <si>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</si>
  <si>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</si>
  <si>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</si>
  <si>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</si>
  <si>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</si>
  <si>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</si>
  <si>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</si>
  <si>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</si>
  <si>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</si>
  <si>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</si>
  <si>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</si>
  <si>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</si>
  <si>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</si>
  <si>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</si>
  <si>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</si>
  <si>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</si>
  <si>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</si>
  <si>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</si>
  <si>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</si>
  <si>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</si>
  <si>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</si>
  <si>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</si>
  <si>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</si>
  <si>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</si>
  <si>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</si>
  <si>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</si>
  <si>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</si>
  <si>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</si>
  <si>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</si>
  <si>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</si>
  <si>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</si>
  <si>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</si>
  <si>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</si>
  <si>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</si>
  <si>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</si>
  <si>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</si>
  <si>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</si>
  <si>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</si>
  <si>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</si>
  <si>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</si>
  <si>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</si>
  <si>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</si>
  <si>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</si>
  <si>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</si>
  <si>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</si>
  <si>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</si>
  <si>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</si>
  <si>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</si>
  <si>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</si>
  <si>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</si>
  <si>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</si>
  <si>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</si>
  <si>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</si>
  <si>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</si>
  <si>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</si>
  <si>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</si>
  <si>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</si>
  <si>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</si>
  <si>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</si>
  <si>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</si>
  <si>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</si>
  <si>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</si>
  <si>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</si>
  <si>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</si>
  <si>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</si>
  <si>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</si>
  <si>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</si>
  <si>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</si>
  <si>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</si>
  <si>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</si>
  <si>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</si>
  <si>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</si>
  <si>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</si>
  <si>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</si>
  <si>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</si>
  <si>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</si>
  <si>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</si>
  <si>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</si>
  <si>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</si>
  <si>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</si>
  <si>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</si>
  <si>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</si>
  <si>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</si>
  <si>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</si>
  <si>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</si>
  <si>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</si>
  <si>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</si>
  <si>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</si>
  <si>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</si>
  <si>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</si>
  <si>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</si>
  <si>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</si>
  <si>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</si>
  <si>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</si>
  <si>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</si>
  <si>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</si>
  <si>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</si>
  <si>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</si>
  <si>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</si>
  <si>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</si>
  <si>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</si>
  <si>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</si>
  <si>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</si>
  <si>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</si>
  <si>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</si>
  <si>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</si>
  <si>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</si>
  <si>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</si>
  <si>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</si>
  <si>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</si>
  <si>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</si>
  <si>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</si>
  <si>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</si>
  <si>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</si>
  <si>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</si>
  <si>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</si>
  <si>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</si>
  <si>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</si>
  <si>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</si>
  <si>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</si>
  <si>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</si>
  <si>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</si>
  <si>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</si>
  <si>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</si>
  <si>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</si>
  <si>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</si>
  <si>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</si>
  <si>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</si>
  <si>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</si>
  <si>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</si>
  <si>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</si>
  <si>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</si>
  <si>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</si>
  <si>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</si>
  <si>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</si>
  <si>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</si>
  <si>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</si>
  <si>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</si>
  <si>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</si>
  <si>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</si>
  <si>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</si>
  <si>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</si>
  <si>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</si>
  <si>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</si>
  <si>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</si>
  <si>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</si>
  <si>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</si>
  <si>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</si>
  <si>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</si>
  <si>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</si>
  <si>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</si>
  <si>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</si>
  <si>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</si>
  <si>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</si>
  <si>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</si>
  <si>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</si>
  <si>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</si>
  <si>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</si>
  <si>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</si>
  <si>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</si>
  <si>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</si>
  <si>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</si>
  <si>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</si>
  <si>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</si>
  <si>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</si>
  <si>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</si>
  <si>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</si>
  <si>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</si>
  <si>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</si>
  <si>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</si>
  <si>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</si>
  <si>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</si>
  <si>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</si>
  <si>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</si>
  <si>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</si>
  <si>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</si>
  <si>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</si>
  <si>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</si>
  <si>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</si>
  <si>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</si>
  <si>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</si>
  <si>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</si>
  <si>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</si>
  <si>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</si>
  <si>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</si>
  <si>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</si>
  <si>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</si>
  <si>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</si>
  <si>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</si>
  <si>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</si>
  <si>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</si>
  <si>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</si>
  <si>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</si>
  <si>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</si>
  <si>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</si>
  <si>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</si>
  <si>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</si>
  <si>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</si>
  <si>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</si>
  <si>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</si>
  <si>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</si>
  <si>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</si>
  <si>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</si>
  <si>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</si>
  <si>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</si>
  <si>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</si>
  <si>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</si>
  <si>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</si>
  <si>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</si>
  <si>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</si>
  <si>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</si>
  <si>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</si>
  <si>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</si>
  <si>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</si>
  <si>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</si>
  <si>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</si>
  <si>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</si>
  <si>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</si>
  <si>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</si>
  <si>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</si>
  <si>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</si>
  <si>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</si>
  <si>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</si>
  <si>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</si>
  <si>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</si>
  <si>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</si>
  <si>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</si>
  <si>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</si>
  <si>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</si>
  <si>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</si>
  <si>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</si>
  <si>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</si>
  <si>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</si>
  <si>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</si>
  <si>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</si>
  <si>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</si>
  <si>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</si>
  <si>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</si>
  <si>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</si>
  <si>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</si>
  <si>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</si>
  <si>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</si>
  <si>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</si>
  <si>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</si>
  <si>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Съставител:  Петя Маркова</t>
  </si>
  <si>
    <t>Ръководител:Юнфън Ли</t>
  </si>
  <si>
    <t>Петя Маркова</t>
  </si>
  <si>
    <t>Юнфън Ли</t>
  </si>
  <si>
    <t>Съставител: Петя Маркова</t>
  </si>
  <si>
    <t>Ръководител: Юнфън Ли</t>
  </si>
  <si>
    <t xml:space="preserve">                                    Съставител: Петя Маркова                      </t>
  </si>
  <si>
    <t>Солар Ел Систем ЕАД</t>
  </si>
  <si>
    <t>неконсолидиран</t>
  </si>
  <si>
    <t>01.01.2017-30.06.2017</t>
  </si>
  <si>
    <t>Дата на съставяне: 17.07.2017</t>
  </si>
  <si>
    <t xml:space="preserve">Дата на съставяне:             17.07.2017                          </t>
  </si>
  <si>
    <t xml:space="preserve">Дата  на съставяне: .............    17.07.2017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</si>
</sst>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9" fillId="0" borderId="0" xfId="6" applyNumberFormat="1" applyFont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C100" sqref="C100:E100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7" t="s">
        <v>1</v>
      </c>
      <c r="B3" s="578"/>
      <c r="C3" s="578"/>
      <c r="D3" s="578"/>
      <c r="E3" s="462" t="s">
        <v>872</v>
      </c>
      <c r="F3" s="217" t="s">
        <v>2</v>
      </c>
      <c r="G3" s="172"/>
      <c r="H3" s="461">
        <v>201198619</v>
      </c>
    </row>
    <row r="4" spans="1:8" ht="15">
      <c r="A4" s="577" t="s">
        <v>3</v>
      </c>
      <c r="B4" s="583"/>
      <c r="C4" s="583"/>
      <c r="D4" s="583"/>
      <c r="E4" s="504" t="s">
        <v>873</v>
      </c>
      <c r="F4" s="579" t="s">
        <v>4</v>
      </c>
      <c r="G4" s="580"/>
      <c r="H4" s="461" t="s">
        <v>159</v>
      </c>
    </row>
    <row r="5" spans="1:8" ht="15">
      <c r="A5" s="577" t="s">
        <v>5</v>
      </c>
      <c r="B5" s="578"/>
      <c r="C5" s="578"/>
      <c r="D5" s="578"/>
      <c r="E5" s="505" t="s">
        <v>874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277</v>
      </c>
      <c r="D11" s="151">
        <v>277</v>
      </c>
      <c r="E11" s="237" t="s">
        <v>22</v>
      </c>
      <c r="F11" s="242" t="s">
        <v>23</v>
      </c>
      <c r="G11" s="152">
        <v>4950</v>
      </c>
      <c r="H11" s="152">
        <v>4950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/>
      <c r="D13" s="151">
        <v>2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13690</v>
      </c>
      <c r="D14" s="151">
        <v>14032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4950</v>
      </c>
      <c r="H17" s="154">
        <f>H11+H14+H15+H16</f>
        <v>4950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13967</v>
      </c>
      <c r="D19" s="155">
        <f>SUM(D11:D18)</f>
        <v>14311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245</v>
      </c>
      <c r="H21" s="156">
        <f>SUM(H22:H24)</f>
        <v>162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245</v>
      </c>
      <c r="H22" s="152">
        <v>162</v>
      </c>
    </row>
    <row r="23" spans="1:18" ht="15">
      <c r="A23" s="235" t="s">
        <v>66</v>
      </c>
      <c r="B23" s="241" t="s">
        <v>67</v>
      </c>
      <c r="C23" s="151">
        <v>3</v>
      </c>
      <c r="D23" s="151">
        <v>3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245</v>
      </c>
      <c r="H25" s="154">
        <f>H19+H20+H21</f>
        <v>162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3</v>
      </c>
      <c r="D27" s="155">
        <f>SUM(D23:D26)</f>
        <v>3</v>
      </c>
      <c r="E27" s="253" t="s">
        <v>83</v>
      </c>
      <c r="F27" s="242" t="s">
        <v>84</v>
      </c>
      <c r="G27" s="154">
        <f>SUM(G28:G30)</f>
        <v>807</v>
      </c>
      <c r="H27" s="154">
        <f>SUM(H28:H30)</f>
        <v>58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2592</v>
      </c>
      <c r="H28" s="152">
        <v>1843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-1785</v>
      </c>
      <c r="H29" s="316">
        <v>-1785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670</v>
      </c>
      <c r="H31" s="152">
        <v>832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1477</v>
      </c>
      <c r="H33" s="154">
        <f>H27+H31+H32</f>
        <v>890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852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6672</v>
      </c>
      <c r="H36" s="154">
        <f>H25+H17+H33</f>
        <v>6002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9129</v>
      </c>
      <c r="H44" s="152">
        <v>8974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299</v>
      </c>
      <c r="D47" s="151">
        <v>299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9129</v>
      </c>
      <c r="H49" s="154">
        <f>SUM(H43:H48)</f>
        <v>8974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299</v>
      </c>
      <c r="D51" s="155">
        <f>SUM(D47:D50)</f>
        <v>299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184</v>
      </c>
      <c r="D54" s="151">
        <v>184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14453</v>
      </c>
      <c r="D55" s="155">
        <f>D19+D20+D21+D27+D32+D45+D51+D53+D54</f>
        <v>14797</v>
      </c>
      <c r="E55" s="237" t="s">
        <v>172</v>
      </c>
      <c r="F55" s="261" t="s">
        <v>173</v>
      </c>
      <c r="G55" s="154">
        <f>G49+G51+G52+G53+G54</f>
        <v>9129</v>
      </c>
      <c r="H55" s="154">
        <f>H49+H51+H52+H53+H54</f>
        <v>8974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377</v>
      </c>
      <c r="H59" s="152">
        <v>1000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93</v>
      </c>
      <c r="H61" s="154">
        <f>SUM(H62:H68)</f>
        <v>678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>
        <v>639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31</v>
      </c>
      <c r="H64" s="152">
        <v>14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>
        <v>1086</v>
      </c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412</v>
      </c>
      <c r="D68" s="151">
        <v>22</v>
      </c>
      <c r="E68" s="237" t="s">
        <v>213</v>
      </c>
      <c r="F68" s="242" t="s">
        <v>214</v>
      </c>
      <c r="G68" s="152">
        <v>62</v>
      </c>
      <c r="H68" s="152">
        <v>25</v>
      </c>
    </row>
    <row r="69" spans="1:18" ht="15">
      <c r="A69" s="235" t="s">
        <v>215</v>
      </c>
      <c r="B69" s="241" t="s">
        <v>216</v>
      </c>
      <c r="C69" s="151">
        <v>3</v>
      </c>
      <c r="D69" s="151">
        <v>6</v>
      </c>
      <c r="E69" s="251" t="s">
        <v>78</v>
      </c>
      <c r="F69" s="242" t="s">
        <v>217</v>
      </c>
      <c r="G69" s="152">
        <v>232</v>
      </c>
      <c r="H69" s="152">
        <v>209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702</v>
      </c>
      <c r="H71" s="161">
        <f>H59+H60+H61+H69+H70</f>
        <v>1887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20</v>
      </c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79</v>
      </c>
      <c r="D74" s="151">
        <v>70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514</v>
      </c>
      <c r="D75" s="155">
        <f>SUM(D67:D74)</f>
        <v>1184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702</v>
      </c>
      <c r="H79" s="162">
        <f>H71+H74+H75+H76</f>
        <v>1887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</v>
      </c>
      <c r="D87" s="151">
        <v>2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1534</v>
      </c>
      <c r="D88" s="151">
        <v>871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1536</v>
      </c>
      <c r="D91" s="155">
        <f>SUM(D87:D90)</f>
        <v>873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9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2050</v>
      </c>
      <c r="D93" s="155">
        <f>D64+D75+D84+D91+D92</f>
        <v>2066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16503</v>
      </c>
      <c r="D94" s="164">
        <f>D93+D55</f>
        <v>16863</v>
      </c>
      <c r="E94" s="449" t="s">
        <v>270</v>
      </c>
      <c r="F94" s="289" t="s">
        <v>271</v>
      </c>
      <c r="G94" s="165">
        <f>G36+G39+G55+G79</f>
        <v>16503</v>
      </c>
      <c r="H94" s="165">
        <f>H36+H39+H55+H79</f>
        <v>16863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853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875</v>
      </c>
      <c r="B98" s="432"/>
      <c r="C98" s="581" t="s">
        <v>865</v>
      </c>
      <c r="D98" s="581"/>
      <c r="E98" s="581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1" t="s">
        <v>866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zoomScale="115" zoomScaleNormal="115" workbookViewId="0">
      <selection activeCell="B49" sqref="B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>Солар Ел Систем ЕАД</v>
      </c>
      <c r="C2" s="586"/>
      <c r="D2" s="586"/>
      <c r="E2" s="586"/>
      <c r="F2" s="588" t="s">
        <v>2</v>
      </c>
      <c r="G2" s="588"/>
      <c r="H2" s="526">
        <f>'справка №1-БАЛАНС'!H3</f>
        <v>201198619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01.01.2017-30.06.2017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3</v>
      </c>
      <c r="D9" s="46">
        <v>4</v>
      </c>
      <c r="E9" s="298" t="s">
        <v>284</v>
      </c>
      <c r="F9" s="549" t="s">
        <v>285</v>
      </c>
      <c r="G9" s="550">
        <v>1529</v>
      </c>
      <c r="H9" s="550">
        <v>1537</v>
      </c>
    </row>
    <row r="10" spans="1:18">
      <c r="A10" s="298" t="s">
        <v>286</v>
      </c>
      <c r="B10" s="299" t="s">
        <v>287</v>
      </c>
      <c r="C10" s="46">
        <v>259</v>
      </c>
      <c r="D10" s="46">
        <v>219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345</v>
      </c>
      <c r="D11" s="46">
        <v>358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1529</v>
      </c>
      <c r="H13" s="548">
        <f>SUM(H9:H12)</f>
        <v>1537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8</v>
      </c>
      <c r="D16" s="47">
        <v>8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615</v>
      </c>
      <c r="D19" s="49">
        <f>SUM(D9:D15)+D16</f>
        <v>589</v>
      </c>
      <c r="E19" s="304" t="s">
        <v>316</v>
      </c>
      <c r="F19" s="552" t="s">
        <v>317</v>
      </c>
      <c r="G19" s="550">
        <v>9</v>
      </c>
      <c r="H19" s="550">
        <v>9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251</v>
      </c>
      <c r="D22" s="46">
        <v>297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1</v>
      </c>
      <c r="D24" s="46">
        <v>1</v>
      </c>
      <c r="E24" s="301" t="s">
        <v>103</v>
      </c>
      <c r="F24" s="554" t="s">
        <v>333</v>
      </c>
      <c r="G24" s="548">
        <f>SUM(G19:G23)</f>
        <v>9</v>
      </c>
      <c r="H24" s="548">
        <f>SUM(H19:H23)</f>
        <v>9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>
        <v>2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253</v>
      </c>
      <c r="D26" s="49">
        <f>SUM(D22:D25)</f>
        <v>300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868</v>
      </c>
      <c r="D28" s="50">
        <f>D26+D19</f>
        <v>889</v>
      </c>
      <c r="E28" s="127" t="s">
        <v>338</v>
      </c>
      <c r="F28" s="554" t="s">
        <v>339</v>
      </c>
      <c r="G28" s="548">
        <f>G13+G15+G24</f>
        <v>1538</v>
      </c>
      <c r="H28" s="548">
        <f>H13+H15+H24</f>
        <v>1546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670</v>
      </c>
      <c r="D30" s="50">
        <f>IF((H28-D28)&gt;0,H28-D28,0)</f>
        <v>657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854</v>
      </c>
      <c r="B31" s="306" t="s">
        <v>344</v>
      </c>
      <c r="C31" s="46"/>
      <c r="D31" s="46"/>
      <c r="E31" s="296" t="s">
        <v>857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868</v>
      </c>
      <c r="D33" s="49">
        <f>D28-D31+D32</f>
        <v>889</v>
      </c>
      <c r="E33" s="127" t="s">
        <v>352</v>
      </c>
      <c r="F33" s="554" t="s">
        <v>353</v>
      </c>
      <c r="G33" s="53">
        <f>G32-G31+G28</f>
        <v>1538</v>
      </c>
      <c r="H33" s="53">
        <f>H32-H31+H28</f>
        <v>1546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670</v>
      </c>
      <c r="D34" s="50">
        <f>IF((H33-D33)&gt;0,H33-D33,0)</f>
        <v>657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670</v>
      </c>
      <c r="D39" s="460">
        <f>+IF((H33-D33-D35)&gt;0,H33-D33-D35,0)</f>
        <v>657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670</v>
      </c>
      <c r="D41" s="52">
        <f>IF(H39=0,IF(D39-D40&gt;0,D39-D40+H40,0),IF(H39-H40&lt;0,H40-H39+D39,0))</f>
        <v>657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1538</v>
      </c>
      <c r="D42" s="53">
        <f>D33+D35+D39</f>
        <v>1546</v>
      </c>
      <c r="E42" s="128" t="s">
        <v>379</v>
      </c>
      <c r="F42" s="129" t="s">
        <v>380</v>
      </c>
      <c r="G42" s="53">
        <f>G39+G33</f>
        <v>1538</v>
      </c>
      <c r="H42" s="53">
        <f>H39+H33</f>
        <v>1546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863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42933</v>
      </c>
      <c r="C48" s="427" t="s">
        <v>381</v>
      </c>
      <c r="D48" s="584" t="s">
        <v>867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5" t="s">
        <v>868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5" zoomScale="115" zoomScaleNormal="115" workbookViewId="0">
      <selection activeCell="C47" sqref="C4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Солар Ел Систем ЕАД</v>
      </c>
      <c r="C4" s="541" t="s">
        <v>2</v>
      </c>
      <c r="D4" s="541">
        <f>'справка №1-БАЛАНС'!H3</f>
        <v>201198619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1415</v>
      </c>
      <c r="D10" s="54">
        <v>1423</v>
      </c>
      <c r="E10" s="130"/>
      <c r="F10" s="130"/>
    </row>
    <row r="11" spans="1:13">
      <c r="A11" s="332" t="s">
        <v>388</v>
      </c>
      <c r="B11" s="333" t="s">
        <v>389</v>
      </c>
      <c r="C11" s="54">
        <v>-146</v>
      </c>
      <c r="D11" s="54">
        <v>-122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-222</v>
      </c>
      <c r="D14" s="54">
        <v>-227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-44</v>
      </c>
      <c r="D15" s="54">
        <v>-62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380</v>
      </c>
      <c r="D19" s="54">
        <v>-56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1383</v>
      </c>
      <c r="D20" s="55">
        <f>SUM(D10:D19)</f>
        <v>956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-442</v>
      </c>
      <c r="D37" s="54">
        <v>-693</v>
      </c>
      <c r="E37" s="130"/>
      <c r="F37" s="130"/>
    </row>
    <row r="38" spans="1:8">
      <c r="A38" s="332" t="s">
        <v>439</v>
      </c>
      <c r="B38" s="333" t="s">
        <v>440</v>
      </c>
      <c r="C38" s="54">
        <v>-276</v>
      </c>
      <c r="D38" s="54">
        <v>-199</v>
      </c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-2</v>
      </c>
      <c r="D41" s="54">
        <v>-3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-720</v>
      </c>
      <c r="D42" s="55">
        <f>SUM(D34:D41)</f>
        <v>-895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663</v>
      </c>
      <c r="D43" s="55">
        <f>D42+D32+D20</f>
        <v>61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873</v>
      </c>
      <c r="D44" s="132">
        <v>580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1536</v>
      </c>
      <c r="D45" s="55">
        <f>D44+D43</f>
        <v>641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1536</v>
      </c>
      <c r="D46" s="56">
        <v>641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876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869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870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6" workbookViewId="0">
      <selection activeCell="A39" sqref="A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>Солар Ел Систем ЕАД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201198619</v>
      </c>
      <c r="N3" s="2"/>
    </row>
    <row r="4" spans="1:23" s="532" customFormat="1" ht="13.5" customHeight="1">
      <c r="A4" s="467" t="s">
        <v>460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01.01.2017-30.06.2017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4950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162</v>
      </c>
      <c r="G11" s="58">
        <f>'справка №1-БАЛАНС'!H23</f>
        <v>0</v>
      </c>
      <c r="H11" s="60"/>
      <c r="I11" s="58">
        <f>'справка №1-БАЛАНС'!H28+'справка №1-БАЛАНС'!H31</f>
        <v>2675</v>
      </c>
      <c r="J11" s="58">
        <f>'справка №1-БАЛАНС'!H29+'справка №1-БАЛАНС'!H32</f>
        <v>-1785</v>
      </c>
      <c r="K11" s="60"/>
      <c r="L11" s="344">
        <f>SUM(C11:K11)</f>
        <v>6002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4950</v>
      </c>
      <c r="D15" s="61">
        <f t="shared" ref="D15:M15" si="2">D11+D12</f>
        <v>0</v>
      </c>
      <c r="E15" s="61">
        <f t="shared" si="2"/>
        <v>0</v>
      </c>
      <c r="F15" s="61">
        <f t="shared" si="2"/>
        <v>162</v>
      </c>
      <c r="G15" s="61">
        <f t="shared" si="2"/>
        <v>0</v>
      </c>
      <c r="H15" s="61">
        <f t="shared" si="2"/>
        <v>0</v>
      </c>
      <c r="I15" s="61">
        <f t="shared" si="2"/>
        <v>2675</v>
      </c>
      <c r="J15" s="61">
        <f t="shared" si="2"/>
        <v>-1785</v>
      </c>
      <c r="K15" s="61">
        <f t="shared" si="2"/>
        <v>0</v>
      </c>
      <c r="L15" s="344">
        <f t="shared" si="1"/>
        <v>6002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670</v>
      </c>
      <c r="J16" s="345">
        <f>+'справка №1-БАЛАНС'!G32</f>
        <v>0</v>
      </c>
      <c r="K16" s="60"/>
      <c r="L16" s="344">
        <f t="shared" si="1"/>
        <v>670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>
        <v>83</v>
      </c>
      <c r="G28" s="60"/>
      <c r="H28" s="60"/>
      <c r="I28" s="60">
        <v>-83</v>
      </c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4950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245</v>
      </c>
      <c r="G29" s="59">
        <f t="shared" si="6"/>
        <v>0</v>
      </c>
      <c r="H29" s="59">
        <f t="shared" si="6"/>
        <v>0</v>
      </c>
      <c r="I29" s="59">
        <f t="shared" si="6"/>
        <v>3262</v>
      </c>
      <c r="J29" s="59">
        <f t="shared" si="6"/>
        <v>-1785</v>
      </c>
      <c r="K29" s="59">
        <f t="shared" si="6"/>
        <v>0</v>
      </c>
      <c r="L29" s="344">
        <f t="shared" si="1"/>
        <v>6672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4950</v>
      </c>
      <c r="D32" s="59">
        <f t="shared" si="7"/>
        <v>0</v>
      </c>
      <c r="E32" s="59">
        <f t="shared" si="7"/>
        <v>0</v>
      </c>
      <c r="F32" s="59">
        <f t="shared" si="7"/>
        <v>245</v>
      </c>
      <c r="G32" s="59">
        <f t="shared" si="7"/>
        <v>0</v>
      </c>
      <c r="H32" s="59">
        <f t="shared" si="7"/>
        <v>0</v>
      </c>
      <c r="I32" s="59">
        <f t="shared" si="7"/>
        <v>3262</v>
      </c>
      <c r="J32" s="59">
        <f t="shared" si="7"/>
        <v>-1785</v>
      </c>
      <c r="K32" s="59">
        <f t="shared" si="7"/>
        <v>0</v>
      </c>
      <c r="L32" s="344">
        <f t="shared" si="1"/>
        <v>6672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864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877</v>
      </c>
      <c r="B38" s="19"/>
      <c r="C38" s="15"/>
      <c r="D38" s="592" t="s">
        <v>521</v>
      </c>
      <c r="E38" s="592"/>
      <c r="F38" s="592" t="s">
        <v>867</v>
      </c>
      <c r="G38" s="592"/>
      <c r="H38" s="592"/>
      <c r="I38" s="592"/>
      <c r="J38" s="15" t="s">
        <v>859</v>
      </c>
      <c r="K38" s="15"/>
      <c r="L38" s="592" t="s">
        <v>868</v>
      </c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0" workbookViewId="0">
      <selection activeCell="L13" sqref="L13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383</v>
      </c>
      <c r="B2" s="599"/>
      <c r="C2" s="600" t="str">
        <f>'справка №1-БАЛАНС'!E3</f>
        <v>Солар Ел Систем ЕАД</v>
      </c>
      <c r="D2" s="600"/>
      <c r="E2" s="600"/>
      <c r="F2" s="600"/>
      <c r="G2" s="600"/>
      <c r="H2" s="60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201198619</v>
      </c>
      <c r="P2" s="483"/>
      <c r="Q2" s="483"/>
      <c r="R2" s="526"/>
    </row>
    <row r="3" spans="1:28" ht="15">
      <c r="A3" s="598" t="s">
        <v>5</v>
      </c>
      <c r="B3" s="599"/>
      <c r="C3" s="601" t="str">
        <f>'справка №1-БАЛАНС'!E5</f>
        <v>01.01.2017-30.06.2017</v>
      </c>
      <c r="D3" s="601"/>
      <c r="E3" s="601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7" t="s">
        <v>463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277</v>
      </c>
      <c r="E9" s="189"/>
      <c r="F9" s="189"/>
      <c r="G9" s="74">
        <f>D9+E9-F9</f>
        <v>277</v>
      </c>
      <c r="H9" s="65"/>
      <c r="I9" s="65"/>
      <c r="J9" s="74">
        <f>G9+H9-I9</f>
        <v>277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277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97</v>
      </c>
      <c r="E11" s="189"/>
      <c r="F11" s="189"/>
      <c r="G11" s="74">
        <f t="shared" si="2"/>
        <v>97</v>
      </c>
      <c r="H11" s="65"/>
      <c r="I11" s="65"/>
      <c r="J11" s="74">
        <f t="shared" si="3"/>
        <v>97</v>
      </c>
      <c r="K11" s="65">
        <v>96</v>
      </c>
      <c r="L11" s="65">
        <v>1</v>
      </c>
      <c r="M11" s="65"/>
      <c r="N11" s="74">
        <f t="shared" si="4"/>
        <v>97</v>
      </c>
      <c r="O11" s="65"/>
      <c r="P11" s="65"/>
      <c r="Q11" s="74">
        <f t="shared" si="0"/>
        <v>97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17164</v>
      </c>
      <c r="E12" s="189"/>
      <c r="F12" s="189"/>
      <c r="G12" s="74">
        <f t="shared" si="2"/>
        <v>17164</v>
      </c>
      <c r="H12" s="65"/>
      <c r="I12" s="65"/>
      <c r="J12" s="74">
        <f t="shared" si="3"/>
        <v>17164</v>
      </c>
      <c r="K12" s="65">
        <v>3131</v>
      </c>
      <c r="L12" s="65">
        <v>343</v>
      </c>
      <c r="M12" s="65"/>
      <c r="N12" s="74">
        <f t="shared" si="4"/>
        <v>3474</v>
      </c>
      <c r="O12" s="65"/>
      <c r="P12" s="65"/>
      <c r="Q12" s="74">
        <f t="shared" si="0"/>
        <v>3474</v>
      </c>
      <c r="R12" s="74">
        <f t="shared" si="1"/>
        <v>13690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17538</v>
      </c>
      <c r="E17" s="194">
        <f>SUM(E9:E16)</f>
        <v>0</v>
      </c>
      <c r="F17" s="194">
        <f>SUM(F9:F16)</f>
        <v>0</v>
      </c>
      <c r="G17" s="74">
        <f t="shared" si="2"/>
        <v>17538</v>
      </c>
      <c r="H17" s="75">
        <f>SUM(H9:H16)</f>
        <v>0</v>
      </c>
      <c r="I17" s="75">
        <f>SUM(I9:I16)</f>
        <v>0</v>
      </c>
      <c r="J17" s="74">
        <f t="shared" si="3"/>
        <v>17538</v>
      </c>
      <c r="K17" s="75">
        <f>SUM(K9:K16)</f>
        <v>3227</v>
      </c>
      <c r="L17" s="75">
        <f>SUM(L9:L16)</f>
        <v>344</v>
      </c>
      <c r="M17" s="75">
        <f>SUM(M9:M16)</f>
        <v>0</v>
      </c>
      <c r="N17" s="74">
        <f t="shared" si="4"/>
        <v>3571</v>
      </c>
      <c r="O17" s="75">
        <f>SUM(O9:O16)</f>
        <v>0</v>
      </c>
      <c r="P17" s="75">
        <f>SUM(P9:P16)</f>
        <v>0</v>
      </c>
      <c r="Q17" s="74">
        <f t="shared" si="5"/>
        <v>3571</v>
      </c>
      <c r="R17" s="74">
        <f t="shared" si="6"/>
        <v>13967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>
        <v>3</v>
      </c>
      <c r="E21" s="189"/>
      <c r="F21" s="189"/>
      <c r="G21" s="74">
        <f t="shared" si="2"/>
        <v>3</v>
      </c>
      <c r="H21" s="65"/>
      <c r="I21" s="65"/>
      <c r="J21" s="74">
        <f t="shared" si="3"/>
        <v>3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3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582</v>
      </c>
      <c r="D25" s="190">
        <f>SUM(D21:D24)</f>
        <v>3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3</v>
      </c>
      <c r="H25" s="66">
        <f t="shared" si="7"/>
        <v>0</v>
      </c>
      <c r="I25" s="66">
        <f t="shared" si="7"/>
        <v>0</v>
      </c>
      <c r="J25" s="67">
        <f t="shared" si="3"/>
        <v>3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3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855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856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17541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17541</v>
      </c>
      <c r="H40" s="438">
        <f t="shared" si="13"/>
        <v>0</v>
      </c>
      <c r="I40" s="438">
        <f t="shared" si="13"/>
        <v>0</v>
      </c>
      <c r="J40" s="438">
        <f t="shared" si="13"/>
        <v>17541</v>
      </c>
      <c r="K40" s="438">
        <f t="shared" si="13"/>
        <v>3227</v>
      </c>
      <c r="L40" s="438">
        <f t="shared" si="13"/>
        <v>344</v>
      </c>
      <c r="M40" s="438">
        <f t="shared" si="13"/>
        <v>0</v>
      </c>
      <c r="N40" s="438">
        <f t="shared" si="13"/>
        <v>3571</v>
      </c>
      <c r="O40" s="438">
        <f t="shared" si="13"/>
        <v>0</v>
      </c>
      <c r="P40" s="438">
        <f t="shared" si="13"/>
        <v>0</v>
      </c>
      <c r="Q40" s="438">
        <f t="shared" si="13"/>
        <v>3571</v>
      </c>
      <c r="R40" s="438">
        <f t="shared" si="13"/>
        <v>13970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608</v>
      </c>
      <c r="C44" s="576">
        <v>42933</v>
      </c>
      <c r="D44" s="355"/>
      <c r="E44" s="355"/>
      <c r="F44" s="355"/>
      <c r="G44" s="351"/>
      <c r="H44" s="356" t="s">
        <v>871</v>
      </c>
      <c r="I44" s="356"/>
      <c r="J44" s="356"/>
      <c r="K44" s="613"/>
      <c r="L44" s="613"/>
      <c r="M44" s="613"/>
      <c r="N44" s="613"/>
      <c r="O44" s="602" t="s">
        <v>870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0" workbookViewId="0">
      <selection activeCell="A110" sqref="A110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609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0" t="str">
        <f>'справка №1-БАЛАНС'!E3</f>
        <v>Солар Ел Систем ЕАД</v>
      </c>
      <c r="C3" s="621"/>
      <c r="D3" s="526" t="s">
        <v>2</v>
      </c>
      <c r="E3" s="107">
        <f>'справка №1-БАЛАНС'!H3</f>
        <v>201198619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01.01.2017-30.06.2017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610</v>
      </c>
      <c r="B5" s="496"/>
      <c r="C5" s="497"/>
      <c r="D5" s="107"/>
      <c r="E5" s="498" t="s">
        <v>611</v>
      </c>
    </row>
    <row r="6" spans="1:15" s="100" customFormat="1">
      <c r="A6" s="389" t="s">
        <v>463</v>
      </c>
      <c r="B6" s="390" t="s">
        <v>8</v>
      </c>
      <c r="C6" s="391" t="s">
        <v>612</v>
      </c>
      <c r="D6" s="138" t="s">
        <v>613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614</v>
      </c>
      <c r="E7" s="124" t="s">
        <v>615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616</v>
      </c>
      <c r="B9" s="394" t="s">
        <v>617</v>
      </c>
      <c r="C9" s="108"/>
      <c r="D9" s="108"/>
      <c r="E9" s="120">
        <f>C9-D9</f>
        <v>0</v>
      </c>
      <c r="F9" s="106"/>
    </row>
    <row r="10" spans="1:15">
      <c r="A10" s="393" t="s">
        <v>618</v>
      </c>
      <c r="B10" s="395"/>
      <c r="C10" s="104"/>
      <c r="D10" s="104"/>
      <c r="E10" s="120"/>
      <c r="F10" s="106"/>
    </row>
    <row r="11" spans="1:15">
      <c r="A11" s="396" t="s">
        <v>619</v>
      </c>
      <c r="B11" s="397" t="s">
        <v>620</v>
      </c>
      <c r="C11" s="119">
        <f>SUM(C12:C14)</f>
        <v>299</v>
      </c>
      <c r="D11" s="119">
        <f>SUM(D12:D14)</f>
        <v>0</v>
      </c>
      <c r="E11" s="120">
        <f>SUM(E12:E14)</f>
        <v>299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621</v>
      </c>
      <c r="B12" s="397" t="s">
        <v>622</v>
      </c>
      <c r="C12" s="108">
        <v>299</v>
      </c>
      <c r="D12" s="108"/>
      <c r="E12" s="120">
        <f t="shared" ref="E12:E42" si="0">C12-D12</f>
        <v>299</v>
      </c>
      <c r="F12" s="106"/>
    </row>
    <row r="13" spans="1:15">
      <c r="A13" s="396" t="s">
        <v>623</v>
      </c>
      <c r="B13" s="397" t="s">
        <v>624</v>
      </c>
      <c r="C13" s="108"/>
      <c r="D13" s="108"/>
      <c r="E13" s="120">
        <f t="shared" si="0"/>
        <v>0</v>
      </c>
      <c r="F13" s="106"/>
    </row>
    <row r="14" spans="1:15">
      <c r="A14" s="396" t="s">
        <v>625</v>
      </c>
      <c r="B14" s="397" t="s">
        <v>626</v>
      </c>
      <c r="C14" s="108"/>
      <c r="D14" s="108"/>
      <c r="E14" s="120">
        <f t="shared" si="0"/>
        <v>0</v>
      </c>
      <c r="F14" s="106"/>
    </row>
    <row r="15" spans="1:15">
      <c r="A15" s="396" t="s">
        <v>627</v>
      </c>
      <c r="B15" s="397" t="s">
        <v>628</v>
      </c>
      <c r="C15" s="108"/>
      <c r="D15" s="108"/>
      <c r="E15" s="120">
        <f t="shared" si="0"/>
        <v>0</v>
      </c>
      <c r="F15" s="106"/>
    </row>
    <row r="16" spans="1:15">
      <c r="A16" s="396" t="s">
        <v>629</v>
      </c>
      <c r="B16" s="397" t="s">
        <v>630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631</v>
      </c>
      <c r="B17" s="397" t="s">
        <v>632</v>
      </c>
      <c r="C17" s="108"/>
      <c r="D17" s="108"/>
      <c r="E17" s="120">
        <f t="shared" si="0"/>
        <v>0</v>
      </c>
      <c r="F17" s="106"/>
    </row>
    <row r="18" spans="1:15">
      <c r="A18" s="396" t="s">
        <v>625</v>
      </c>
      <c r="B18" s="397" t="s">
        <v>633</v>
      </c>
      <c r="C18" s="108"/>
      <c r="D18" s="108"/>
      <c r="E18" s="120">
        <f t="shared" si="0"/>
        <v>0</v>
      </c>
      <c r="F18" s="106"/>
    </row>
    <row r="19" spans="1:15">
      <c r="A19" s="398" t="s">
        <v>634</v>
      </c>
      <c r="B19" s="394" t="s">
        <v>635</v>
      </c>
      <c r="C19" s="104">
        <f>C11+C15+C16</f>
        <v>299</v>
      </c>
      <c r="D19" s="104">
        <f>D11+D15+D16</f>
        <v>0</v>
      </c>
      <c r="E19" s="118">
        <f>E11+E15+E16</f>
        <v>299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636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637</v>
      </c>
      <c r="B21" s="394" t="s">
        <v>638</v>
      </c>
      <c r="C21" s="108">
        <v>184</v>
      </c>
      <c r="D21" s="108"/>
      <c r="E21" s="120">
        <f t="shared" si="0"/>
        <v>184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639</v>
      </c>
      <c r="B23" s="399"/>
      <c r="C23" s="119"/>
      <c r="D23" s="104"/>
      <c r="E23" s="120"/>
      <c r="F23" s="106"/>
    </row>
    <row r="24" spans="1:15">
      <c r="A24" s="396" t="s">
        <v>640</v>
      </c>
      <c r="B24" s="397" t="s">
        <v>641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642</v>
      </c>
      <c r="B25" s="397" t="s">
        <v>643</v>
      </c>
      <c r="C25" s="108"/>
      <c r="D25" s="108"/>
      <c r="E25" s="120">
        <f t="shared" si="0"/>
        <v>0</v>
      </c>
      <c r="F25" s="106"/>
    </row>
    <row r="26" spans="1:15">
      <c r="A26" s="396" t="s">
        <v>644</v>
      </c>
      <c r="B26" s="397" t="s">
        <v>645</v>
      </c>
      <c r="C26" s="108"/>
      <c r="D26" s="108"/>
      <c r="E26" s="120">
        <f t="shared" si="0"/>
        <v>0</v>
      </c>
      <c r="F26" s="106"/>
    </row>
    <row r="27" spans="1:15">
      <c r="A27" s="396" t="s">
        <v>646</v>
      </c>
      <c r="B27" s="397" t="s">
        <v>647</v>
      </c>
      <c r="C27" s="108"/>
      <c r="D27" s="108"/>
      <c r="E27" s="120">
        <f t="shared" si="0"/>
        <v>0</v>
      </c>
      <c r="F27" s="106"/>
    </row>
    <row r="28" spans="1:15">
      <c r="A28" s="396" t="s">
        <v>648</v>
      </c>
      <c r="B28" s="397" t="s">
        <v>649</v>
      </c>
      <c r="C28" s="108">
        <v>412</v>
      </c>
      <c r="D28" s="108">
        <v>412</v>
      </c>
      <c r="E28" s="120">
        <f t="shared" si="0"/>
        <v>0</v>
      </c>
      <c r="F28" s="106"/>
    </row>
    <row r="29" spans="1:15">
      <c r="A29" s="396" t="s">
        <v>650</v>
      </c>
      <c r="B29" s="397" t="s">
        <v>651</v>
      </c>
      <c r="C29" s="108">
        <v>3</v>
      </c>
      <c r="D29" s="108">
        <v>3</v>
      </c>
      <c r="E29" s="120">
        <f t="shared" si="0"/>
        <v>0</v>
      </c>
      <c r="F29" s="106"/>
    </row>
    <row r="30" spans="1:15">
      <c r="A30" s="396" t="s">
        <v>652</v>
      </c>
      <c r="B30" s="397" t="s">
        <v>653</v>
      </c>
      <c r="C30" s="108"/>
      <c r="D30" s="108"/>
      <c r="E30" s="120">
        <f t="shared" si="0"/>
        <v>0</v>
      </c>
      <c r="F30" s="106"/>
    </row>
    <row r="31" spans="1:15">
      <c r="A31" s="396" t="s">
        <v>654</v>
      </c>
      <c r="B31" s="397" t="s">
        <v>655</v>
      </c>
      <c r="C31" s="108"/>
      <c r="D31" s="108"/>
      <c r="E31" s="120">
        <f t="shared" si="0"/>
        <v>0</v>
      </c>
      <c r="F31" s="106"/>
    </row>
    <row r="32" spans="1:15">
      <c r="A32" s="396" t="s">
        <v>656</v>
      </c>
      <c r="B32" s="397" t="s">
        <v>657</v>
      </c>
      <c r="C32" s="108"/>
      <c r="D32" s="108"/>
      <c r="E32" s="120">
        <f t="shared" si="0"/>
        <v>0</v>
      </c>
      <c r="F32" s="106"/>
    </row>
    <row r="33" spans="1:27">
      <c r="A33" s="396" t="s">
        <v>658</v>
      </c>
      <c r="B33" s="397" t="s">
        <v>659</v>
      </c>
      <c r="C33" s="105">
        <f>SUM(C34:C37)</f>
        <v>20</v>
      </c>
      <c r="D33" s="105">
        <f>SUM(D34:D37)</f>
        <v>20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660</v>
      </c>
      <c r="B34" s="397" t="s">
        <v>661</v>
      </c>
      <c r="C34" s="108">
        <v>20</v>
      </c>
      <c r="D34" s="108">
        <v>20</v>
      </c>
      <c r="E34" s="120">
        <f t="shared" si="0"/>
        <v>0</v>
      </c>
      <c r="F34" s="106"/>
    </row>
    <row r="35" spans="1:27">
      <c r="A35" s="396" t="s">
        <v>662</v>
      </c>
      <c r="B35" s="397" t="s">
        <v>663</v>
      </c>
      <c r="C35" s="108"/>
      <c r="D35" s="108"/>
      <c r="E35" s="120">
        <f t="shared" si="0"/>
        <v>0</v>
      </c>
      <c r="F35" s="106"/>
    </row>
    <row r="36" spans="1:27">
      <c r="A36" s="396" t="s">
        <v>664</v>
      </c>
      <c r="B36" s="397" t="s">
        <v>665</v>
      </c>
      <c r="C36" s="108"/>
      <c r="D36" s="108"/>
      <c r="E36" s="120">
        <f t="shared" si="0"/>
        <v>0</v>
      </c>
      <c r="F36" s="106"/>
    </row>
    <row r="37" spans="1:27">
      <c r="A37" s="396" t="s">
        <v>666</v>
      </c>
      <c r="B37" s="397" t="s">
        <v>667</v>
      </c>
      <c r="C37" s="108"/>
      <c r="D37" s="108"/>
      <c r="E37" s="120">
        <f t="shared" si="0"/>
        <v>0</v>
      </c>
      <c r="F37" s="106"/>
    </row>
    <row r="38" spans="1:27">
      <c r="A38" s="396" t="s">
        <v>668</v>
      </c>
      <c r="B38" s="397" t="s">
        <v>669</v>
      </c>
      <c r="C38" s="119">
        <f>SUM(C39:C42)</f>
        <v>79</v>
      </c>
      <c r="D38" s="105">
        <f>SUM(D39:D42)</f>
        <v>79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670</v>
      </c>
      <c r="B39" s="397" t="s">
        <v>671</v>
      </c>
      <c r="C39" s="108"/>
      <c r="D39" s="108"/>
      <c r="E39" s="120">
        <f t="shared" si="0"/>
        <v>0</v>
      </c>
      <c r="F39" s="106"/>
    </row>
    <row r="40" spans="1:27">
      <c r="A40" s="396" t="s">
        <v>672</v>
      </c>
      <c r="B40" s="397" t="s">
        <v>673</v>
      </c>
      <c r="C40" s="108"/>
      <c r="D40" s="108"/>
      <c r="E40" s="120">
        <f t="shared" si="0"/>
        <v>0</v>
      </c>
      <c r="F40" s="106"/>
    </row>
    <row r="41" spans="1:27">
      <c r="A41" s="396" t="s">
        <v>674</v>
      </c>
      <c r="B41" s="397" t="s">
        <v>675</v>
      </c>
      <c r="C41" s="108"/>
      <c r="D41" s="108"/>
      <c r="E41" s="120">
        <f t="shared" si="0"/>
        <v>0</v>
      </c>
      <c r="F41" s="106"/>
    </row>
    <row r="42" spans="1:27">
      <c r="A42" s="396" t="s">
        <v>676</v>
      </c>
      <c r="B42" s="397" t="s">
        <v>677</v>
      </c>
      <c r="C42" s="108">
        <v>79</v>
      </c>
      <c r="D42" s="108">
        <v>79</v>
      </c>
      <c r="E42" s="120">
        <f t="shared" si="0"/>
        <v>0</v>
      </c>
      <c r="F42" s="106"/>
    </row>
    <row r="43" spans="1:27">
      <c r="A43" s="398" t="s">
        <v>678</v>
      </c>
      <c r="B43" s="394" t="s">
        <v>679</v>
      </c>
      <c r="C43" s="104">
        <f>C24+C28+C29+C31+C30+C32+C33+C38</f>
        <v>514</v>
      </c>
      <c r="D43" s="104">
        <f>D24+D28+D29+D31+D30+D32+D33+D38</f>
        <v>514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680</v>
      </c>
      <c r="B44" s="395" t="s">
        <v>681</v>
      </c>
      <c r="C44" s="103">
        <f>C43+C21+C19+C9</f>
        <v>997</v>
      </c>
      <c r="D44" s="103">
        <f>D43+D21+D19+D9</f>
        <v>514</v>
      </c>
      <c r="E44" s="118">
        <f>E43+E21+E19+E9</f>
        <v>483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682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683</v>
      </c>
      <c r="D48" s="138" t="s">
        <v>684</v>
      </c>
      <c r="E48" s="138"/>
      <c r="F48" s="138" t="s">
        <v>685</v>
      </c>
    </row>
    <row r="49" spans="1:16" s="100" customFormat="1">
      <c r="A49" s="389"/>
      <c r="B49" s="392"/>
      <c r="C49" s="404"/>
      <c r="D49" s="393" t="s">
        <v>614</v>
      </c>
      <c r="E49" s="393" t="s">
        <v>615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686</v>
      </c>
      <c r="B51" s="399"/>
      <c r="C51" s="103"/>
      <c r="D51" s="103"/>
      <c r="E51" s="103"/>
      <c r="F51" s="405"/>
    </row>
    <row r="52" spans="1:16" ht="24">
      <c r="A52" s="396" t="s">
        <v>687</v>
      </c>
      <c r="B52" s="397" t="s">
        <v>688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689</v>
      </c>
      <c r="B53" s="397" t="s">
        <v>690</v>
      </c>
      <c r="C53" s="108"/>
      <c r="D53" s="108"/>
      <c r="E53" s="119">
        <f>C53-D53</f>
        <v>0</v>
      </c>
      <c r="F53" s="108"/>
    </row>
    <row r="54" spans="1:16">
      <c r="A54" s="396" t="s">
        <v>691</v>
      </c>
      <c r="B54" s="397" t="s">
        <v>692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676</v>
      </c>
      <c r="B55" s="397" t="s">
        <v>693</v>
      </c>
      <c r="C55" s="108"/>
      <c r="D55" s="108"/>
      <c r="E55" s="119">
        <f t="shared" si="1"/>
        <v>0</v>
      </c>
      <c r="F55" s="108"/>
    </row>
    <row r="56" spans="1:16" ht="24">
      <c r="A56" s="396" t="s">
        <v>694</v>
      </c>
      <c r="B56" s="397" t="s">
        <v>695</v>
      </c>
      <c r="C56" s="103">
        <f>C57+C59</f>
        <v>9129</v>
      </c>
      <c r="D56" s="103">
        <f>D57+D59</f>
        <v>0</v>
      </c>
      <c r="E56" s="119">
        <f t="shared" si="1"/>
        <v>9129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696</v>
      </c>
      <c r="B57" s="397" t="s">
        <v>697</v>
      </c>
      <c r="C57" s="108"/>
      <c r="D57" s="108"/>
      <c r="E57" s="119">
        <f t="shared" si="1"/>
        <v>0</v>
      </c>
      <c r="F57" s="108"/>
    </row>
    <row r="58" spans="1:16">
      <c r="A58" s="406" t="s">
        <v>698</v>
      </c>
      <c r="B58" s="397" t="s">
        <v>699</v>
      </c>
      <c r="C58" s="109"/>
      <c r="D58" s="109"/>
      <c r="E58" s="119">
        <f t="shared" si="1"/>
        <v>0</v>
      </c>
      <c r="F58" s="109"/>
    </row>
    <row r="59" spans="1:16">
      <c r="A59" s="406" t="s">
        <v>700</v>
      </c>
      <c r="B59" s="397" t="s">
        <v>701</v>
      </c>
      <c r="C59" s="108">
        <v>9129</v>
      </c>
      <c r="D59" s="108"/>
      <c r="E59" s="119">
        <f t="shared" si="1"/>
        <v>9129</v>
      </c>
      <c r="F59" s="108"/>
    </row>
    <row r="60" spans="1:16">
      <c r="A60" s="406" t="s">
        <v>698</v>
      </c>
      <c r="B60" s="397" t="s">
        <v>702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703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704</v>
      </c>
      <c r="C62" s="108"/>
      <c r="D62" s="108"/>
      <c r="E62" s="119">
        <f t="shared" si="1"/>
        <v>0</v>
      </c>
      <c r="F62" s="110"/>
    </row>
    <row r="63" spans="1:16">
      <c r="A63" s="396" t="s">
        <v>705</v>
      </c>
      <c r="B63" s="397" t="s">
        <v>706</v>
      </c>
      <c r="C63" s="108"/>
      <c r="D63" s="108"/>
      <c r="E63" s="119">
        <f t="shared" si="1"/>
        <v>0</v>
      </c>
      <c r="F63" s="110"/>
    </row>
    <row r="64" spans="1:16">
      <c r="A64" s="396" t="s">
        <v>707</v>
      </c>
      <c r="B64" s="397" t="s">
        <v>708</v>
      </c>
      <c r="C64" s="108"/>
      <c r="D64" s="108"/>
      <c r="E64" s="119">
        <f t="shared" si="1"/>
        <v>0</v>
      </c>
      <c r="F64" s="110"/>
    </row>
    <row r="65" spans="1:16">
      <c r="A65" s="396" t="s">
        <v>709</v>
      </c>
      <c r="B65" s="397" t="s">
        <v>710</v>
      </c>
      <c r="C65" s="109"/>
      <c r="D65" s="109"/>
      <c r="E65" s="119">
        <f t="shared" si="1"/>
        <v>0</v>
      </c>
      <c r="F65" s="111"/>
    </row>
    <row r="66" spans="1:16">
      <c r="A66" s="398" t="s">
        <v>711</v>
      </c>
      <c r="B66" s="394" t="s">
        <v>712</v>
      </c>
      <c r="C66" s="103">
        <f>C52+C56+C61+C62+C63+C64</f>
        <v>9129</v>
      </c>
      <c r="D66" s="103">
        <f>D52+D56+D61+D62+D63+D64</f>
        <v>0</v>
      </c>
      <c r="E66" s="119">
        <f t="shared" si="1"/>
        <v>9129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713</v>
      </c>
      <c r="B67" s="395"/>
      <c r="C67" s="104"/>
      <c r="D67" s="104"/>
      <c r="E67" s="119"/>
      <c r="F67" s="112"/>
    </row>
    <row r="68" spans="1:16">
      <c r="A68" s="396" t="s">
        <v>714</v>
      </c>
      <c r="B68" s="407" t="s">
        <v>715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716</v>
      </c>
      <c r="B70" s="399"/>
      <c r="C70" s="104"/>
      <c r="D70" s="104"/>
      <c r="E70" s="119"/>
      <c r="F70" s="112"/>
    </row>
    <row r="71" spans="1:16" ht="24">
      <c r="A71" s="396" t="s">
        <v>687</v>
      </c>
      <c r="B71" s="397" t="s">
        <v>717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718</v>
      </c>
      <c r="B72" s="397" t="s">
        <v>719</v>
      </c>
      <c r="C72" s="108"/>
      <c r="D72" s="108"/>
      <c r="E72" s="119">
        <f t="shared" si="1"/>
        <v>0</v>
      </c>
      <c r="F72" s="110"/>
    </row>
    <row r="73" spans="1:16">
      <c r="A73" s="396" t="s">
        <v>720</v>
      </c>
      <c r="B73" s="397" t="s">
        <v>721</v>
      </c>
      <c r="C73" s="108"/>
      <c r="D73" s="108"/>
      <c r="E73" s="119">
        <f t="shared" si="1"/>
        <v>0</v>
      </c>
      <c r="F73" s="110"/>
    </row>
    <row r="74" spans="1:16">
      <c r="A74" s="408" t="s">
        <v>722</v>
      </c>
      <c r="B74" s="397" t="s">
        <v>723</v>
      </c>
      <c r="C74" s="108"/>
      <c r="D74" s="108"/>
      <c r="E74" s="119">
        <f t="shared" si="1"/>
        <v>0</v>
      </c>
      <c r="F74" s="110"/>
    </row>
    <row r="75" spans="1:16" ht="24">
      <c r="A75" s="396" t="s">
        <v>694</v>
      </c>
      <c r="B75" s="397" t="s">
        <v>724</v>
      </c>
      <c r="C75" s="103">
        <f>C76+C78</f>
        <v>377</v>
      </c>
      <c r="D75" s="103">
        <f>D76+D78</f>
        <v>377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725</v>
      </c>
      <c r="B76" s="397" t="s">
        <v>726</v>
      </c>
      <c r="C76" s="108"/>
      <c r="D76" s="108"/>
      <c r="E76" s="119">
        <f t="shared" si="1"/>
        <v>0</v>
      </c>
      <c r="F76" s="108"/>
    </row>
    <row r="77" spans="1:16">
      <c r="A77" s="396" t="s">
        <v>727</v>
      </c>
      <c r="B77" s="397" t="s">
        <v>728</v>
      </c>
      <c r="C77" s="109"/>
      <c r="D77" s="109"/>
      <c r="E77" s="119">
        <f t="shared" si="1"/>
        <v>0</v>
      </c>
      <c r="F77" s="109"/>
    </row>
    <row r="78" spans="1:16">
      <c r="A78" s="396" t="s">
        <v>729</v>
      </c>
      <c r="B78" s="397" t="s">
        <v>730</v>
      </c>
      <c r="C78" s="108">
        <v>377</v>
      </c>
      <c r="D78" s="108">
        <v>377</v>
      </c>
      <c r="E78" s="119">
        <f t="shared" si="1"/>
        <v>0</v>
      </c>
      <c r="F78" s="108"/>
    </row>
    <row r="79" spans="1:16">
      <c r="A79" s="396" t="s">
        <v>698</v>
      </c>
      <c r="B79" s="397" t="s">
        <v>731</v>
      </c>
      <c r="C79" s="109"/>
      <c r="D79" s="109"/>
      <c r="E79" s="119">
        <f t="shared" si="1"/>
        <v>0</v>
      </c>
      <c r="F79" s="109"/>
    </row>
    <row r="80" spans="1:16">
      <c r="A80" s="396" t="s">
        <v>732</v>
      </c>
      <c r="B80" s="397" t="s">
        <v>733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734</v>
      </c>
      <c r="B81" s="397" t="s">
        <v>735</v>
      </c>
      <c r="C81" s="108"/>
      <c r="D81" s="108"/>
      <c r="E81" s="119">
        <f t="shared" si="1"/>
        <v>0</v>
      </c>
      <c r="F81" s="108"/>
    </row>
    <row r="82" spans="1:16">
      <c r="A82" s="396" t="s">
        <v>736</v>
      </c>
      <c r="B82" s="397" t="s">
        <v>737</v>
      </c>
      <c r="C82" s="108"/>
      <c r="D82" s="108"/>
      <c r="E82" s="119">
        <f t="shared" si="1"/>
        <v>0</v>
      </c>
      <c r="F82" s="108"/>
    </row>
    <row r="83" spans="1:16" ht="24">
      <c r="A83" s="396" t="s">
        <v>738</v>
      </c>
      <c r="B83" s="397" t="s">
        <v>739</v>
      </c>
      <c r="C83" s="108"/>
      <c r="D83" s="108"/>
      <c r="E83" s="119">
        <f t="shared" si="1"/>
        <v>0</v>
      </c>
      <c r="F83" s="108"/>
    </row>
    <row r="84" spans="1:16">
      <c r="A84" s="396" t="s">
        <v>740</v>
      </c>
      <c r="B84" s="397" t="s">
        <v>741</v>
      </c>
      <c r="C84" s="108"/>
      <c r="D84" s="108"/>
      <c r="E84" s="119">
        <f t="shared" si="1"/>
        <v>0</v>
      </c>
      <c r="F84" s="108"/>
    </row>
    <row r="85" spans="1:16">
      <c r="A85" s="396" t="s">
        <v>742</v>
      </c>
      <c r="B85" s="397" t="s">
        <v>743</v>
      </c>
      <c r="C85" s="104">
        <f>SUM(C86:C90)+C94</f>
        <v>93</v>
      </c>
      <c r="D85" s="104">
        <f>SUM(D86:D90)+D94</f>
        <v>93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744</v>
      </c>
      <c r="B86" s="397" t="s">
        <v>745</v>
      </c>
      <c r="C86" s="108"/>
      <c r="D86" s="108"/>
      <c r="E86" s="119">
        <f t="shared" si="1"/>
        <v>0</v>
      </c>
      <c r="F86" s="108"/>
    </row>
    <row r="87" spans="1:16">
      <c r="A87" s="396" t="s">
        <v>746</v>
      </c>
      <c r="B87" s="397" t="s">
        <v>747</v>
      </c>
      <c r="C87" s="108">
        <v>31</v>
      </c>
      <c r="D87" s="108">
        <v>31</v>
      </c>
      <c r="E87" s="119">
        <f t="shared" si="1"/>
        <v>0</v>
      </c>
      <c r="F87" s="108"/>
    </row>
    <row r="88" spans="1:16">
      <c r="A88" s="396" t="s">
        <v>748</v>
      </c>
      <c r="B88" s="397" t="s">
        <v>749</v>
      </c>
      <c r="C88" s="108"/>
      <c r="D88" s="108"/>
      <c r="E88" s="119">
        <f t="shared" si="1"/>
        <v>0</v>
      </c>
      <c r="F88" s="108"/>
    </row>
    <row r="89" spans="1:16">
      <c r="A89" s="396" t="s">
        <v>750</v>
      </c>
      <c r="B89" s="397" t="s">
        <v>751</v>
      </c>
      <c r="C89" s="108"/>
      <c r="D89" s="108"/>
      <c r="E89" s="119">
        <f t="shared" si="1"/>
        <v>0</v>
      </c>
      <c r="F89" s="108"/>
    </row>
    <row r="90" spans="1:16">
      <c r="A90" s="396" t="s">
        <v>752</v>
      </c>
      <c r="B90" s="397" t="s">
        <v>753</v>
      </c>
      <c r="C90" s="103">
        <f>SUM(C91:C93)</f>
        <v>62</v>
      </c>
      <c r="D90" s="103">
        <f>SUM(D91:D93)</f>
        <v>62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754</v>
      </c>
      <c r="B91" s="397" t="s">
        <v>755</v>
      </c>
      <c r="C91" s="108"/>
      <c r="D91" s="108"/>
      <c r="E91" s="119">
        <f t="shared" si="1"/>
        <v>0</v>
      </c>
      <c r="F91" s="108"/>
    </row>
    <row r="92" spans="1:16">
      <c r="A92" s="396" t="s">
        <v>662</v>
      </c>
      <c r="B92" s="397" t="s">
        <v>756</v>
      </c>
      <c r="C92" s="108">
        <v>62</v>
      </c>
      <c r="D92" s="108">
        <v>62</v>
      </c>
      <c r="E92" s="119">
        <f t="shared" si="1"/>
        <v>0</v>
      </c>
      <c r="F92" s="108"/>
    </row>
    <row r="93" spans="1:16">
      <c r="A93" s="396" t="s">
        <v>666</v>
      </c>
      <c r="B93" s="397" t="s">
        <v>757</v>
      </c>
      <c r="C93" s="108"/>
      <c r="D93" s="108"/>
      <c r="E93" s="119">
        <f t="shared" si="1"/>
        <v>0</v>
      </c>
      <c r="F93" s="108"/>
    </row>
    <row r="94" spans="1:16">
      <c r="A94" s="396" t="s">
        <v>758</v>
      </c>
      <c r="B94" s="397" t="s">
        <v>759</v>
      </c>
      <c r="C94" s="108"/>
      <c r="D94" s="108"/>
      <c r="E94" s="119">
        <f t="shared" si="1"/>
        <v>0</v>
      </c>
      <c r="F94" s="108"/>
    </row>
    <row r="95" spans="1:16">
      <c r="A95" s="396" t="s">
        <v>760</v>
      </c>
      <c r="B95" s="397" t="s">
        <v>761</v>
      </c>
      <c r="C95" s="108">
        <v>232</v>
      </c>
      <c r="D95" s="108">
        <v>232</v>
      </c>
      <c r="E95" s="119">
        <f t="shared" si="1"/>
        <v>0</v>
      </c>
      <c r="F95" s="110"/>
    </row>
    <row r="96" spans="1:16">
      <c r="A96" s="398" t="s">
        <v>762</v>
      </c>
      <c r="B96" s="407" t="s">
        <v>763</v>
      </c>
      <c r="C96" s="104">
        <f>C85+C80+C75+C71+C95</f>
        <v>702</v>
      </c>
      <c r="D96" s="104">
        <f>D85+D80+D75+D71+D95</f>
        <v>702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764</v>
      </c>
      <c r="B97" s="395" t="s">
        <v>765</v>
      </c>
      <c r="C97" s="104">
        <f>C96+C68+C66</f>
        <v>9831</v>
      </c>
      <c r="D97" s="104">
        <f>D96+D68+D66</f>
        <v>702</v>
      </c>
      <c r="E97" s="104">
        <f>E96+E68+E66</f>
        <v>9129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766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767</v>
      </c>
      <c r="D100" s="115" t="s">
        <v>768</v>
      </c>
      <c r="E100" s="115" t="s">
        <v>769</v>
      </c>
      <c r="F100" s="115" t="s">
        <v>770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771</v>
      </c>
      <c r="B102" s="397" t="s">
        <v>772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773</v>
      </c>
      <c r="B103" s="397" t="s">
        <v>774</v>
      </c>
      <c r="C103" s="108"/>
      <c r="D103" s="108"/>
      <c r="E103" s="108"/>
      <c r="F103" s="125">
        <f>C103+D103-E103</f>
        <v>0</v>
      </c>
    </row>
    <row r="104" spans="1:27">
      <c r="A104" s="396" t="s">
        <v>775</v>
      </c>
      <c r="B104" s="397" t="s">
        <v>776</v>
      </c>
      <c r="C104" s="108"/>
      <c r="D104" s="108"/>
      <c r="E104" s="108"/>
      <c r="F104" s="125">
        <f>C104+D104-E104</f>
        <v>0</v>
      </c>
    </row>
    <row r="105" spans="1:27">
      <c r="A105" s="412" t="s">
        <v>777</v>
      </c>
      <c r="B105" s="395" t="s">
        <v>778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779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780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875</v>
      </c>
      <c r="B109" s="615"/>
      <c r="C109" s="615" t="s">
        <v>869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870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2" t="str">
        <f>'справка №1-БАЛАНС'!E3</f>
        <v>Солар Ел Систем ЕАД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201198619</v>
      </c>
    </row>
    <row r="5" spans="1:9" ht="15">
      <c r="A5" s="501" t="s">
        <v>5</v>
      </c>
      <c r="B5" s="623" t="str">
        <f>'справка №1-БАЛАНС'!E5</f>
        <v>01.01.2017-30.06.2017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463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781</v>
      </c>
      <c r="B30" s="625"/>
      <c r="C30" s="625"/>
      <c r="D30" s="459" t="s">
        <v>820</v>
      </c>
      <c r="E30" s="624"/>
      <c r="F30" s="624"/>
      <c r="G30" s="624"/>
      <c r="H30" s="420" t="s">
        <v>782</v>
      </c>
      <c r="I30" s="624"/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40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9" t="str">
        <f>'справка №1-БАЛАНС'!E3</f>
        <v>Солар Ел Систем ЕАД</v>
      </c>
      <c r="C5" s="629"/>
      <c r="D5" s="629"/>
      <c r="E5" s="570" t="s">
        <v>2</v>
      </c>
      <c r="F5" s="451">
        <f>'справка №1-БАЛАНС'!H3</f>
        <v>201198619</v>
      </c>
    </row>
    <row r="6" spans="1:15" ht="15" customHeight="1">
      <c r="A6" s="27" t="s">
        <v>823</v>
      </c>
      <c r="B6" s="630" t="str">
        <f>'справка №1-БАЛАНС'!E5</f>
        <v>01.01.2017-30.06.2017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850</v>
      </c>
      <c r="B151" s="453"/>
      <c r="C151" s="631" t="s">
        <v>851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858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2017-07-21T08:54:57Z</cp:lastPrinted>
  <dcterms:created xsi:type="dcterms:W3CDTF">2000-06-29T12:02:40Z</dcterms:created>
  <dcterms:modified xsi:type="dcterms:W3CDTF">2017-07-21T09:03:00Z</dcterms:modified>
</cp:coreProperties>
</file>