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2085" windowWidth="10800" windowHeight="4110" tabRatio="573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C19" i="2" l="1"/>
  <c r="H27" i="1"/>
  <c r="G27" i="1"/>
  <c r="G33" i="1" s="1"/>
  <c r="H21" i="1"/>
  <c r="H25" i="1" s="1"/>
  <c r="G21" i="1"/>
  <c r="H17" i="1"/>
  <c r="G17" i="1"/>
  <c r="C39" i="1"/>
  <c r="C45" i="1" s="1"/>
  <c r="C34" i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45" i="1" s="1"/>
  <c r="D39" i="1"/>
  <c r="D51" i="1"/>
  <c r="G25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7" i="4"/>
  <c r="M21" i="4"/>
  <c r="M24" i="4"/>
  <c r="D17" i="4"/>
  <c r="D21" i="4"/>
  <c r="D24" i="4"/>
  <c r="D11" i="4"/>
  <c r="D15" i="4" s="1"/>
  <c r="D29" i="4" s="1"/>
  <c r="D32" i="4" s="1"/>
  <c r="D12" i="4"/>
  <c r="E11" i="4"/>
  <c r="E15" i="4" s="1"/>
  <c r="E12" i="4"/>
  <c r="E17" i="4"/>
  <c r="E21" i="4"/>
  <c r="E24" i="4"/>
  <c r="F11" i="4"/>
  <c r="F12" i="4"/>
  <c r="F21" i="4"/>
  <c r="F24" i="4"/>
  <c r="G11" i="4"/>
  <c r="G12" i="4"/>
  <c r="G15" i="4" s="1"/>
  <c r="G17" i="4"/>
  <c r="G21" i="4"/>
  <c r="G24" i="4"/>
  <c r="G29" i="4" s="1"/>
  <c r="G32" i="4" s="1"/>
  <c r="H12" i="4"/>
  <c r="H15" i="4" s="1"/>
  <c r="H17" i="4"/>
  <c r="H21" i="4"/>
  <c r="H24" i="4"/>
  <c r="I16" i="4"/>
  <c r="L16" i="4" s="1"/>
  <c r="I11" i="4"/>
  <c r="I12" i="4"/>
  <c r="L12" i="4" s="1"/>
  <c r="I17" i="4"/>
  <c r="I21" i="4"/>
  <c r="I24" i="4"/>
  <c r="J11" i="4"/>
  <c r="J15" i="4" s="1"/>
  <c r="J12" i="4"/>
  <c r="J17" i="4"/>
  <c r="J21" i="4"/>
  <c r="J29" i="4" s="1"/>
  <c r="J32" i="4" s="1"/>
  <c r="J24" i="4"/>
  <c r="J16" i="4"/>
  <c r="K17" i="4"/>
  <c r="K21" i="4"/>
  <c r="K24" i="4"/>
  <c r="K12" i="4"/>
  <c r="K15" i="4" s="1"/>
  <c r="K29" i="4" s="1"/>
  <c r="K32" i="4" s="1"/>
  <c r="C11" i="4"/>
  <c r="C12" i="4"/>
  <c r="C17" i="4"/>
  <c r="C21" i="4"/>
  <c r="L21" i="4" s="1"/>
  <c r="C24" i="4"/>
  <c r="L13" i="4"/>
  <c r="L14" i="4"/>
  <c r="L17" i="4"/>
  <c r="L18" i="4"/>
  <c r="L19" i="4"/>
  <c r="L20" i="4"/>
  <c r="L22" i="4"/>
  <c r="L23" i="4"/>
  <c r="L24" i="4"/>
  <c r="L25" i="4"/>
  <c r="L26" i="4"/>
  <c r="L27" i="4"/>
  <c r="L28" i="4"/>
  <c r="L30" i="4"/>
  <c r="L31" i="4"/>
  <c r="G39" i="5"/>
  <c r="J39" i="5" s="1"/>
  <c r="N39" i="5"/>
  <c r="Q39" i="5" s="1"/>
  <c r="O3" i="5"/>
  <c r="O2" i="5"/>
  <c r="C3" i="5"/>
  <c r="C2" i="5"/>
  <c r="G15" i="5"/>
  <c r="J15" i="5" s="1"/>
  <c r="N15" i="5"/>
  <c r="Q15" i="5"/>
  <c r="D17" i="5"/>
  <c r="D25" i="5"/>
  <c r="D27" i="5"/>
  <c r="D32" i="5"/>
  <c r="E17" i="5"/>
  <c r="G17" i="5" s="1"/>
  <c r="E25" i="5"/>
  <c r="E27" i="5"/>
  <c r="E32" i="5"/>
  <c r="E38" i="5" s="1"/>
  <c r="F17" i="5"/>
  <c r="F25" i="5"/>
  <c r="F27" i="5"/>
  <c r="F32" i="5"/>
  <c r="G18" i="5"/>
  <c r="J18" i="5" s="1"/>
  <c r="G19" i="5"/>
  <c r="G25" i="5"/>
  <c r="H17" i="5"/>
  <c r="H25" i="5"/>
  <c r="H27" i="5"/>
  <c r="H32" i="5"/>
  <c r="I17" i="5"/>
  <c r="I25" i="5"/>
  <c r="I27" i="5"/>
  <c r="I32" i="5"/>
  <c r="I38" i="5" s="1"/>
  <c r="J19" i="5"/>
  <c r="K17" i="5"/>
  <c r="K25" i="5"/>
  <c r="K27" i="5"/>
  <c r="K32" i="5"/>
  <c r="K38" i="5" s="1"/>
  <c r="L17" i="5"/>
  <c r="L25" i="5"/>
  <c r="L27" i="5"/>
  <c r="L32" i="5"/>
  <c r="M17" i="5"/>
  <c r="M25" i="5"/>
  <c r="M27" i="5"/>
  <c r="M32" i="5"/>
  <c r="M38" i="5" s="1"/>
  <c r="N18" i="5"/>
  <c r="Q18" i="5" s="1"/>
  <c r="N19" i="5"/>
  <c r="Q19" i="5" s="1"/>
  <c r="R19" i="5" s="1"/>
  <c r="O17" i="5"/>
  <c r="O25" i="5"/>
  <c r="O27" i="5"/>
  <c r="O32" i="5"/>
  <c r="O38" i="5" s="1"/>
  <c r="P17" i="5"/>
  <c r="P25" i="5"/>
  <c r="P27" i="5"/>
  <c r="P32" i="5"/>
  <c r="N28" i="5"/>
  <c r="Q28" i="5" s="1"/>
  <c r="G28" i="5"/>
  <c r="J28" i="5" s="1"/>
  <c r="R28" i="5" s="1"/>
  <c r="N29" i="5"/>
  <c r="Q29" i="5" s="1"/>
  <c r="G29" i="5"/>
  <c r="J29" i="5" s="1"/>
  <c r="N30" i="5"/>
  <c r="Q30" i="5" s="1"/>
  <c r="G30" i="5"/>
  <c r="J30" i="5" s="1"/>
  <c r="N31" i="5"/>
  <c r="Q31" i="5" s="1"/>
  <c r="G31" i="5"/>
  <c r="J31" i="5" s="1"/>
  <c r="R31" i="5" s="1"/>
  <c r="N32" i="5"/>
  <c r="G32" i="5"/>
  <c r="J32" i="5" s="1"/>
  <c r="N33" i="5"/>
  <c r="Q33" i="5" s="1"/>
  <c r="G33" i="5"/>
  <c r="J33" i="5" s="1"/>
  <c r="N34" i="5"/>
  <c r="Q34" i="5" s="1"/>
  <c r="G34" i="5"/>
  <c r="J34" i="5" s="1"/>
  <c r="N35" i="5"/>
  <c r="Q35" i="5" s="1"/>
  <c r="G35" i="5"/>
  <c r="J35" i="5" s="1"/>
  <c r="N36" i="5"/>
  <c r="Q36" i="5" s="1"/>
  <c r="G36" i="5"/>
  <c r="J36" i="5" s="1"/>
  <c r="R36" i="5" s="1"/>
  <c r="N37" i="5"/>
  <c r="Q37" i="5" s="1"/>
  <c r="G37" i="5"/>
  <c r="J37" i="5" s="1"/>
  <c r="G20" i="5"/>
  <c r="J20" i="5" s="1"/>
  <c r="G21" i="5"/>
  <c r="G22" i="5"/>
  <c r="J22" i="5" s="1"/>
  <c r="R22" i="5" s="1"/>
  <c r="G23" i="5"/>
  <c r="G24" i="5"/>
  <c r="J24" i="5" s="1"/>
  <c r="G27" i="5"/>
  <c r="G16" i="5"/>
  <c r="J16" i="5" s="1"/>
  <c r="J21" i="5"/>
  <c r="J23" i="5"/>
  <c r="J27" i="5"/>
  <c r="N20" i="5"/>
  <c r="Q20" i="5" s="1"/>
  <c r="N21" i="5"/>
  <c r="Q21" i="5" s="1"/>
  <c r="N22" i="5"/>
  <c r="N23" i="5"/>
  <c r="N24" i="5"/>
  <c r="Q24" i="5" s="1"/>
  <c r="N27" i="5"/>
  <c r="Q27" i="5" s="1"/>
  <c r="N16" i="5"/>
  <c r="Q16" i="5"/>
  <c r="Q22" i="5"/>
  <c r="Q23" i="5"/>
  <c r="R23" i="5" s="1"/>
  <c r="G10" i="5"/>
  <c r="J10" i="5" s="1"/>
  <c r="G11" i="5"/>
  <c r="J11" i="5" s="1"/>
  <c r="G12" i="5"/>
  <c r="J12" i="5" s="1"/>
  <c r="G13" i="5"/>
  <c r="G14" i="5"/>
  <c r="J14" i="5" s="1"/>
  <c r="G9" i="5"/>
  <c r="N10" i="5"/>
  <c r="Q10" i="5" s="1"/>
  <c r="N11" i="5"/>
  <c r="Q11" i="5" s="1"/>
  <c r="N12" i="5"/>
  <c r="Q12" i="5" s="1"/>
  <c r="J13" i="5"/>
  <c r="N13" i="5"/>
  <c r="Q13" i="5" s="1"/>
  <c r="N14" i="5"/>
  <c r="Q14" i="5" s="1"/>
  <c r="J9" i="5"/>
  <c r="N9" i="5"/>
  <c r="Q9" i="5" s="1"/>
  <c r="B4" i="6"/>
  <c r="B3" i="6"/>
  <c r="E4" i="6"/>
  <c r="E3" i="6"/>
  <c r="F71" i="6"/>
  <c r="E72" i="6"/>
  <c r="E73" i="6"/>
  <c r="E74" i="6"/>
  <c r="D71" i="6"/>
  <c r="F75" i="6"/>
  <c r="E76" i="6"/>
  <c r="E78" i="6"/>
  <c r="E75" i="6" s="1"/>
  <c r="D75" i="6"/>
  <c r="F80" i="6"/>
  <c r="E81" i="6"/>
  <c r="E82" i="6"/>
  <c r="E80" i="6" s="1"/>
  <c r="E83" i="6"/>
  <c r="E84" i="6"/>
  <c r="D80" i="6"/>
  <c r="F90" i="6"/>
  <c r="F85" i="6"/>
  <c r="E86" i="6"/>
  <c r="E87" i="6"/>
  <c r="E88" i="6"/>
  <c r="E89" i="6"/>
  <c r="E91" i="6"/>
  <c r="E92" i="6"/>
  <c r="E93" i="6"/>
  <c r="E94" i="6"/>
  <c r="D90" i="6"/>
  <c r="D85" i="6"/>
  <c r="F56" i="6"/>
  <c r="F66" i="6" s="1"/>
  <c r="F52" i="6"/>
  <c r="E95" i="6"/>
  <c r="C56" i="6"/>
  <c r="C52" i="6"/>
  <c r="D56" i="6"/>
  <c r="D52" i="6"/>
  <c r="D66" i="6" s="1"/>
  <c r="E68" i="6"/>
  <c r="C90" i="6"/>
  <c r="C85" i="6" s="1"/>
  <c r="C71" i="6"/>
  <c r="C75" i="6"/>
  <c r="C80" i="6"/>
  <c r="D16" i="6"/>
  <c r="C16" i="6"/>
  <c r="F103" i="6"/>
  <c r="F104" i="6"/>
  <c r="F102" i="6"/>
  <c r="E54" i="6"/>
  <c r="E55" i="6"/>
  <c r="E56" i="6"/>
  <c r="E57" i="6"/>
  <c r="E58" i="6"/>
  <c r="E59" i="6"/>
  <c r="E60" i="6"/>
  <c r="E61" i="6"/>
  <c r="E62" i="6"/>
  <c r="E63" i="6"/>
  <c r="E64" i="6"/>
  <c r="E65" i="6"/>
  <c r="E77" i="6"/>
  <c r="E79" i="6"/>
  <c r="E52" i="6"/>
  <c r="E53" i="6"/>
  <c r="C24" i="6"/>
  <c r="C38" i="6"/>
  <c r="E12" i="6"/>
  <c r="E13" i="6"/>
  <c r="E14" i="6"/>
  <c r="E15" i="6"/>
  <c r="E9" i="6"/>
  <c r="E29" i="6"/>
  <c r="E27" i="6"/>
  <c r="E25" i="6"/>
  <c r="E26" i="6"/>
  <c r="E28" i="6"/>
  <c r="E30" i="6"/>
  <c r="E31" i="6"/>
  <c r="E37" i="6"/>
  <c r="E36" i="6"/>
  <c r="E35" i="6"/>
  <c r="E34" i="6"/>
  <c r="E33" i="6" s="1"/>
  <c r="E42" i="6"/>
  <c r="E40" i="6"/>
  <c r="E39" i="6"/>
  <c r="E41" i="6"/>
  <c r="E32" i="6"/>
  <c r="E21" i="6"/>
  <c r="C11" i="6"/>
  <c r="C19" i="6" s="1"/>
  <c r="C33" i="6"/>
  <c r="D24" i="6"/>
  <c r="D33" i="6"/>
  <c r="D38" i="6"/>
  <c r="D11" i="6"/>
  <c r="D19" i="6" s="1"/>
  <c r="E20" i="6"/>
  <c r="D105" i="6"/>
  <c r="E105" i="6"/>
  <c r="F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7" i="7"/>
  <c r="I19" i="7"/>
  <c r="I20" i="7"/>
  <c r="I21" i="7"/>
  <c r="I22" i="7"/>
  <c r="I23" i="7"/>
  <c r="I24" i="7"/>
  <c r="I25" i="7"/>
  <c r="F26" i="7"/>
  <c r="I26" i="7" s="1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149" i="8" s="1"/>
  <c r="C97" i="8"/>
  <c r="F148" i="8"/>
  <c r="E148" i="8"/>
  <c r="F131" i="8"/>
  <c r="E131" i="8"/>
  <c r="F114" i="8"/>
  <c r="E114" i="8"/>
  <c r="F97" i="8"/>
  <c r="E97" i="8"/>
  <c r="C27" i="8"/>
  <c r="C78" i="8"/>
  <c r="C61" i="8"/>
  <c r="C44" i="8"/>
  <c r="C79" i="8" s="1"/>
  <c r="F78" i="8"/>
  <c r="E78" i="8"/>
  <c r="F61" i="8"/>
  <c r="E61" i="8"/>
  <c r="F44" i="8"/>
  <c r="E44" i="8"/>
  <c r="E27" i="8"/>
  <c r="F27" i="8"/>
  <c r="F79" i="8" s="1"/>
  <c r="F149" i="8"/>
  <c r="E149" i="8"/>
  <c r="E79" i="8"/>
  <c r="F96" i="6" l="1"/>
  <c r="F97" i="6" s="1"/>
  <c r="D96" i="6"/>
  <c r="D97" i="6" s="1"/>
  <c r="E71" i="6"/>
  <c r="D28" i="2"/>
  <c r="C66" i="6"/>
  <c r="E66" i="6" s="1"/>
  <c r="E24" i="6"/>
  <c r="C43" i="6"/>
  <c r="C44" i="6" s="1"/>
  <c r="I15" i="4"/>
  <c r="D43" i="6"/>
  <c r="D44" i="6" s="1"/>
  <c r="E90" i="6"/>
  <c r="R37" i="5"/>
  <c r="R29" i="5"/>
  <c r="L38" i="5"/>
  <c r="L40" i="5" s="1"/>
  <c r="I40" i="5"/>
  <c r="M15" i="4"/>
  <c r="C96" i="6"/>
  <c r="E85" i="6"/>
  <c r="E96" i="6" s="1"/>
  <c r="R16" i="5"/>
  <c r="R30" i="5"/>
  <c r="N25" i="5"/>
  <c r="Q25" i="5" s="1"/>
  <c r="H29" i="4"/>
  <c r="H32" i="4" s="1"/>
  <c r="E29" i="4"/>
  <c r="E32" i="4" s="1"/>
  <c r="E16" i="6"/>
  <c r="R24" i="5"/>
  <c r="R20" i="5"/>
  <c r="R33" i="5"/>
  <c r="Q32" i="5"/>
  <c r="P38" i="5"/>
  <c r="P40" i="5" s="1"/>
  <c r="R18" i="5"/>
  <c r="H38" i="5"/>
  <c r="H40" i="5" s="1"/>
  <c r="F38" i="5"/>
  <c r="F40" i="5" s="1"/>
  <c r="D38" i="5"/>
  <c r="D40" i="5" s="1"/>
  <c r="R39" i="5"/>
  <c r="F15" i="4"/>
  <c r="F29" i="4" s="1"/>
  <c r="F32" i="4" s="1"/>
  <c r="E38" i="6"/>
  <c r="E11" i="6"/>
  <c r="E19" i="6" s="1"/>
  <c r="R27" i="5"/>
  <c r="R21" i="5"/>
  <c r="R34" i="5"/>
  <c r="J25" i="5"/>
  <c r="R15" i="5"/>
  <c r="H28" i="2"/>
  <c r="H33" i="2" s="1"/>
  <c r="D43" i="3"/>
  <c r="D45" i="3" s="1"/>
  <c r="C43" i="3"/>
  <c r="C45" i="3" s="1"/>
  <c r="L11" i="4"/>
  <c r="G36" i="1"/>
  <c r="G94" i="1" s="1"/>
  <c r="C15" i="4"/>
  <c r="H36" i="1"/>
  <c r="H94" i="1" s="1"/>
  <c r="C29" i="4"/>
  <c r="C32" i="4" s="1"/>
  <c r="C93" i="1"/>
  <c r="D55" i="1"/>
  <c r="C55" i="1"/>
  <c r="G28" i="2"/>
  <c r="G33" i="2" s="1"/>
  <c r="C28" i="2"/>
  <c r="R9" i="5"/>
  <c r="R13" i="5"/>
  <c r="R11" i="5"/>
  <c r="R35" i="5"/>
  <c r="I29" i="4"/>
  <c r="I32" i="4" s="1"/>
  <c r="M40" i="5"/>
  <c r="K40" i="5"/>
  <c r="R14" i="5"/>
  <c r="R12" i="5"/>
  <c r="R10" i="5"/>
  <c r="N38" i="5"/>
  <c r="Q38" i="5" s="1"/>
  <c r="R32" i="5"/>
  <c r="O40" i="5"/>
  <c r="E40" i="5"/>
  <c r="L15" i="4"/>
  <c r="M29" i="4"/>
  <c r="M32" i="4" s="1"/>
  <c r="D33" i="2"/>
  <c r="D93" i="1"/>
  <c r="N17" i="5"/>
  <c r="J17" i="5"/>
  <c r="C97" i="6" l="1"/>
  <c r="R25" i="5"/>
  <c r="D30" i="2"/>
  <c r="H30" i="2"/>
  <c r="E97" i="6"/>
  <c r="E43" i="6"/>
  <c r="E44" i="6" s="1"/>
  <c r="G38" i="5"/>
  <c r="J38" i="5" s="1"/>
  <c r="J40" i="5" s="1"/>
  <c r="L32" i="4"/>
  <c r="L29" i="4"/>
  <c r="C94" i="1"/>
  <c r="D94" i="1"/>
  <c r="G30" i="2"/>
  <c r="C30" i="2"/>
  <c r="C33" i="2"/>
  <c r="G34" i="2" s="1"/>
  <c r="N40" i="5"/>
  <c r="Q17" i="5"/>
  <c r="Q40" i="5" s="1"/>
  <c r="D39" i="2"/>
  <c r="D42" i="2" s="1"/>
  <c r="D34" i="2"/>
  <c r="H34" i="2"/>
  <c r="H39" i="2" l="1"/>
  <c r="H42" i="2" s="1"/>
  <c r="R38" i="5"/>
  <c r="G40" i="5"/>
  <c r="C34" i="2"/>
  <c r="G39" i="2" s="1"/>
  <c r="C39" i="2"/>
  <c r="C42" i="2" s="1"/>
  <c r="H41" i="2"/>
  <c r="R17" i="5"/>
  <c r="D41" i="2" l="1"/>
  <c r="R40" i="5"/>
  <c r="G42" i="2"/>
  <c r="C41" i="2"/>
  <c r="G41" i="2"/>
</calcChain>
</file>

<file path=xl/sharedStrings.xml><?xml version="1.0" encoding="utf-8"?>
<sst xmlns="http://schemas.openxmlformats.org/spreadsheetml/2006/main" count="1065" uniqueCount="875">
  <si>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</si>
  <si>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</si>
  <si>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</si>
  <si>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</si>
  <si>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</si>
  <si>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</si>
  <si>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</si>
  <si>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</si>
  <si>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</si>
  <si>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</si>
  <si>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</si>
  <si>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</si>
  <si>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</si>
  <si>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</si>
  <si>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</si>
  <si>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</si>
  <si>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</si>
  <si>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</si>
  <si>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</si>
  <si>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</si>
  <si>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</si>
  <si>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</si>
  <si>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</si>
  <si>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</si>
  <si>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</si>
  <si>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</si>
  <si>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</si>
  <si>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</si>
  <si>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</si>
  <si>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</si>
  <si>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</si>
  <si>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</si>
  <si>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</si>
  <si>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</si>
  <si>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</si>
  <si>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</si>
  <si>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</si>
  <si>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</si>
  <si>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</si>
  <si>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</si>
  <si>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</si>
  <si>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</si>
  <si>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</si>
  <si>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</si>
  <si>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</si>
  <si>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</si>
  <si>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</si>
  <si>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</si>
  <si>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</si>
  <si>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</si>
  <si>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</si>
  <si>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</si>
  <si>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</si>
  <si>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</si>
  <si>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</si>
  <si>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</si>
  <si>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</si>
  <si>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</si>
  <si>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</si>
  <si>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</si>
  <si>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</si>
  <si>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</si>
  <si>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</si>
  <si>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</si>
  <si>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</si>
  <si>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</si>
  <si>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</si>
  <si>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</si>
  <si>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</si>
  <si>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</si>
  <si>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</si>
  <si>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</si>
  <si>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</si>
  <si>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</si>
  <si>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</si>
  <si>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</si>
  <si>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</si>
  <si>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</si>
  <si>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</si>
  <si>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</si>
  <si>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</si>
  <si>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</si>
  <si>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</si>
  <si>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</si>
  <si>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</si>
  <si>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</si>
  <si>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</si>
  <si>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</si>
  <si>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</si>
  <si>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</si>
  <si>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</si>
  <si>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</si>
  <si>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</si>
  <si>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</si>
  <si>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</si>
  <si>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</si>
  <si>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</si>
  <si>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</si>
  <si>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</si>
  <si>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</si>
  <si>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</si>
  <si>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</si>
  <si>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</si>
  <si>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</si>
  <si>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</si>
  <si>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</si>
  <si>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</si>
  <si>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</si>
  <si>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</si>
  <si>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</si>
  <si>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</si>
  <si>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</si>
  <si>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</si>
  <si>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</si>
  <si>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</si>
  <si>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</si>
  <si>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</si>
  <si>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</si>
  <si>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</si>
  <si>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</si>
  <si>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</si>
  <si>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</si>
  <si>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</si>
  <si>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</si>
  <si>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</si>
  <si>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</si>
  <si>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</si>
  <si>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</si>
  <si>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</si>
  <si>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</si>
  <si>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</si>
  <si>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</si>
  <si>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</si>
  <si>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</si>
  <si>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</si>
  <si>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</si>
  <si>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</si>
  <si>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</si>
  <si>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</si>
  <si>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</si>
  <si>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</si>
  <si>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</si>
  <si>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</si>
  <si>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</si>
  <si>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</si>
  <si>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</si>
  <si>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</si>
  <si>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</si>
  <si>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</si>
  <si>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</si>
  <si>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</si>
  <si>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</si>
  <si>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</si>
  <si>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</si>
  <si>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</si>
  <si>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</si>
  <si>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</si>
  <si>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</si>
  <si>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</si>
  <si>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</si>
  <si>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</si>
  <si>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</si>
  <si>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</si>
  <si>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</si>
  <si>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</si>
  <si>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</si>
  <si>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</si>
  <si>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</si>
  <si>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</si>
  <si>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</si>
  <si>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</si>
  <si>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</si>
  <si>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</si>
  <si>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</si>
  <si>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</si>
  <si>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</si>
  <si>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</si>
  <si>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</si>
  <si>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</si>
  <si>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</si>
  <si>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</si>
  <si>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</si>
  <si>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</si>
  <si>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</si>
  <si>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</si>
  <si>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</si>
  <si>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</si>
  <si>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</si>
  <si>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</si>
  <si>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</si>
  <si>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</si>
  <si>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</si>
  <si>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</si>
  <si>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</si>
  <si>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</si>
  <si>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</si>
  <si>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</si>
  <si>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</si>
  <si>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</si>
  <si>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</si>
  <si>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</si>
  <si>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</si>
  <si>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</si>
  <si>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</si>
  <si>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</si>
  <si>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</si>
  <si>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</si>
  <si>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</si>
  <si>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</si>
  <si>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</si>
  <si>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</si>
  <si>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</si>
  <si>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</si>
  <si>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</si>
  <si>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</si>
  <si>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</si>
  <si>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</si>
  <si>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</si>
  <si>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</si>
  <si>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</si>
  <si>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</si>
  <si>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</si>
  <si>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</si>
  <si>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</si>
  <si>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</si>
  <si>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</si>
  <si>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</si>
  <si>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</si>
  <si>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</si>
  <si>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</si>
  <si>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</si>
  <si>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</si>
  <si>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</si>
  <si>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</si>
  <si>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</si>
  <si>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</si>
  <si>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</si>
  <si>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</si>
  <si>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</si>
  <si>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</si>
  <si>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</si>
  <si>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</si>
  <si>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</si>
  <si>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</si>
  <si>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</si>
  <si>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</si>
  <si>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</si>
  <si>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</si>
  <si>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</si>
  <si>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</si>
  <si>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</si>
  <si>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</si>
  <si>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</si>
  <si>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</si>
  <si>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</si>
  <si>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</si>
  <si>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</si>
  <si>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</si>
  <si>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</si>
  <si>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</si>
  <si>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</si>
  <si>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</si>
  <si>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</si>
  <si>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</si>
  <si>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</si>
  <si>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</si>
  <si>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</si>
  <si>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</si>
  <si>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</si>
  <si>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</si>
  <si>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</si>
  <si>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</si>
  <si>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</si>
  <si>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</si>
  <si>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</si>
  <si>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</si>
  <si>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</si>
  <si>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</si>
  <si>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</si>
  <si>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</si>
  <si>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</si>
  <si>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</si>
  <si>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</si>
  <si>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</si>
  <si>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</si>
  <si>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</si>
  <si>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</si>
  <si>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</si>
  <si>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</si>
  <si>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</si>
  <si>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</si>
  <si>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</si>
  <si>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</si>
  <si>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</si>
  <si>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</si>
  <si>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</si>
  <si>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</si>
  <si>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</si>
  <si>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</si>
  <si>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</si>
  <si>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</si>
  <si>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</si>
  <si>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</si>
  <si>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</si>
  <si>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</si>
  <si>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</si>
  <si>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</si>
  <si>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</si>
  <si>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</si>
  <si>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</si>
  <si>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</si>
  <si>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</si>
  <si>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</si>
  <si>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</si>
  <si>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</si>
  <si>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</si>
  <si>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</si>
  <si>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</si>
  <si>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</si>
  <si>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</si>
  <si>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</si>
  <si>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</si>
  <si>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</si>
  <si>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</si>
  <si>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</si>
  <si>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</si>
  <si>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</si>
  <si>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</si>
  <si>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</si>
  <si>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</si>
  <si>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</si>
  <si>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</si>
  <si>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</si>
  <si>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</si>
  <si>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</si>
  <si>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</si>
  <si>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</si>
  <si>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</si>
  <si>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</si>
  <si>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</si>
  <si>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</si>
  <si>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</si>
  <si>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</si>
  <si>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</si>
  <si>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</si>
  <si>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</si>
  <si>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</si>
  <si>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</si>
  <si>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</si>
  <si>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</si>
  <si>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</si>
  <si>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</si>
  <si>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</si>
  <si>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</si>
  <si>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</si>
  <si>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</si>
  <si>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</si>
  <si>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</si>
  <si>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</si>
  <si>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</si>
  <si>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</si>
  <si>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</si>
  <si>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</si>
  <si>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</si>
  <si>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</si>
  <si>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</si>
  <si>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</si>
  <si>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</si>
  <si>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</si>
  <si>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</si>
  <si>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</si>
  <si>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</si>
  <si>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</si>
  <si>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</si>
  <si>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</si>
  <si>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</si>
  <si>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</si>
  <si>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</si>
  <si>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</si>
  <si>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</si>
  <si>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</si>
  <si>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</si>
  <si>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</si>
  <si>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</si>
  <si>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</si>
  <si>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</si>
  <si>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</si>
  <si>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</si>
  <si>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</si>
  <si>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</si>
  <si>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</si>
  <si>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</si>
  <si>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</si>
  <si>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</si>
  <si>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</si>
  <si>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</si>
  <si>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</si>
  <si>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</si>
  <si>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</si>
  <si>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</si>
  <si>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</si>
  <si>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</si>
  <si>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</si>
  <si>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</si>
  <si>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</si>
  <si>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</si>
  <si>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</si>
  <si>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</si>
  <si>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</si>
  <si>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</si>
  <si>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</si>
  <si>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</si>
  <si>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</si>
  <si>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</si>
  <si>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</si>
  <si>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</si>
  <si>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</si>
  <si>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</si>
  <si>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</si>
  <si>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</si>
  <si>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</si>
  <si>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</si>
  <si>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</si>
  <si>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</si>
  <si>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</si>
  <si>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</si>
  <si>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</si>
  <si>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</si>
  <si>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</si>
  <si>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</si>
  <si>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</si>
  <si>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</si>
  <si>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</si>
  <si>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</si>
  <si>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</si>
  <si>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</si>
  <si>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</si>
  <si>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</si>
  <si>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</si>
  <si>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</si>
  <si>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</si>
  <si>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</si>
  <si>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</si>
  <si>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</si>
  <si>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</si>
  <si>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</si>
  <si>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</si>
  <si>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</si>
  <si>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</si>
  <si>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</si>
  <si>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</si>
  <si>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</si>
  <si>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</si>
  <si>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</si>
  <si>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</si>
  <si>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</si>
  <si>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</si>
  <si>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</si>
  <si>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</si>
  <si>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</si>
  <si>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</si>
  <si>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</si>
  <si>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</si>
  <si>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</si>
  <si>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</si>
  <si>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</si>
  <si>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</si>
  <si>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</si>
  <si>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</si>
  <si>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</si>
  <si>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</si>
  <si>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</si>
  <si>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</si>
  <si>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</si>
  <si>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</si>
  <si>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</si>
  <si>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</si>
  <si>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</si>
  <si>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</si>
  <si>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</si>
  <si>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</si>
  <si>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</si>
  <si>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</si>
  <si>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</si>
  <si>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</si>
  <si>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</si>
  <si>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</si>
  <si>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</si>
  <si>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</si>
  <si>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</si>
  <si>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</si>
  <si>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</si>
  <si>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</si>
  <si>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</si>
  <si>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</si>
  <si>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</si>
  <si>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</si>
  <si>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</si>
  <si>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</si>
  <si>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</si>
  <si>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</si>
  <si>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</si>
  <si>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</si>
  <si>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</si>
  <si>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</si>
  <si>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</si>
  <si>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</si>
  <si>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</si>
  <si>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</si>
  <si>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</si>
  <si>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</si>
  <si>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</si>
  <si>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</si>
  <si>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</si>
  <si>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</si>
  <si>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</si>
  <si>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</si>
  <si>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</si>
  <si>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</si>
  <si>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</si>
  <si>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</si>
  <si>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</si>
  <si>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</si>
  <si>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</si>
  <si>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</si>
  <si>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</si>
  <si>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</si>
  <si>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</si>
  <si>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</si>
  <si>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</si>
  <si>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</si>
  <si>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</si>
  <si>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</si>
  <si>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</si>
  <si>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</si>
  <si>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</si>
  <si>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</si>
  <si>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</si>
  <si>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</si>
  <si>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</si>
  <si>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</si>
  <si>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</si>
  <si>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</si>
  <si>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</si>
  <si>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</si>
  <si>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</si>
  <si>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</si>
  <si>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</si>
  <si>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</si>
  <si>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</si>
  <si>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</si>
  <si>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</si>
  <si>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</si>
  <si>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</si>
  <si>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</si>
  <si>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</si>
  <si>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</si>
  <si>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</si>
  <si>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</si>
  <si>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</si>
  <si>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</si>
  <si>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</si>
  <si>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</si>
  <si>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</si>
  <si>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</si>
  <si>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</si>
  <si>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</si>
  <si>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</si>
  <si>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</si>
  <si>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</si>
  <si>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</si>
  <si>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</si>
  <si>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</si>
  <si>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</si>
  <si>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</si>
  <si>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</si>
  <si>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</si>
  <si>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</si>
  <si>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</si>
  <si>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</si>
  <si>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</si>
  <si>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</si>
  <si>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</si>
  <si>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</si>
  <si>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</si>
  <si>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</si>
  <si>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</si>
  <si>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</si>
  <si>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</si>
  <si>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</si>
  <si>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</si>
  <si>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</si>
  <si>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</si>
  <si>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</si>
  <si>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</si>
  <si>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</si>
  <si>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</si>
  <si>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</si>
  <si>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</si>
  <si>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</si>
  <si>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</si>
  <si>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</si>
  <si>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</si>
  <si>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</si>
  <si>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</si>
  <si>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</si>
  <si>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</si>
  <si>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</si>
  <si>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</si>
  <si>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</si>
  <si>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</si>
  <si>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</si>
  <si>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</si>
  <si>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</si>
  <si>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</si>
  <si>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</si>
  <si>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</si>
  <si>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</si>
  <si>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</si>
  <si>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</si>
  <si>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</si>
  <si>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</si>
  <si>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</si>
  <si>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</si>
  <si>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</si>
  <si>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</si>
  <si>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</si>
  <si>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</si>
  <si>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</si>
  <si>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</si>
  <si>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</si>
  <si>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</si>
  <si>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</si>
  <si>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</si>
  <si>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</si>
  <si>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</si>
  <si>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</si>
  <si>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</si>
  <si>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</si>
  <si>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</si>
  <si>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</si>
  <si>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</si>
  <si>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</si>
  <si>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</si>
  <si>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</si>
  <si>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</si>
  <si>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</si>
  <si>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</si>
  <si>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</si>
  <si>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</si>
  <si>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</si>
  <si>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</si>
  <si>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</si>
  <si>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</si>
  <si>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</si>
  <si>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</si>
  <si>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</si>
  <si>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</si>
  <si>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</si>
  <si>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</si>
  <si>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</si>
  <si>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</si>
  <si>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</si>
  <si>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</si>
  <si>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</si>
  <si>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</si>
  <si>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</si>
  <si>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</si>
  <si>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</si>
  <si>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</si>
  <si>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</si>
  <si>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</si>
  <si>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</si>
  <si>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</si>
  <si>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</si>
  <si>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</si>
  <si>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</si>
  <si>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</si>
  <si>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</si>
  <si>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</si>
  <si>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</si>
  <si>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</si>
  <si>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</si>
  <si>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</si>
  <si>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</si>
  <si>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</si>
  <si>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</si>
  <si>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</si>
  <si>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</si>
  <si>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</si>
  <si>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</si>
  <si>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</si>
  <si>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</si>
  <si>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</si>
  <si>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</si>
  <si>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</si>
  <si>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</si>
  <si>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</si>
  <si>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</si>
  <si>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</si>
  <si>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</si>
  <si>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</si>
  <si>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</si>
  <si>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</si>
  <si>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</si>
  <si>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</si>
  <si>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</si>
  <si>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</si>
  <si>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</si>
  <si>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</si>
  <si>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</si>
  <si>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</si>
  <si>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</si>
  <si>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</si>
  <si>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</si>
  <si>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</si>
  <si>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</si>
  <si>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</si>
  <si>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</si>
  <si>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</si>
  <si>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</si>
  <si>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</si>
  <si>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</si>
  <si>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</si>
  <si>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</si>
  <si>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</si>
  <si>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</si>
  <si>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</si>
  <si>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</si>
  <si>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</si>
  <si>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</si>
  <si>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</si>
  <si>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</si>
  <si>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</si>
  <si>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</si>
  <si>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</si>
  <si>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</si>
  <si>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</si>
  <si>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</si>
  <si>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</si>
  <si>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</si>
  <si>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</si>
  <si>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</si>
  <si>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</si>
  <si>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</si>
  <si>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</si>
  <si>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</si>
  <si>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</si>
  <si>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</si>
  <si>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</si>
  <si>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</si>
  <si>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</si>
  <si>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</si>
  <si>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</si>
  <si>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</si>
  <si>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</si>
  <si>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</si>
  <si>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</si>
  <si>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</si>
  <si>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</si>
  <si>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</si>
  <si>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</si>
  <si>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</si>
  <si>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</si>
  <si>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</si>
  <si>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</si>
  <si>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</si>
  <si>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</si>
  <si>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</si>
  <si>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</si>
  <si>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</si>
  <si>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</si>
  <si>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</si>
  <si>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</si>
  <si>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</si>
  <si>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</si>
  <si>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</si>
  <si>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</si>
  <si>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</si>
  <si>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</si>
  <si>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</si>
  <si>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</si>
  <si>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</si>
  <si>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</si>
  <si>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</si>
  <si>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</si>
  <si>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</si>
  <si>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</si>
  <si>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</si>
  <si>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</si>
  <si>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</si>
  <si>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</si>
  <si>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</si>
  <si>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</si>
  <si>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</si>
  <si>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</si>
  <si>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</si>
  <si>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</si>
  <si>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</si>
  <si>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</si>
  <si>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</si>
  <si>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</si>
  <si>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</si>
  <si>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</si>
  <si>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</si>
  <si>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</si>
  <si>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</si>
  <si>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</si>
  <si>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</si>
  <si>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</si>
  <si>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</si>
  <si>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</si>
  <si>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</si>
  <si>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</si>
  <si>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</si>
  <si>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</si>
  <si>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</si>
  <si>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</si>
  <si>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</si>
  <si>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</si>
  <si>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</si>
  <si>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</si>
  <si>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</si>
  <si>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</si>
  <si>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</si>
  <si>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</si>
  <si>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</si>
  <si>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</si>
  <si>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</si>
  <si>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</si>
  <si>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</si>
  <si>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</si>
  <si>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</si>
  <si>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</si>
  <si>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</si>
  <si>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</si>
  <si>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</si>
  <si>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</si>
  <si>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</si>
  <si>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</si>
  <si>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</si>
  <si>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</si>
  <si>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</si>
  <si>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</si>
  <si>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</si>
  <si>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</si>
  <si>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</si>
  <si>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</si>
  <si>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</si>
  <si>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</si>
  <si>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</si>
  <si>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</si>
  <si>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</si>
  <si>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</si>
  <si>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</si>
  <si>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</si>
  <si>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 …………………..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</si>
  <si>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</si>
  <si>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</si>
  <si>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</si>
  <si>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</si>
  <si>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</si>
  <si>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Петя Маркова</t>
  </si>
  <si>
    <t>Юнфън Ли</t>
  </si>
  <si>
    <t>Съставител: Петя Маркова</t>
  </si>
  <si>
    <t>Ръководител: Юнфън Ли</t>
  </si>
  <si>
    <t xml:space="preserve"> Ръководител: </t>
  </si>
  <si>
    <t>Балкан Фриго ЕООД</t>
  </si>
  <si>
    <t>неконсолидиран</t>
  </si>
  <si>
    <t xml:space="preserve">                                    Съставител: Петя Маркова                    </t>
  </si>
  <si>
    <t>01.01.2017-30.06.2017</t>
  </si>
  <si>
    <t xml:space="preserve">Дата на съставяне:                     15.07.2017                  </t>
  </si>
  <si>
    <t xml:space="preserve">Дата  на съставяне: 15.07.2017г.                                                                                                                             </t>
  </si>
  <si>
    <t xml:space="preserve">Дата на съставяне: …………………..        15.07.2017                 </t>
  </si>
  <si>
    <t>Дата на съставяне: 15.07.2017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</si>
</sst>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1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14" fontId="9" fillId="0" borderId="0" xfId="0" applyNumberFormat="1" applyFont="1" applyBorder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abSelected="1" zoomScale="115" zoomScaleNormal="115" workbookViewId="0">
      <selection activeCell="G45" sqref="G45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6" t="s">
        <v>1</v>
      </c>
      <c r="B3" s="577"/>
      <c r="C3" s="577"/>
      <c r="D3" s="577"/>
      <c r="E3" s="462" t="s">
        <v>867</v>
      </c>
      <c r="F3" s="217" t="s">
        <v>2</v>
      </c>
      <c r="G3" s="172"/>
      <c r="H3" s="461">
        <v>131100277</v>
      </c>
    </row>
    <row r="4" spans="1:8" ht="15">
      <c r="A4" s="576" t="s">
        <v>3</v>
      </c>
      <c r="B4" s="582"/>
      <c r="C4" s="582"/>
      <c r="D4" s="582"/>
      <c r="E4" s="504" t="s">
        <v>868</v>
      </c>
      <c r="F4" s="578" t="s">
        <v>4</v>
      </c>
      <c r="G4" s="579"/>
      <c r="H4" s="461" t="s">
        <v>159</v>
      </c>
    </row>
    <row r="5" spans="1:8" ht="15">
      <c r="A5" s="576" t="s">
        <v>5</v>
      </c>
      <c r="B5" s="577"/>
      <c r="C5" s="577"/>
      <c r="D5" s="577"/>
      <c r="E5" s="505" t="s">
        <v>870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/>
      <c r="D11" s="151"/>
      <c r="E11" s="237" t="s">
        <v>22</v>
      </c>
      <c r="F11" s="242" t="s">
        <v>23</v>
      </c>
      <c r="G11" s="152">
        <v>4886</v>
      </c>
      <c r="H11" s="152">
        <v>4886</v>
      </c>
    </row>
    <row r="12" spans="1:8" ht="15">
      <c r="A12" s="235" t="s">
        <v>24</v>
      </c>
      <c r="B12" s="241" t="s">
        <v>25</v>
      </c>
      <c r="C12" s="151"/>
      <c r="D12" s="151"/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15</v>
      </c>
      <c r="D13" s="151">
        <v>20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14296</v>
      </c>
      <c r="D14" s="151">
        <v>14654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/>
      <c r="D17" s="151"/>
      <c r="E17" s="243" t="s">
        <v>46</v>
      </c>
      <c r="F17" s="245" t="s">
        <v>47</v>
      </c>
      <c r="G17" s="154">
        <f>G11+G14+G15+G16</f>
        <v>4886</v>
      </c>
      <c r="H17" s="154">
        <f>H11+H14+H15+H16</f>
        <v>4886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14311</v>
      </c>
      <c r="D19" s="155">
        <f>SUM(D11:D18)</f>
        <v>14674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>
        <v>1118</v>
      </c>
      <c r="D23" s="151">
        <v>1141</v>
      </c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1118</v>
      </c>
      <c r="D27" s="155">
        <f>SUM(D23:D26)</f>
        <v>1141</v>
      </c>
      <c r="E27" s="253" t="s">
        <v>83</v>
      </c>
      <c r="F27" s="242" t="s">
        <v>84</v>
      </c>
      <c r="G27" s="154">
        <f>SUM(G28:G30)</f>
        <v>745</v>
      </c>
      <c r="H27" s="154">
        <f>SUM(H28:H30)</f>
        <v>-12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2534</v>
      </c>
      <c r="H28" s="152">
        <v>1777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-1789</v>
      </c>
      <c r="H29" s="316">
        <v>-1789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577</v>
      </c>
      <c r="H31" s="152">
        <v>757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1322</v>
      </c>
      <c r="H33" s="154">
        <f>H27+H31+H32</f>
        <v>745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850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6208</v>
      </c>
      <c r="H36" s="154">
        <f>H25+H17+H33</f>
        <v>5631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>
        <v>10963</v>
      </c>
      <c r="H44" s="152">
        <v>11991</v>
      </c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>
        <v>348</v>
      </c>
      <c r="D47" s="151">
        <v>348</v>
      </c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10963</v>
      </c>
      <c r="H49" s="154">
        <f>SUM(H43:H48)</f>
        <v>11991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348</v>
      </c>
      <c r="D51" s="155">
        <f>SUM(D47:D50)</f>
        <v>348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>
        <v>189</v>
      </c>
      <c r="D54" s="151">
        <v>189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15966</v>
      </c>
      <c r="D55" s="155">
        <f>D19+D20+D21+D27+D32+D45+D51+D53+D54</f>
        <v>16352</v>
      </c>
      <c r="E55" s="237" t="s">
        <v>172</v>
      </c>
      <c r="F55" s="261" t="s">
        <v>173</v>
      </c>
      <c r="G55" s="154">
        <f>G49+G51+G52+G53+G54</f>
        <v>10963</v>
      </c>
      <c r="H55" s="154">
        <f>H49+H51+H52+H53+H54</f>
        <v>11991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/>
      <c r="D58" s="151"/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>
        <v>931</v>
      </c>
      <c r="H59" s="152">
        <v>857</v>
      </c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94</v>
      </c>
      <c r="H61" s="154">
        <f>SUM(H62:H68)</f>
        <v>41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/>
      <c r="H62" s="152">
        <v>21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0</v>
      </c>
      <c r="D64" s="155">
        <f>SUM(D58:D63)</f>
        <v>0</v>
      </c>
      <c r="E64" s="237" t="s">
        <v>200</v>
      </c>
      <c r="F64" s="242" t="s">
        <v>201</v>
      </c>
      <c r="G64" s="152">
        <v>32</v>
      </c>
      <c r="H64" s="152">
        <v>14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/>
      <c r="H66" s="152"/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/>
      <c r="H67" s="152"/>
    </row>
    <row r="68" spans="1:18" ht="15">
      <c r="A68" s="235" t="s">
        <v>211</v>
      </c>
      <c r="B68" s="241" t="s">
        <v>212</v>
      </c>
      <c r="C68" s="151">
        <v>410</v>
      </c>
      <c r="D68" s="151">
        <v>20</v>
      </c>
      <c r="E68" s="237" t="s">
        <v>213</v>
      </c>
      <c r="F68" s="242" t="s">
        <v>214</v>
      </c>
      <c r="G68" s="152">
        <v>62</v>
      </c>
      <c r="H68" s="152">
        <v>6</v>
      </c>
    </row>
    <row r="69" spans="1:18" ht="15">
      <c r="A69" s="235" t="s">
        <v>215</v>
      </c>
      <c r="B69" s="241" t="s">
        <v>216</v>
      </c>
      <c r="C69" s="151">
        <v>4</v>
      </c>
      <c r="D69" s="151">
        <v>6</v>
      </c>
      <c r="E69" s="251" t="s">
        <v>78</v>
      </c>
      <c r="F69" s="242" t="s">
        <v>217</v>
      </c>
      <c r="G69" s="152">
        <v>28</v>
      </c>
      <c r="H69" s="152">
        <v>1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/>
      <c r="H70" s="152"/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1053</v>
      </c>
      <c r="H71" s="161">
        <f>H59+H60+H61+H69+H70</f>
        <v>899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>
        <v>112</v>
      </c>
      <c r="D74" s="151">
        <v>1041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526</v>
      </c>
      <c r="D75" s="155">
        <f>SUM(D67:D74)</f>
        <v>1067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1053</v>
      </c>
      <c r="H79" s="162">
        <f>H71+H74+H75+H76</f>
        <v>899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2</v>
      </c>
      <c r="D87" s="151">
        <v>2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1730</v>
      </c>
      <c r="D88" s="151">
        <v>1090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1732</v>
      </c>
      <c r="D91" s="155">
        <f>SUM(D87:D90)</f>
        <v>1092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/>
      <c r="D92" s="151">
        <v>10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2258</v>
      </c>
      <c r="D93" s="155">
        <f>D64+D75+D84+D91+D92</f>
        <v>2169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18224</v>
      </c>
      <c r="D94" s="164">
        <f>D93+D55</f>
        <v>18521</v>
      </c>
      <c r="E94" s="449" t="s">
        <v>270</v>
      </c>
      <c r="F94" s="289" t="s">
        <v>271</v>
      </c>
      <c r="G94" s="165">
        <f>G36+G39+G55+G79</f>
        <v>18224</v>
      </c>
      <c r="H94" s="165">
        <f>H36+H39+H55+H79</f>
        <v>18521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851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272</v>
      </c>
      <c r="B98" s="575">
        <v>42931</v>
      </c>
      <c r="C98" s="580" t="s">
        <v>864</v>
      </c>
      <c r="D98" s="580"/>
      <c r="E98" s="580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80" t="s">
        <v>865</v>
      </c>
      <c r="D100" s="581"/>
      <c r="E100" s="581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3622047244094491" right="0.23622047244094491" top="0.39370078740157483" bottom="0.39370078740157483" header="0.15748031496062992" footer="0.15748031496062992"/>
  <pageSetup paperSize="9" scale="52" orientation="portrait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366"/>
  <sheetViews>
    <sheetView zoomScale="115" zoomScaleNormal="115" workbookViewId="0">
      <selection activeCell="G10" sqref="G10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273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5" t="str">
        <f>'справка №1-БАЛАНС'!E3</f>
        <v>Балкан Фриго ЕООД</v>
      </c>
      <c r="C2" s="585"/>
      <c r="D2" s="585"/>
      <c r="E2" s="585"/>
      <c r="F2" s="587" t="s">
        <v>2</v>
      </c>
      <c r="G2" s="587"/>
      <c r="H2" s="526">
        <f>'справка №1-БАЛАНС'!H3</f>
        <v>131100277</v>
      </c>
    </row>
    <row r="3" spans="1:18" ht="15">
      <c r="A3" s="467" t="s">
        <v>274</v>
      </c>
      <c r="B3" s="585" t="str">
        <f>'справка №1-БАЛАНС'!E4</f>
        <v>неконсолидиран</v>
      </c>
      <c r="C3" s="585"/>
      <c r="D3" s="585"/>
      <c r="E3" s="585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6" t="str">
        <f>'справка №1-БАЛАНС'!E5</f>
        <v>01.01.2017-30.06.2017</v>
      </c>
      <c r="C4" s="586"/>
      <c r="D4" s="586"/>
      <c r="E4" s="314"/>
      <c r="F4" s="466"/>
      <c r="G4" s="544"/>
      <c r="H4" s="547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8"/>
      <c r="H7" s="548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8"/>
      <c r="H8" s="548"/>
    </row>
    <row r="9" spans="1:18">
      <c r="A9" s="298" t="s">
        <v>282</v>
      </c>
      <c r="B9" s="299" t="s">
        <v>283</v>
      </c>
      <c r="C9" s="46">
        <v>3</v>
      </c>
      <c r="D9" s="46">
        <v>5</v>
      </c>
      <c r="E9" s="298" t="s">
        <v>284</v>
      </c>
      <c r="F9" s="549" t="s">
        <v>285</v>
      </c>
      <c r="G9" s="550">
        <v>1526</v>
      </c>
      <c r="H9" s="550">
        <v>1545</v>
      </c>
    </row>
    <row r="10" spans="1:18">
      <c r="A10" s="298" t="s">
        <v>286</v>
      </c>
      <c r="B10" s="299" t="s">
        <v>287</v>
      </c>
      <c r="C10" s="46">
        <v>249</v>
      </c>
      <c r="D10" s="46">
        <v>223</v>
      </c>
      <c r="E10" s="298" t="s">
        <v>288</v>
      </c>
      <c r="F10" s="549" t="s">
        <v>289</v>
      </c>
      <c r="G10" s="550"/>
      <c r="H10" s="550"/>
    </row>
    <row r="11" spans="1:18">
      <c r="A11" s="298" t="s">
        <v>290</v>
      </c>
      <c r="B11" s="299" t="s">
        <v>291</v>
      </c>
      <c r="C11" s="46">
        <v>386</v>
      </c>
      <c r="D11" s="46">
        <v>397</v>
      </c>
      <c r="E11" s="300" t="s">
        <v>292</v>
      </c>
      <c r="F11" s="549" t="s">
        <v>293</v>
      </c>
      <c r="G11" s="550"/>
      <c r="H11" s="550"/>
    </row>
    <row r="12" spans="1:18">
      <c r="A12" s="298" t="s">
        <v>294</v>
      </c>
      <c r="B12" s="299" t="s">
        <v>295</v>
      </c>
      <c r="C12" s="46"/>
      <c r="D12" s="46"/>
      <c r="E12" s="300" t="s">
        <v>78</v>
      </c>
      <c r="F12" s="549" t="s">
        <v>296</v>
      </c>
      <c r="G12" s="550"/>
      <c r="H12" s="550"/>
    </row>
    <row r="13" spans="1:18">
      <c r="A13" s="298" t="s">
        <v>297</v>
      </c>
      <c r="B13" s="299" t="s">
        <v>298</v>
      </c>
      <c r="C13" s="46"/>
      <c r="D13" s="46"/>
      <c r="E13" s="301" t="s">
        <v>51</v>
      </c>
      <c r="F13" s="551" t="s">
        <v>299</v>
      </c>
      <c r="G13" s="548">
        <f>SUM(G9:G12)</f>
        <v>1526</v>
      </c>
      <c r="H13" s="548">
        <f>SUM(H9:H12)</f>
        <v>1545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300</v>
      </c>
      <c r="B14" s="299" t="s">
        <v>301</v>
      </c>
      <c r="C14" s="46"/>
      <c r="D14" s="46"/>
      <c r="E14" s="300"/>
      <c r="F14" s="552"/>
      <c r="G14" s="553"/>
      <c r="H14" s="553"/>
    </row>
    <row r="15" spans="1:18" ht="24">
      <c r="A15" s="298" t="s">
        <v>302</v>
      </c>
      <c r="B15" s="299" t="s">
        <v>303</v>
      </c>
      <c r="C15" s="47"/>
      <c r="D15" s="47"/>
      <c r="E15" s="296" t="s">
        <v>304</v>
      </c>
      <c r="F15" s="554" t="s">
        <v>305</v>
      </c>
      <c r="G15" s="550"/>
      <c r="H15" s="550"/>
    </row>
    <row r="16" spans="1:18">
      <c r="A16" s="298" t="s">
        <v>306</v>
      </c>
      <c r="B16" s="299" t="s">
        <v>307</v>
      </c>
      <c r="C16" s="47">
        <v>4</v>
      </c>
      <c r="D16" s="47">
        <v>3</v>
      </c>
      <c r="E16" s="298" t="s">
        <v>308</v>
      </c>
      <c r="F16" s="552" t="s">
        <v>309</v>
      </c>
      <c r="G16" s="555"/>
      <c r="H16" s="555"/>
    </row>
    <row r="17" spans="1:18">
      <c r="A17" s="302" t="s">
        <v>310</v>
      </c>
      <c r="B17" s="299" t="s">
        <v>311</v>
      </c>
      <c r="C17" s="48"/>
      <c r="D17" s="48"/>
      <c r="E17" s="296"/>
      <c r="F17" s="304"/>
      <c r="G17" s="553"/>
      <c r="H17" s="553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3"/>
      <c r="H18" s="553"/>
    </row>
    <row r="19" spans="1:18">
      <c r="A19" s="301" t="s">
        <v>51</v>
      </c>
      <c r="B19" s="303" t="s">
        <v>315</v>
      </c>
      <c r="C19" s="49">
        <f>SUM(C9:C15)+C16</f>
        <v>642</v>
      </c>
      <c r="D19" s="49">
        <f>SUM(D9:D15)+D16</f>
        <v>628</v>
      </c>
      <c r="E19" s="304" t="s">
        <v>316</v>
      </c>
      <c r="F19" s="552" t="s">
        <v>317</v>
      </c>
      <c r="G19" s="550">
        <v>10</v>
      </c>
      <c r="H19" s="550">
        <v>10</v>
      </c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318</v>
      </c>
      <c r="F20" s="552" t="s">
        <v>319</v>
      </c>
      <c r="G20" s="550"/>
      <c r="H20" s="550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2" t="s">
        <v>322</v>
      </c>
      <c r="G21" s="550"/>
      <c r="H21" s="550"/>
    </row>
    <row r="22" spans="1:18" ht="24">
      <c r="A22" s="304" t="s">
        <v>323</v>
      </c>
      <c r="B22" s="305" t="s">
        <v>324</v>
      </c>
      <c r="C22" s="46">
        <v>315</v>
      </c>
      <c r="D22" s="46">
        <v>365</v>
      </c>
      <c r="E22" s="304" t="s">
        <v>325</v>
      </c>
      <c r="F22" s="552" t="s">
        <v>326</v>
      </c>
      <c r="G22" s="550"/>
      <c r="H22" s="550"/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2" t="s">
        <v>330</v>
      </c>
      <c r="G23" s="550"/>
      <c r="H23" s="550"/>
    </row>
    <row r="24" spans="1:18">
      <c r="A24" s="298" t="s">
        <v>331</v>
      </c>
      <c r="B24" s="305" t="s">
        <v>332</v>
      </c>
      <c r="C24" s="46">
        <v>2</v>
      </c>
      <c r="D24" s="46">
        <v>1</v>
      </c>
      <c r="E24" s="301" t="s">
        <v>103</v>
      </c>
      <c r="F24" s="554" t="s">
        <v>333</v>
      </c>
      <c r="G24" s="548">
        <f>SUM(G19:G23)</f>
        <v>10</v>
      </c>
      <c r="H24" s="548">
        <f>SUM(H19:H23)</f>
        <v>10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334</v>
      </c>
      <c r="C25" s="46"/>
      <c r="D25" s="46">
        <v>1</v>
      </c>
      <c r="E25" s="302"/>
      <c r="F25" s="304"/>
      <c r="G25" s="553"/>
      <c r="H25" s="553"/>
    </row>
    <row r="26" spans="1:18">
      <c r="A26" s="301" t="s">
        <v>76</v>
      </c>
      <c r="B26" s="306" t="s">
        <v>335</v>
      </c>
      <c r="C26" s="49">
        <f>SUM(C22:C25)</f>
        <v>317</v>
      </c>
      <c r="D26" s="49">
        <f>SUM(D22:D25)</f>
        <v>367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336</v>
      </c>
      <c r="B28" s="293" t="s">
        <v>337</v>
      </c>
      <c r="C28" s="50">
        <f>C26+C19</f>
        <v>959</v>
      </c>
      <c r="D28" s="50">
        <f>D26+D19</f>
        <v>995</v>
      </c>
      <c r="E28" s="127" t="s">
        <v>338</v>
      </c>
      <c r="F28" s="554" t="s">
        <v>339</v>
      </c>
      <c r="G28" s="548">
        <f>G13+G15+G24</f>
        <v>1536</v>
      </c>
      <c r="H28" s="548">
        <f>H13+H15+H24</f>
        <v>1555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340</v>
      </c>
      <c r="B30" s="293" t="s">
        <v>341</v>
      </c>
      <c r="C30" s="50">
        <f>IF((G28-C28)&gt;0,G28-C28,0)</f>
        <v>577</v>
      </c>
      <c r="D30" s="50">
        <f>IF((H28-D28)&gt;0,H28-D28,0)</f>
        <v>560</v>
      </c>
      <c r="E30" s="127" t="s">
        <v>342</v>
      </c>
      <c r="F30" s="554" t="s">
        <v>343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852</v>
      </c>
      <c r="B31" s="306" t="s">
        <v>344</v>
      </c>
      <c r="C31" s="46"/>
      <c r="D31" s="46"/>
      <c r="E31" s="296" t="s">
        <v>855</v>
      </c>
      <c r="F31" s="552" t="s">
        <v>345</v>
      </c>
      <c r="G31" s="550"/>
      <c r="H31" s="550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2" t="s">
        <v>349</v>
      </c>
      <c r="G32" s="550"/>
      <c r="H32" s="550"/>
    </row>
    <row r="33" spans="1:18">
      <c r="A33" s="128" t="s">
        <v>350</v>
      </c>
      <c r="B33" s="306" t="s">
        <v>351</v>
      </c>
      <c r="C33" s="49">
        <f>C28-C31+C32</f>
        <v>959</v>
      </c>
      <c r="D33" s="49">
        <f>D28-D31+D32</f>
        <v>995</v>
      </c>
      <c r="E33" s="127" t="s">
        <v>352</v>
      </c>
      <c r="F33" s="554" t="s">
        <v>353</v>
      </c>
      <c r="G33" s="53">
        <f>G32-G31+G28</f>
        <v>1536</v>
      </c>
      <c r="H33" s="53">
        <f>H32-H31+H28</f>
        <v>1555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354</v>
      </c>
      <c r="B34" s="293" t="s">
        <v>355</v>
      </c>
      <c r="C34" s="50">
        <f>IF((G33-C33)&gt;0,G33-C33,0)</f>
        <v>577</v>
      </c>
      <c r="D34" s="50">
        <f>IF((H33-D33)&gt;0,H33-D33,0)</f>
        <v>560</v>
      </c>
      <c r="E34" s="128" t="s">
        <v>356</v>
      </c>
      <c r="F34" s="554" t="s">
        <v>357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358</v>
      </c>
      <c r="B35" s="306" t="s">
        <v>359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360</v>
      </c>
      <c r="B36" s="305" t="s">
        <v>361</v>
      </c>
      <c r="C36" s="46"/>
      <c r="D36" s="46"/>
      <c r="E36" s="308"/>
      <c r="F36" s="304"/>
      <c r="G36" s="553"/>
      <c r="H36" s="553"/>
    </row>
    <row r="37" spans="1:18" ht="24">
      <c r="A37" s="309" t="s">
        <v>362</v>
      </c>
      <c r="B37" s="310" t="s">
        <v>363</v>
      </c>
      <c r="C37" s="430"/>
      <c r="D37" s="430"/>
      <c r="E37" s="308"/>
      <c r="F37" s="557"/>
      <c r="G37" s="553"/>
      <c r="H37" s="553"/>
    </row>
    <row r="38" spans="1:18">
      <c r="A38" s="311" t="s">
        <v>364</v>
      </c>
      <c r="B38" s="310" t="s">
        <v>365</v>
      </c>
      <c r="C38" s="126"/>
      <c r="D38" s="126"/>
      <c r="E38" s="308"/>
      <c r="F38" s="557"/>
      <c r="G38" s="553"/>
      <c r="H38" s="553"/>
    </row>
    <row r="39" spans="1:18">
      <c r="A39" s="312" t="s">
        <v>366</v>
      </c>
      <c r="B39" s="129" t="s">
        <v>367</v>
      </c>
      <c r="C39" s="460">
        <f>+IF((G33-C33-C35)&gt;0,G33-C33-C35,0)</f>
        <v>577</v>
      </c>
      <c r="D39" s="460">
        <f>+IF((H33-D33-D35)&gt;0,H33-D33-D35,0)</f>
        <v>560</v>
      </c>
      <c r="E39" s="313" t="s">
        <v>368</v>
      </c>
      <c r="F39" s="558" t="s">
        <v>369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8" t="s">
        <v>372</v>
      </c>
      <c r="G40" s="550"/>
      <c r="H40" s="550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577</v>
      </c>
      <c r="D41" s="52">
        <f>IF(H39=0,IF(D39-D40&gt;0,D39-D40+H40,0),IF(H39-H40&lt;0,H40-H39+D39,0))</f>
        <v>560</v>
      </c>
      <c r="E41" s="127" t="s">
        <v>375</v>
      </c>
      <c r="F41" s="571" t="s">
        <v>376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377</v>
      </c>
      <c r="B42" s="292" t="s">
        <v>378</v>
      </c>
      <c r="C42" s="53">
        <f>C33+C35+C39</f>
        <v>1536</v>
      </c>
      <c r="D42" s="53">
        <f>D33+D35+D39</f>
        <v>1555</v>
      </c>
      <c r="E42" s="128" t="s">
        <v>379</v>
      </c>
      <c r="F42" s="129" t="s">
        <v>380</v>
      </c>
      <c r="G42" s="53">
        <f>G39+G33</f>
        <v>1536</v>
      </c>
      <c r="H42" s="53">
        <f>H39+H33</f>
        <v>1555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8" t="s">
        <v>860</v>
      </c>
      <c r="B45" s="588"/>
      <c r="C45" s="588"/>
      <c r="D45" s="588"/>
      <c r="E45" s="588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575">
        <v>42931</v>
      </c>
      <c r="C48" s="427" t="s">
        <v>381</v>
      </c>
      <c r="D48" s="583" t="s">
        <v>862</v>
      </c>
      <c r="E48" s="583"/>
      <c r="F48" s="583"/>
      <c r="G48" s="583"/>
      <c r="H48" s="583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780</v>
      </c>
      <c r="D50" s="584" t="s">
        <v>863</v>
      </c>
      <c r="E50" s="584"/>
      <c r="F50" s="584"/>
      <c r="G50" s="584"/>
      <c r="H50" s="584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3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2"/>
  <sheetViews>
    <sheetView topLeftCell="A19" zoomScale="115" zoomScaleNormal="115" workbookViewId="0">
      <selection activeCell="C47" sqref="C47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382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383</v>
      </c>
      <c r="B4" s="470" t="str">
        <f>'справка №1-БАЛАНС'!E3</f>
        <v>Балкан Фриго ЕООД</v>
      </c>
      <c r="C4" s="541" t="s">
        <v>2</v>
      </c>
      <c r="D4" s="541">
        <f>'справка №1-БАЛАНС'!H3</f>
        <v>131100277</v>
      </c>
      <c r="E4" s="323"/>
      <c r="F4" s="323"/>
    </row>
    <row r="5" spans="1:13" ht="15">
      <c r="A5" s="470" t="s">
        <v>274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01.01.2017-30.06.2017</v>
      </c>
      <c r="C6" s="472"/>
      <c r="D6" s="473" t="s">
        <v>275</v>
      </c>
      <c r="F6" s="325"/>
    </row>
    <row r="7" spans="1:13" ht="33.75" customHeight="1">
      <c r="A7" s="326" t="s">
        <v>384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385</v>
      </c>
      <c r="B9" s="331"/>
      <c r="C9" s="55"/>
      <c r="D9" s="55"/>
      <c r="E9" s="130"/>
      <c r="F9" s="130"/>
    </row>
    <row r="10" spans="1:13">
      <c r="A10" s="332" t="s">
        <v>386</v>
      </c>
      <c r="B10" s="333" t="s">
        <v>387</v>
      </c>
      <c r="C10" s="54">
        <v>1412</v>
      </c>
      <c r="D10" s="54">
        <v>1426</v>
      </c>
      <c r="E10" s="130"/>
      <c r="F10" s="130"/>
    </row>
    <row r="11" spans="1:13">
      <c r="A11" s="332" t="s">
        <v>388</v>
      </c>
      <c r="B11" s="333" t="s">
        <v>389</v>
      </c>
      <c r="C11" s="54">
        <v>-137</v>
      </c>
      <c r="D11" s="54">
        <v>-123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390</v>
      </c>
      <c r="B12" s="333" t="s">
        <v>391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392</v>
      </c>
      <c r="B13" s="333" t="s">
        <v>393</v>
      </c>
      <c r="C13" s="54"/>
      <c r="D13" s="54"/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394</v>
      </c>
      <c r="B14" s="333" t="s">
        <v>395</v>
      </c>
      <c r="C14" s="54">
        <v>-218</v>
      </c>
      <c r="D14" s="54">
        <v>-218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396</v>
      </c>
      <c r="B15" s="333" t="s">
        <v>397</v>
      </c>
      <c r="C15" s="54">
        <v>-26</v>
      </c>
      <c r="D15" s="54">
        <v>-13</v>
      </c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398</v>
      </c>
      <c r="B16" s="333" t="s">
        <v>399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400</v>
      </c>
      <c r="B17" s="333" t="s">
        <v>401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402</v>
      </c>
      <c r="B18" s="335" t="s">
        <v>403</v>
      </c>
      <c r="C18" s="54"/>
      <c r="D18" s="54">
        <v>-1</v>
      </c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404</v>
      </c>
      <c r="B19" s="333" t="s">
        <v>405</v>
      </c>
      <c r="C19" s="54">
        <v>880</v>
      </c>
      <c r="D19" s="54">
        <v>-63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406</v>
      </c>
      <c r="B20" s="337" t="s">
        <v>407</v>
      </c>
      <c r="C20" s="55">
        <f>SUM(C10:C19)</f>
        <v>1911</v>
      </c>
      <c r="D20" s="55">
        <f>SUM(D10:D19)</f>
        <v>1008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408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409</v>
      </c>
      <c r="B22" s="333" t="s">
        <v>410</v>
      </c>
      <c r="C22" s="54"/>
      <c r="D22" s="54"/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411</v>
      </c>
      <c r="B23" s="333" t="s">
        <v>412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413</v>
      </c>
      <c r="B24" s="333" t="s">
        <v>414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415</v>
      </c>
      <c r="B25" s="333" t="s">
        <v>416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417</v>
      </c>
      <c r="B26" s="333" t="s">
        <v>418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419</v>
      </c>
      <c r="B27" s="333" t="s">
        <v>420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421</v>
      </c>
      <c r="B28" s="333" t="s">
        <v>422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423</v>
      </c>
      <c r="B29" s="333" t="s">
        <v>424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402</v>
      </c>
      <c r="B30" s="333" t="s">
        <v>425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426</v>
      </c>
      <c r="B31" s="333" t="s">
        <v>427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428</v>
      </c>
      <c r="B32" s="337" t="s">
        <v>429</v>
      </c>
      <c r="C32" s="55">
        <f>SUM(C22:C31)</f>
        <v>0</v>
      </c>
      <c r="D32" s="55">
        <f>SUM(D22:D31)</f>
        <v>0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430</v>
      </c>
      <c r="B33" s="338"/>
      <c r="C33" s="339"/>
      <c r="D33" s="339"/>
      <c r="E33" s="130"/>
      <c r="F33" s="130"/>
    </row>
    <row r="34" spans="1:8">
      <c r="A34" s="332" t="s">
        <v>431</v>
      </c>
      <c r="B34" s="333" t="s">
        <v>432</v>
      </c>
      <c r="C34" s="54"/>
      <c r="D34" s="54"/>
      <c r="E34" s="130"/>
      <c r="F34" s="130"/>
    </row>
    <row r="35" spans="1:8">
      <c r="A35" s="334" t="s">
        <v>433</v>
      </c>
      <c r="B35" s="333" t="s">
        <v>434</v>
      </c>
      <c r="C35" s="54"/>
      <c r="D35" s="54"/>
      <c r="E35" s="130"/>
      <c r="F35" s="130"/>
    </row>
    <row r="36" spans="1:8">
      <c r="A36" s="332" t="s">
        <v>435</v>
      </c>
      <c r="B36" s="333" t="s">
        <v>436</v>
      </c>
      <c r="C36" s="54"/>
      <c r="D36" s="54"/>
      <c r="E36" s="130"/>
      <c r="F36" s="130"/>
    </row>
    <row r="37" spans="1:8">
      <c r="A37" s="332" t="s">
        <v>437</v>
      </c>
      <c r="B37" s="333" t="s">
        <v>438</v>
      </c>
      <c r="C37" s="54">
        <v>-1029</v>
      </c>
      <c r="D37" s="54">
        <v>-617</v>
      </c>
      <c r="E37" s="130"/>
      <c r="F37" s="130"/>
    </row>
    <row r="38" spans="1:8">
      <c r="A38" s="332" t="s">
        <v>439</v>
      </c>
      <c r="B38" s="333" t="s">
        <v>440</v>
      </c>
      <c r="C38" s="54"/>
      <c r="D38" s="54"/>
      <c r="E38" s="130"/>
      <c r="F38" s="130"/>
    </row>
    <row r="39" spans="1:8">
      <c r="A39" s="332" t="s">
        <v>441</v>
      </c>
      <c r="B39" s="333" t="s">
        <v>442</v>
      </c>
      <c r="C39" s="54">
        <v>-239</v>
      </c>
      <c r="D39" s="54">
        <v>-231</v>
      </c>
      <c r="E39" s="130"/>
      <c r="F39" s="130"/>
    </row>
    <row r="40" spans="1:8">
      <c r="A40" s="332" t="s">
        <v>443</v>
      </c>
      <c r="B40" s="333" t="s">
        <v>444</v>
      </c>
      <c r="C40" s="54"/>
      <c r="D40" s="54"/>
      <c r="E40" s="130"/>
      <c r="F40" s="130"/>
    </row>
    <row r="41" spans="1:8">
      <c r="A41" s="332" t="s">
        <v>445</v>
      </c>
      <c r="B41" s="333" t="s">
        <v>446</v>
      </c>
      <c r="C41" s="54">
        <v>-3</v>
      </c>
      <c r="D41" s="54">
        <v>-2</v>
      </c>
      <c r="E41" s="130"/>
      <c r="F41" s="130"/>
      <c r="G41" s="133"/>
      <c r="H41" s="133"/>
    </row>
    <row r="42" spans="1:8">
      <c r="A42" s="336" t="s">
        <v>447</v>
      </c>
      <c r="B42" s="337" t="s">
        <v>448</v>
      </c>
      <c r="C42" s="55">
        <f>SUM(C34:C41)</f>
        <v>-1271</v>
      </c>
      <c r="D42" s="55">
        <f>SUM(D34:D41)</f>
        <v>-850</v>
      </c>
      <c r="E42" s="130"/>
      <c r="F42" s="130"/>
      <c r="G42" s="133"/>
      <c r="H42" s="133"/>
    </row>
    <row r="43" spans="1:8">
      <c r="A43" s="340" t="s">
        <v>449</v>
      </c>
      <c r="B43" s="337" t="s">
        <v>450</v>
      </c>
      <c r="C43" s="55">
        <f>C42+C32+C20</f>
        <v>640</v>
      </c>
      <c r="D43" s="55">
        <f>D42+D32+D20</f>
        <v>158</v>
      </c>
      <c r="E43" s="130"/>
      <c r="F43" s="130"/>
      <c r="G43" s="133"/>
      <c r="H43" s="133"/>
    </row>
    <row r="44" spans="1:8">
      <c r="A44" s="330" t="s">
        <v>451</v>
      </c>
      <c r="B44" s="338" t="s">
        <v>452</v>
      </c>
      <c r="C44" s="132">
        <v>1092</v>
      </c>
      <c r="D44" s="132">
        <v>500</v>
      </c>
      <c r="E44" s="130"/>
      <c r="F44" s="130"/>
      <c r="G44" s="133"/>
      <c r="H44" s="133"/>
    </row>
    <row r="45" spans="1:8">
      <c r="A45" s="330" t="s">
        <v>453</v>
      </c>
      <c r="B45" s="338" t="s">
        <v>454</v>
      </c>
      <c r="C45" s="55">
        <f>C44+C43</f>
        <v>1732</v>
      </c>
      <c r="D45" s="55">
        <f>D44+D43</f>
        <v>658</v>
      </c>
      <c r="E45" s="130"/>
      <c r="F45" s="130"/>
      <c r="G45" s="133"/>
      <c r="H45" s="133"/>
    </row>
    <row r="46" spans="1:8">
      <c r="A46" s="332" t="s">
        <v>455</v>
      </c>
      <c r="B46" s="338" t="s">
        <v>456</v>
      </c>
      <c r="C46" s="56">
        <v>1732</v>
      </c>
      <c r="D46" s="56">
        <v>658</v>
      </c>
      <c r="E46" s="130"/>
      <c r="F46" s="130"/>
      <c r="G46" s="133"/>
      <c r="H46" s="133"/>
    </row>
    <row r="47" spans="1:8">
      <c r="A47" s="332" t="s">
        <v>457</v>
      </c>
      <c r="B47" s="338" t="s">
        <v>458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871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864</v>
      </c>
      <c r="C50" s="589"/>
      <c r="D50" s="589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865</v>
      </c>
      <c r="C52" s="589"/>
      <c r="D52" s="589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51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13" zoomScale="115" zoomScaleNormal="115" workbookViewId="0">
      <selection activeCell="A39" sqref="A39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90" t="s">
        <v>459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0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2" t="str">
        <f>'справка №1-БАЛАНС'!E3</f>
        <v>Балкан Фриго ЕООД</v>
      </c>
      <c r="C3" s="592"/>
      <c r="D3" s="592"/>
      <c r="E3" s="592"/>
      <c r="F3" s="592"/>
      <c r="G3" s="592"/>
      <c r="H3" s="592"/>
      <c r="I3" s="592"/>
      <c r="J3" s="476"/>
      <c r="K3" s="594" t="s">
        <v>2</v>
      </c>
      <c r="L3" s="594"/>
      <c r="M3" s="478">
        <f>'справка №1-БАЛАНС'!H3</f>
        <v>131100277</v>
      </c>
      <c r="N3" s="2"/>
    </row>
    <row r="4" spans="1:23" s="532" customFormat="1" ht="13.5" customHeight="1">
      <c r="A4" s="467" t="s">
        <v>460</v>
      </c>
      <c r="B4" s="592" t="str">
        <f>'справка №1-БАЛАНС'!E4</f>
        <v>неконсолидиран</v>
      </c>
      <c r="C4" s="592"/>
      <c r="D4" s="592"/>
      <c r="E4" s="592"/>
      <c r="F4" s="592"/>
      <c r="G4" s="592"/>
      <c r="H4" s="592"/>
      <c r="I4" s="592"/>
      <c r="J4" s="136"/>
      <c r="K4" s="595" t="s">
        <v>4</v>
      </c>
      <c r="L4" s="595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6" t="str">
        <f>'справка №1-БАЛАНС'!E5</f>
        <v>01.01.2017-30.06.2017</v>
      </c>
      <c r="C5" s="596"/>
      <c r="D5" s="596"/>
      <c r="E5" s="596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461</v>
      </c>
      <c r="E6" s="6"/>
      <c r="F6" s="6"/>
      <c r="G6" s="6"/>
      <c r="H6" s="6"/>
      <c r="I6" s="6" t="s">
        <v>462</v>
      </c>
      <c r="J6" s="199"/>
      <c r="K6" s="186"/>
      <c r="L6" s="177"/>
      <c r="M6" s="180"/>
      <c r="N6" s="135"/>
    </row>
    <row r="7" spans="1:23" s="533" customFormat="1" ht="60">
      <c r="A7" s="207" t="s">
        <v>463</v>
      </c>
      <c r="B7" s="211" t="s">
        <v>464</v>
      </c>
      <c r="C7" s="178" t="s">
        <v>465</v>
      </c>
      <c r="D7" s="208" t="s">
        <v>466</v>
      </c>
      <c r="E7" s="177" t="s">
        <v>467</v>
      </c>
      <c r="F7" s="6" t="s">
        <v>468</v>
      </c>
      <c r="G7" s="6"/>
      <c r="H7" s="6"/>
      <c r="I7" s="177" t="s">
        <v>469</v>
      </c>
      <c r="J7" s="201" t="s">
        <v>470</v>
      </c>
      <c r="K7" s="178" t="s">
        <v>471</v>
      </c>
      <c r="L7" s="178" t="s">
        <v>472</v>
      </c>
      <c r="M7" s="205" t="s">
        <v>473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474</v>
      </c>
      <c r="G8" s="5" t="s">
        <v>475</v>
      </c>
      <c r="H8" s="5" t="s">
        <v>476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477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478</v>
      </c>
      <c r="L10" s="8" t="s">
        <v>111</v>
      </c>
      <c r="M10" s="9" t="s">
        <v>119</v>
      </c>
      <c r="N10" s="7"/>
    </row>
    <row r="11" spans="1:23" ht="15.75" customHeight="1">
      <c r="A11" s="10" t="s">
        <v>479</v>
      </c>
      <c r="B11" s="17" t="s">
        <v>480</v>
      </c>
      <c r="C11" s="58">
        <f>'справка №1-БАЛАНС'!H17</f>
        <v>4886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2534</v>
      </c>
      <c r="J11" s="58">
        <f>'справка №1-БАЛАНС'!H29+'справка №1-БАЛАНС'!H32</f>
        <v>-1789</v>
      </c>
      <c r="K11" s="60"/>
      <c r="L11" s="344">
        <f>SUM(C11:K11)</f>
        <v>5631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481</v>
      </c>
      <c r="B12" s="17" t="s">
        <v>482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483</v>
      </c>
      <c r="B13" s="8" t="s">
        <v>484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485</v>
      </c>
      <c r="B14" s="8" t="s">
        <v>486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487</v>
      </c>
      <c r="B15" s="17" t="s">
        <v>488</v>
      </c>
      <c r="C15" s="61">
        <f>C11+C12</f>
        <v>4886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2534</v>
      </c>
      <c r="J15" s="61">
        <f t="shared" si="2"/>
        <v>-1789</v>
      </c>
      <c r="K15" s="61">
        <f t="shared" si="2"/>
        <v>0</v>
      </c>
      <c r="L15" s="344">
        <f t="shared" si="1"/>
        <v>5631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489</v>
      </c>
      <c r="B16" s="21" t="s">
        <v>490</v>
      </c>
      <c r="C16" s="182"/>
      <c r="D16" s="183"/>
      <c r="E16" s="183"/>
      <c r="F16" s="183"/>
      <c r="G16" s="183"/>
      <c r="H16" s="184"/>
      <c r="I16" s="197">
        <f>+'справка №1-БАЛАНС'!G31</f>
        <v>577</v>
      </c>
      <c r="J16" s="345">
        <f>+'справка №1-БАЛАНС'!G32</f>
        <v>0</v>
      </c>
      <c r="K16" s="60"/>
      <c r="L16" s="344">
        <f t="shared" si="1"/>
        <v>577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491</v>
      </c>
      <c r="B17" s="8" t="s">
        <v>492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493</v>
      </c>
      <c r="B18" s="18" t="s">
        <v>494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495</v>
      </c>
      <c r="B19" s="18" t="s">
        <v>496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497</v>
      </c>
      <c r="B20" s="8" t="s">
        <v>498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499</v>
      </c>
      <c r="B21" s="8" t="s">
        <v>500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501</v>
      </c>
      <c r="B22" s="8" t="s">
        <v>502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503</v>
      </c>
      <c r="B23" s="8" t="s">
        <v>504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505</v>
      </c>
      <c r="B24" s="8" t="s">
        <v>506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501</v>
      </c>
      <c r="B25" s="8" t="s">
        <v>507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503</v>
      </c>
      <c r="B26" s="8" t="s">
        <v>508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509</v>
      </c>
      <c r="B27" s="8" t="s">
        <v>510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511</v>
      </c>
      <c r="B28" s="8" t="s">
        <v>512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513</v>
      </c>
      <c r="B29" s="17" t="s">
        <v>514</v>
      </c>
      <c r="C29" s="59">
        <f>C17+C20+C21+C24+C28+C27+C15+C16</f>
        <v>4886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3111</v>
      </c>
      <c r="J29" s="59">
        <f t="shared" si="6"/>
        <v>-1789</v>
      </c>
      <c r="K29" s="59">
        <f t="shared" si="6"/>
        <v>0</v>
      </c>
      <c r="L29" s="344">
        <f t="shared" si="1"/>
        <v>6208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515</v>
      </c>
      <c r="B30" s="8" t="s">
        <v>516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517</v>
      </c>
      <c r="B31" s="8" t="s">
        <v>518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519</v>
      </c>
      <c r="B32" s="17" t="s">
        <v>520</v>
      </c>
      <c r="C32" s="59">
        <f t="shared" ref="C32:K32" si="7">C29+C30+C31</f>
        <v>4886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3111</v>
      </c>
      <c r="J32" s="59">
        <f t="shared" si="7"/>
        <v>-1789</v>
      </c>
      <c r="K32" s="59">
        <f t="shared" si="7"/>
        <v>0</v>
      </c>
      <c r="L32" s="344">
        <f t="shared" si="1"/>
        <v>6208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3" t="s">
        <v>861</v>
      </c>
      <c r="B35" s="593"/>
      <c r="C35" s="593"/>
      <c r="D35" s="593"/>
      <c r="E35" s="593"/>
      <c r="F35" s="593"/>
      <c r="G35" s="593"/>
      <c r="H35" s="593"/>
      <c r="I35" s="593"/>
      <c r="J35" s="593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872</v>
      </c>
      <c r="B38" s="19"/>
      <c r="C38" s="15"/>
      <c r="D38" s="591" t="s">
        <v>818</v>
      </c>
      <c r="E38" s="591"/>
      <c r="F38" s="591" t="s">
        <v>862</v>
      </c>
      <c r="G38" s="591"/>
      <c r="H38" s="591"/>
      <c r="I38" s="591"/>
      <c r="J38" s="15" t="s">
        <v>866</v>
      </c>
      <c r="K38" s="15"/>
      <c r="L38" s="591" t="s">
        <v>863</v>
      </c>
      <c r="M38" s="591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A13" zoomScale="115" zoomScaleNormal="115" workbookViewId="0">
      <selection activeCell="D38" sqref="D38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521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7" t="s">
        <v>383</v>
      </c>
      <c r="B2" s="598"/>
      <c r="C2" s="599" t="str">
        <f>'справка №1-БАЛАНС'!E3</f>
        <v>Балкан Фриго ЕООД</v>
      </c>
      <c r="D2" s="599"/>
      <c r="E2" s="599"/>
      <c r="F2" s="599"/>
      <c r="G2" s="599"/>
      <c r="H2" s="599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131100277</v>
      </c>
      <c r="P2" s="483"/>
      <c r="Q2" s="483"/>
      <c r="R2" s="526"/>
    </row>
    <row r="3" spans="1:28" ht="15">
      <c r="A3" s="597" t="s">
        <v>5</v>
      </c>
      <c r="B3" s="598"/>
      <c r="C3" s="600" t="str">
        <f>'справка №1-БАЛАНС'!E5</f>
        <v>01.01.2017-30.06.2017</v>
      </c>
      <c r="D3" s="600"/>
      <c r="E3" s="600"/>
      <c r="F3" s="485"/>
      <c r="G3" s="485"/>
      <c r="H3" s="485"/>
      <c r="I3" s="485"/>
      <c r="J3" s="485"/>
      <c r="K3" s="485"/>
      <c r="L3" s="485"/>
      <c r="M3" s="605" t="s">
        <v>4</v>
      </c>
      <c r="N3" s="605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522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523</v>
      </c>
    </row>
    <row r="5" spans="1:28" s="100" customFormat="1" ht="30.75" customHeight="1">
      <c r="A5" s="606" t="s">
        <v>463</v>
      </c>
      <c r="B5" s="607"/>
      <c r="C5" s="610" t="s">
        <v>8</v>
      </c>
      <c r="D5" s="357" t="s">
        <v>524</v>
      </c>
      <c r="E5" s="357"/>
      <c r="F5" s="357"/>
      <c r="G5" s="357"/>
      <c r="H5" s="357" t="s">
        <v>525</v>
      </c>
      <c r="I5" s="357"/>
      <c r="J5" s="603" t="s">
        <v>526</v>
      </c>
      <c r="K5" s="357" t="s">
        <v>527</v>
      </c>
      <c r="L5" s="357"/>
      <c r="M5" s="357"/>
      <c r="N5" s="357"/>
      <c r="O5" s="357" t="s">
        <v>525</v>
      </c>
      <c r="P5" s="357"/>
      <c r="Q5" s="603" t="s">
        <v>528</v>
      </c>
      <c r="R5" s="603" t="s">
        <v>529</v>
      </c>
    </row>
    <row r="6" spans="1:28" s="100" customFormat="1" ht="48">
      <c r="A6" s="608"/>
      <c r="B6" s="609"/>
      <c r="C6" s="611"/>
      <c r="D6" s="358" t="s">
        <v>530</v>
      </c>
      <c r="E6" s="358" t="s">
        <v>531</v>
      </c>
      <c r="F6" s="358" t="s">
        <v>532</v>
      </c>
      <c r="G6" s="358" t="s">
        <v>533</v>
      </c>
      <c r="H6" s="358" t="s">
        <v>534</v>
      </c>
      <c r="I6" s="358" t="s">
        <v>535</v>
      </c>
      <c r="J6" s="604"/>
      <c r="K6" s="358" t="s">
        <v>530</v>
      </c>
      <c r="L6" s="358" t="s">
        <v>536</v>
      </c>
      <c r="M6" s="358" t="s">
        <v>537</v>
      </c>
      <c r="N6" s="358" t="s">
        <v>538</v>
      </c>
      <c r="O6" s="358" t="s">
        <v>534</v>
      </c>
      <c r="P6" s="358" t="s">
        <v>535</v>
      </c>
      <c r="Q6" s="604"/>
      <c r="R6" s="604"/>
    </row>
    <row r="7" spans="1:28" s="100" customFormat="1">
      <c r="A7" s="360" t="s">
        <v>539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540</v>
      </c>
      <c r="B8" s="363" t="s">
        <v>541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542</v>
      </c>
      <c r="B9" s="366" t="s">
        <v>543</v>
      </c>
      <c r="C9" s="367" t="s">
        <v>544</v>
      </c>
      <c r="D9" s="189"/>
      <c r="E9" s="189"/>
      <c r="F9" s="189"/>
      <c r="G9" s="74">
        <f>D9+E9-F9</f>
        <v>0</v>
      </c>
      <c r="H9" s="65"/>
      <c r="I9" s="65"/>
      <c r="J9" s="74">
        <f>G9+H9-I9</f>
        <v>0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0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545</v>
      </c>
      <c r="B10" s="366" t="s">
        <v>546</v>
      </c>
      <c r="C10" s="367" t="s">
        <v>547</v>
      </c>
      <c r="D10" s="189"/>
      <c r="E10" s="189"/>
      <c r="F10" s="189"/>
      <c r="G10" s="74">
        <f t="shared" ref="G10:G39" si="2">D10+E10-F10</f>
        <v>0</v>
      </c>
      <c r="H10" s="65"/>
      <c r="I10" s="65"/>
      <c r="J10" s="74">
        <f t="shared" ref="J10:J39" si="3">G10+H10-I10</f>
        <v>0</v>
      </c>
      <c r="K10" s="65"/>
      <c r="L10" s="65"/>
      <c r="M10" s="65"/>
      <c r="N10" s="74">
        <f t="shared" ref="N10:N39" si="4">K10+L10-M10</f>
        <v>0</v>
      </c>
      <c r="O10" s="65"/>
      <c r="P10" s="65"/>
      <c r="Q10" s="74">
        <f t="shared" si="0"/>
        <v>0</v>
      </c>
      <c r="R10" s="74">
        <f t="shared" si="1"/>
        <v>0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548</v>
      </c>
      <c r="B11" s="366" t="s">
        <v>549</v>
      </c>
      <c r="C11" s="367" t="s">
        <v>550</v>
      </c>
      <c r="D11" s="189">
        <v>121</v>
      </c>
      <c r="E11" s="189"/>
      <c r="F11" s="189"/>
      <c r="G11" s="74">
        <f t="shared" si="2"/>
        <v>121</v>
      </c>
      <c r="H11" s="65"/>
      <c r="I11" s="65"/>
      <c r="J11" s="74">
        <f t="shared" si="3"/>
        <v>121</v>
      </c>
      <c r="K11" s="65">
        <v>101</v>
      </c>
      <c r="L11" s="65">
        <v>5</v>
      </c>
      <c r="M11" s="65"/>
      <c r="N11" s="74">
        <f t="shared" si="4"/>
        <v>106</v>
      </c>
      <c r="O11" s="65"/>
      <c r="P11" s="65"/>
      <c r="Q11" s="74">
        <f t="shared" si="0"/>
        <v>106</v>
      </c>
      <c r="R11" s="74">
        <f t="shared" si="1"/>
        <v>15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551</v>
      </c>
      <c r="B12" s="366" t="s">
        <v>552</v>
      </c>
      <c r="C12" s="367" t="s">
        <v>553</v>
      </c>
      <c r="D12" s="189">
        <v>17923</v>
      </c>
      <c r="E12" s="189"/>
      <c r="F12" s="189"/>
      <c r="G12" s="74">
        <f t="shared" si="2"/>
        <v>17923</v>
      </c>
      <c r="H12" s="65"/>
      <c r="I12" s="65"/>
      <c r="J12" s="74">
        <f t="shared" si="3"/>
        <v>17923</v>
      </c>
      <c r="K12" s="65">
        <v>3269</v>
      </c>
      <c r="L12" s="65">
        <v>358</v>
      </c>
      <c r="M12" s="65"/>
      <c r="N12" s="74">
        <f t="shared" si="4"/>
        <v>3627</v>
      </c>
      <c r="O12" s="65"/>
      <c r="P12" s="65"/>
      <c r="Q12" s="74">
        <f t="shared" si="0"/>
        <v>3627</v>
      </c>
      <c r="R12" s="74">
        <f t="shared" si="1"/>
        <v>14296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554</v>
      </c>
      <c r="B13" s="366" t="s">
        <v>555</v>
      </c>
      <c r="C13" s="367" t="s">
        <v>556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557</v>
      </c>
      <c r="B14" s="366" t="s">
        <v>558</v>
      </c>
      <c r="C14" s="367" t="s">
        <v>559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857</v>
      </c>
      <c r="B15" s="374" t="s">
        <v>858</v>
      </c>
      <c r="C15" s="456" t="s">
        <v>859</v>
      </c>
      <c r="D15" s="457"/>
      <c r="E15" s="457"/>
      <c r="F15" s="457"/>
      <c r="G15" s="74">
        <f t="shared" si="2"/>
        <v>0</v>
      </c>
      <c r="H15" s="458"/>
      <c r="I15" s="458"/>
      <c r="J15" s="74">
        <f t="shared" si="3"/>
        <v>0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0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560</v>
      </c>
      <c r="B16" s="193" t="s">
        <v>561</v>
      </c>
      <c r="C16" s="367" t="s">
        <v>562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563</v>
      </c>
      <c r="C17" s="369" t="s">
        <v>564</v>
      </c>
      <c r="D17" s="194">
        <f>SUM(D9:D16)</f>
        <v>18044</v>
      </c>
      <c r="E17" s="194">
        <f>SUM(E9:E16)</f>
        <v>0</v>
      </c>
      <c r="F17" s="194">
        <f>SUM(F9:F16)</f>
        <v>0</v>
      </c>
      <c r="G17" s="74">
        <f t="shared" si="2"/>
        <v>18044</v>
      </c>
      <c r="H17" s="75">
        <f>SUM(H9:H16)</f>
        <v>0</v>
      </c>
      <c r="I17" s="75">
        <f>SUM(I9:I16)</f>
        <v>0</v>
      </c>
      <c r="J17" s="74">
        <f t="shared" si="3"/>
        <v>18044</v>
      </c>
      <c r="K17" s="75">
        <f>SUM(K9:K16)</f>
        <v>3370</v>
      </c>
      <c r="L17" s="75">
        <f>SUM(L9:L16)</f>
        <v>363</v>
      </c>
      <c r="M17" s="75">
        <f>SUM(M9:M16)</f>
        <v>0</v>
      </c>
      <c r="N17" s="74">
        <f t="shared" si="4"/>
        <v>3733</v>
      </c>
      <c r="O17" s="75">
        <f>SUM(O9:O16)</f>
        <v>0</v>
      </c>
      <c r="P17" s="75">
        <f>SUM(P9:P16)</f>
        <v>0</v>
      </c>
      <c r="Q17" s="74">
        <f t="shared" si="5"/>
        <v>3733</v>
      </c>
      <c r="R17" s="74">
        <f t="shared" si="6"/>
        <v>14311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565</v>
      </c>
      <c r="B18" s="371" t="s">
        <v>566</v>
      </c>
      <c r="C18" s="369" t="s">
        <v>567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568</v>
      </c>
      <c r="B19" s="371" t="s">
        <v>569</v>
      </c>
      <c r="C19" s="369" t="s">
        <v>570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571</v>
      </c>
      <c r="B20" s="363" t="s">
        <v>572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542</v>
      </c>
      <c r="B21" s="366" t="s">
        <v>573</v>
      </c>
      <c r="C21" s="367" t="s">
        <v>574</v>
      </c>
      <c r="D21" s="189">
        <v>1369</v>
      </c>
      <c r="E21" s="189"/>
      <c r="F21" s="189"/>
      <c r="G21" s="74">
        <f t="shared" si="2"/>
        <v>1369</v>
      </c>
      <c r="H21" s="65"/>
      <c r="I21" s="65"/>
      <c r="J21" s="74">
        <f t="shared" si="3"/>
        <v>1369</v>
      </c>
      <c r="K21" s="65">
        <v>228</v>
      </c>
      <c r="L21" s="65">
        <v>23</v>
      </c>
      <c r="M21" s="65"/>
      <c r="N21" s="74">
        <f t="shared" si="4"/>
        <v>251</v>
      </c>
      <c r="O21" s="65"/>
      <c r="P21" s="65"/>
      <c r="Q21" s="74">
        <f t="shared" si="5"/>
        <v>251</v>
      </c>
      <c r="R21" s="74">
        <f t="shared" si="6"/>
        <v>1118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545</v>
      </c>
      <c r="B22" s="366" t="s">
        <v>575</v>
      </c>
      <c r="C22" s="367" t="s">
        <v>576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548</v>
      </c>
      <c r="B23" s="374" t="s">
        <v>577</v>
      </c>
      <c r="C23" s="367" t="s">
        <v>578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551</v>
      </c>
      <c r="B24" s="375" t="s">
        <v>561</v>
      </c>
      <c r="C24" s="367" t="s">
        <v>579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837</v>
      </c>
      <c r="C25" s="376" t="s">
        <v>581</v>
      </c>
      <c r="D25" s="190">
        <f>SUM(D21:D24)</f>
        <v>1369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1369</v>
      </c>
      <c r="H25" s="66">
        <f t="shared" si="7"/>
        <v>0</v>
      </c>
      <c r="I25" s="66">
        <f t="shared" si="7"/>
        <v>0</v>
      </c>
      <c r="J25" s="67">
        <f t="shared" si="3"/>
        <v>1369</v>
      </c>
      <c r="K25" s="66">
        <f t="shared" si="7"/>
        <v>228</v>
      </c>
      <c r="L25" s="66">
        <f t="shared" si="7"/>
        <v>23</v>
      </c>
      <c r="M25" s="66">
        <f t="shared" si="7"/>
        <v>0</v>
      </c>
      <c r="N25" s="67">
        <f t="shared" si="4"/>
        <v>251</v>
      </c>
      <c r="O25" s="66">
        <f t="shared" si="7"/>
        <v>0</v>
      </c>
      <c r="P25" s="66">
        <f t="shared" si="7"/>
        <v>0</v>
      </c>
      <c r="Q25" s="67">
        <f t="shared" si="5"/>
        <v>251</v>
      </c>
      <c r="R25" s="67">
        <f t="shared" si="6"/>
        <v>1118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582</v>
      </c>
      <c r="B26" s="377" t="s">
        <v>583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542</v>
      </c>
      <c r="B27" s="379" t="s">
        <v>853</v>
      </c>
      <c r="C27" s="380" t="s">
        <v>584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585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586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587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588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545</v>
      </c>
      <c r="B32" s="379" t="s">
        <v>589</v>
      </c>
      <c r="C32" s="367" t="s">
        <v>590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591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592</v>
      </c>
      <c r="C34" s="367" t="s">
        <v>593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594</v>
      </c>
      <c r="C35" s="367" t="s">
        <v>595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596</v>
      </c>
      <c r="C36" s="367" t="s">
        <v>597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548</v>
      </c>
      <c r="B37" s="381" t="s">
        <v>561</v>
      </c>
      <c r="C37" s="367" t="s">
        <v>598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854</v>
      </c>
      <c r="C38" s="369" t="s">
        <v>600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601</v>
      </c>
      <c r="B39" s="370" t="s">
        <v>602</v>
      </c>
      <c r="C39" s="369" t="s">
        <v>603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604</v>
      </c>
      <c r="C40" s="359" t="s">
        <v>605</v>
      </c>
      <c r="D40" s="438">
        <f>D17+D18+D19+D25+D38+D39</f>
        <v>19413</v>
      </c>
      <c r="E40" s="438">
        <f>E17+E18+E19+E25+E38+E39</f>
        <v>0</v>
      </c>
      <c r="F40" s="438">
        <f t="shared" ref="F40:R40" si="13">F17+F18+F19+F25+F38+F39</f>
        <v>0</v>
      </c>
      <c r="G40" s="438">
        <f t="shared" si="13"/>
        <v>19413</v>
      </c>
      <c r="H40" s="438">
        <f t="shared" si="13"/>
        <v>0</v>
      </c>
      <c r="I40" s="438">
        <f t="shared" si="13"/>
        <v>0</v>
      </c>
      <c r="J40" s="438">
        <f t="shared" si="13"/>
        <v>19413</v>
      </c>
      <c r="K40" s="438">
        <f t="shared" si="13"/>
        <v>3598</v>
      </c>
      <c r="L40" s="438">
        <f t="shared" si="13"/>
        <v>386</v>
      </c>
      <c r="M40" s="438">
        <f t="shared" si="13"/>
        <v>0</v>
      </c>
      <c r="N40" s="438">
        <f t="shared" si="13"/>
        <v>3984</v>
      </c>
      <c r="O40" s="438">
        <f t="shared" si="13"/>
        <v>0</v>
      </c>
      <c r="P40" s="438">
        <f t="shared" si="13"/>
        <v>0</v>
      </c>
      <c r="Q40" s="438">
        <f t="shared" si="13"/>
        <v>3984</v>
      </c>
      <c r="R40" s="438">
        <f t="shared" si="13"/>
        <v>15429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606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873</v>
      </c>
      <c r="C44" s="354"/>
      <c r="D44" s="355"/>
      <c r="E44" s="355"/>
      <c r="F44" s="355"/>
      <c r="G44" s="351"/>
      <c r="H44" s="356" t="s">
        <v>869</v>
      </c>
      <c r="I44" s="356"/>
      <c r="J44" s="356"/>
      <c r="K44" s="612"/>
      <c r="L44" s="612"/>
      <c r="M44" s="612"/>
      <c r="N44" s="612"/>
      <c r="O44" s="601" t="s">
        <v>865</v>
      </c>
      <c r="P44" s="602"/>
      <c r="Q44" s="602"/>
      <c r="R44" s="602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workbookViewId="0">
      <selection activeCell="F78" sqref="F78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6" t="s">
        <v>607</v>
      </c>
      <c r="B1" s="616"/>
      <c r="C1" s="616"/>
      <c r="D1" s="616"/>
      <c r="E1" s="616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383</v>
      </c>
      <c r="B3" s="619" t="str">
        <f>'справка №1-БАЛАНС'!E3</f>
        <v>Балкан Фриго ЕООД</v>
      </c>
      <c r="C3" s="620"/>
      <c r="D3" s="526" t="s">
        <v>2</v>
      </c>
      <c r="E3" s="107">
        <f>'справка №1-БАЛАНС'!H3</f>
        <v>131100277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7" t="str">
        <f>'справка №1-БАЛАНС'!E5</f>
        <v>01.01.2017-30.06.2017</v>
      </c>
      <c r="C4" s="618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608</v>
      </c>
      <c r="B5" s="496"/>
      <c r="C5" s="497"/>
      <c r="D5" s="107"/>
      <c r="E5" s="498" t="s">
        <v>609</v>
      </c>
    </row>
    <row r="6" spans="1:15" s="100" customFormat="1">
      <c r="A6" s="389" t="s">
        <v>463</v>
      </c>
      <c r="B6" s="390" t="s">
        <v>8</v>
      </c>
      <c r="C6" s="391" t="s">
        <v>610</v>
      </c>
      <c r="D6" s="138" t="s">
        <v>611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612</v>
      </c>
      <c r="E7" s="124" t="s">
        <v>613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614</v>
      </c>
      <c r="B9" s="394" t="s">
        <v>615</v>
      </c>
      <c r="C9" s="108"/>
      <c r="D9" s="108"/>
      <c r="E9" s="120">
        <f>C9-D9</f>
        <v>0</v>
      </c>
      <c r="F9" s="106"/>
    </row>
    <row r="10" spans="1:15">
      <c r="A10" s="393" t="s">
        <v>616</v>
      </c>
      <c r="B10" s="395"/>
      <c r="C10" s="104"/>
      <c r="D10" s="104"/>
      <c r="E10" s="120"/>
      <c r="F10" s="106"/>
    </row>
    <row r="11" spans="1:15">
      <c r="A11" s="396" t="s">
        <v>617</v>
      </c>
      <c r="B11" s="397" t="s">
        <v>618</v>
      </c>
      <c r="C11" s="119">
        <f>SUM(C12:C14)</f>
        <v>348</v>
      </c>
      <c r="D11" s="119">
        <f>SUM(D12:D14)</f>
        <v>0</v>
      </c>
      <c r="E11" s="120">
        <f>SUM(E12:E14)</f>
        <v>348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619</v>
      </c>
      <c r="B12" s="397" t="s">
        <v>620</v>
      </c>
      <c r="C12" s="108">
        <v>348</v>
      </c>
      <c r="D12" s="108"/>
      <c r="E12" s="120">
        <f t="shared" ref="E12:E42" si="0">C12-D12</f>
        <v>348</v>
      </c>
      <c r="F12" s="106"/>
    </row>
    <row r="13" spans="1:15">
      <c r="A13" s="396" t="s">
        <v>621</v>
      </c>
      <c r="B13" s="397" t="s">
        <v>622</v>
      </c>
      <c r="C13" s="108"/>
      <c r="D13" s="108"/>
      <c r="E13" s="120">
        <f t="shared" si="0"/>
        <v>0</v>
      </c>
      <c r="F13" s="106"/>
    </row>
    <row r="14" spans="1:15">
      <c r="A14" s="396" t="s">
        <v>623</v>
      </c>
      <c r="B14" s="397" t="s">
        <v>624</v>
      </c>
      <c r="C14" s="108"/>
      <c r="D14" s="108"/>
      <c r="E14" s="120">
        <f t="shared" si="0"/>
        <v>0</v>
      </c>
      <c r="F14" s="106"/>
    </row>
    <row r="15" spans="1:15">
      <c r="A15" s="396" t="s">
        <v>625</v>
      </c>
      <c r="B15" s="397" t="s">
        <v>626</v>
      </c>
      <c r="C15" s="108"/>
      <c r="D15" s="108"/>
      <c r="E15" s="120">
        <f t="shared" si="0"/>
        <v>0</v>
      </c>
      <c r="F15" s="106"/>
    </row>
    <row r="16" spans="1:15">
      <c r="A16" s="396" t="s">
        <v>627</v>
      </c>
      <c r="B16" s="397" t="s">
        <v>628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629</v>
      </c>
      <c r="B17" s="397" t="s">
        <v>630</v>
      </c>
      <c r="C17" s="108"/>
      <c r="D17" s="108"/>
      <c r="E17" s="120">
        <f t="shared" si="0"/>
        <v>0</v>
      </c>
      <c r="F17" s="106"/>
    </row>
    <row r="18" spans="1:15">
      <c r="A18" s="396" t="s">
        <v>623</v>
      </c>
      <c r="B18" s="397" t="s">
        <v>631</v>
      </c>
      <c r="C18" s="108"/>
      <c r="D18" s="108"/>
      <c r="E18" s="120">
        <f t="shared" si="0"/>
        <v>0</v>
      </c>
      <c r="F18" s="106"/>
    </row>
    <row r="19" spans="1:15">
      <c r="A19" s="398" t="s">
        <v>632</v>
      </c>
      <c r="B19" s="394" t="s">
        <v>633</v>
      </c>
      <c r="C19" s="104">
        <f>C11+C15+C16</f>
        <v>348</v>
      </c>
      <c r="D19" s="104">
        <f>D11+D15+D16</f>
        <v>0</v>
      </c>
      <c r="E19" s="118">
        <f>E11+E15+E16</f>
        <v>348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634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635</v>
      </c>
      <c r="B21" s="394" t="s">
        <v>636</v>
      </c>
      <c r="C21" s="108">
        <v>189</v>
      </c>
      <c r="D21" s="108"/>
      <c r="E21" s="120">
        <f t="shared" si="0"/>
        <v>189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637</v>
      </c>
      <c r="B23" s="399"/>
      <c r="C23" s="119"/>
      <c r="D23" s="104"/>
      <c r="E23" s="120"/>
      <c r="F23" s="106"/>
    </row>
    <row r="24" spans="1:15">
      <c r="A24" s="396" t="s">
        <v>638</v>
      </c>
      <c r="B24" s="397" t="s">
        <v>639</v>
      </c>
      <c r="C24" s="119">
        <f>SUM(C25:C27)</f>
        <v>92</v>
      </c>
      <c r="D24" s="119">
        <f>SUM(D25:D27)</f>
        <v>92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640</v>
      </c>
      <c r="B25" s="397" t="s">
        <v>641</v>
      </c>
      <c r="C25" s="108"/>
      <c r="D25" s="108"/>
      <c r="E25" s="120">
        <f t="shared" si="0"/>
        <v>0</v>
      </c>
      <c r="F25" s="106"/>
    </row>
    <row r="26" spans="1:15">
      <c r="A26" s="396" t="s">
        <v>642</v>
      </c>
      <c r="B26" s="397" t="s">
        <v>643</v>
      </c>
      <c r="C26" s="108"/>
      <c r="D26" s="108"/>
      <c r="E26" s="120">
        <f t="shared" si="0"/>
        <v>0</v>
      </c>
      <c r="F26" s="106"/>
    </row>
    <row r="27" spans="1:15">
      <c r="A27" s="396" t="s">
        <v>644</v>
      </c>
      <c r="B27" s="397" t="s">
        <v>645</v>
      </c>
      <c r="C27" s="108">
        <v>92</v>
      </c>
      <c r="D27" s="108">
        <v>92</v>
      </c>
      <c r="E27" s="120">
        <f t="shared" si="0"/>
        <v>0</v>
      </c>
      <c r="F27" s="106"/>
    </row>
    <row r="28" spans="1:15">
      <c r="A28" s="396" t="s">
        <v>646</v>
      </c>
      <c r="B28" s="397" t="s">
        <v>647</v>
      </c>
      <c r="C28" s="108">
        <v>410</v>
      </c>
      <c r="D28" s="108">
        <v>410</v>
      </c>
      <c r="E28" s="120">
        <f t="shared" si="0"/>
        <v>0</v>
      </c>
      <c r="F28" s="106"/>
    </row>
    <row r="29" spans="1:15">
      <c r="A29" s="396" t="s">
        <v>648</v>
      </c>
      <c r="B29" s="397" t="s">
        <v>649</v>
      </c>
      <c r="C29" s="108">
        <v>4</v>
      </c>
      <c r="D29" s="108">
        <v>4</v>
      </c>
      <c r="E29" s="120">
        <f t="shared" si="0"/>
        <v>0</v>
      </c>
      <c r="F29" s="106"/>
    </row>
    <row r="30" spans="1:15">
      <c r="A30" s="396" t="s">
        <v>650</v>
      </c>
      <c r="B30" s="397" t="s">
        <v>651</v>
      </c>
      <c r="C30" s="108"/>
      <c r="D30" s="108"/>
      <c r="E30" s="120">
        <f t="shared" si="0"/>
        <v>0</v>
      </c>
      <c r="F30" s="106"/>
    </row>
    <row r="31" spans="1:15">
      <c r="A31" s="396" t="s">
        <v>652</v>
      </c>
      <c r="B31" s="397" t="s">
        <v>653</v>
      </c>
      <c r="C31" s="108"/>
      <c r="D31" s="108"/>
      <c r="E31" s="120">
        <f t="shared" si="0"/>
        <v>0</v>
      </c>
      <c r="F31" s="106"/>
    </row>
    <row r="32" spans="1:15">
      <c r="A32" s="396" t="s">
        <v>654</v>
      </c>
      <c r="B32" s="397" t="s">
        <v>655</v>
      </c>
      <c r="C32" s="108"/>
      <c r="D32" s="108"/>
      <c r="E32" s="120">
        <f t="shared" si="0"/>
        <v>0</v>
      </c>
      <c r="F32" s="106"/>
    </row>
    <row r="33" spans="1:27">
      <c r="A33" s="396" t="s">
        <v>656</v>
      </c>
      <c r="B33" s="397" t="s">
        <v>657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658</v>
      </c>
      <c r="B34" s="397" t="s">
        <v>659</v>
      </c>
      <c r="C34" s="108"/>
      <c r="D34" s="108"/>
      <c r="E34" s="120">
        <f t="shared" si="0"/>
        <v>0</v>
      </c>
      <c r="F34" s="106"/>
    </row>
    <row r="35" spans="1:27">
      <c r="A35" s="396" t="s">
        <v>660</v>
      </c>
      <c r="B35" s="397" t="s">
        <v>661</v>
      </c>
      <c r="C35" s="108"/>
      <c r="D35" s="108"/>
      <c r="E35" s="120">
        <f t="shared" si="0"/>
        <v>0</v>
      </c>
      <c r="F35" s="106"/>
    </row>
    <row r="36" spans="1:27">
      <c r="A36" s="396" t="s">
        <v>662</v>
      </c>
      <c r="B36" s="397" t="s">
        <v>663</v>
      </c>
      <c r="C36" s="108"/>
      <c r="D36" s="108"/>
      <c r="E36" s="120">
        <f t="shared" si="0"/>
        <v>0</v>
      </c>
      <c r="F36" s="106"/>
    </row>
    <row r="37" spans="1:27">
      <c r="A37" s="396" t="s">
        <v>664</v>
      </c>
      <c r="B37" s="397" t="s">
        <v>665</v>
      </c>
      <c r="C37" s="108"/>
      <c r="D37" s="108"/>
      <c r="E37" s="120">
        <f t="shared" si="0"/>
        <v>0</v>
      </c>
      <c r="F37" s="106"/>
    </row>
    <row r="38" spans="1:27">
      <c r="A38" s="396" t="s">
        <v>666</v>
      </c>
      <c r="B38" s="397" t="s">
        <v>667</v>
      </c>
      <c r="C38" s="119">
        <f>SUM(C39:C42)</f>
        <v>20</v>
      </c>
      <c r="D38" s="105">
        <f>SUM(D39:D42)</f>
        <v>20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668</v>
      </c>
      <c r="B39" s="397" t="s">
        <v>669</v>
      </c>
      <c r="C39" s="108"/>
      <c r="D39" s="108"/>
      <c r="E39" s="120">
        <f t="shared" si="0"/>
        <v>0</v>
      </c>
      <c r="F39" s="106"/>
    </row>
    <row r="40" spans="1:27">
      <c r="A40" s="396" t="s">
        <v>670</v>
      </c>
      <c r="B40" s="397" t="s">
        <v>671</v>
      </c>
      <c r="C40" s="108"/>
      <c r="D40" s="108"/>
      <c r="E40" s="120">
        <f t="shared" si="0"/>
        <v>0</v>
      </c>
      <c r="F40" s="106"/>
    </row>
    <row r="41" spans="1:27">
      <c r="A41" s="396" t="s">
        <v>672</v>
      </c>
      <c r="B41" s="397" t="s">
        <v>673</v>
      </c>
      <c r="C41" s="108"/>
      <c r="D41" s="108"/>
      <c r="E41" s="120">
        <f t="shared" si="0"/>
        <v>0</v>
      </c>
      <c r="F41" s="106"/>
    </row>
    <row r="42" spans="1:27">
      <c r="A42" s="396" t="s">
        <v>674</v>
      </c>
      <c r="B42" s="397" t="s">
        <v>675</v>
      </c>
      <c r="C42" s="108">
        <v>20</v>
      </c>
      <c r="D42" s="108">
        <v>20</v>
      </c>
      <c r="E42" s="120">
        <f t="shared" si="0"/>
        <v>0</v>
      </c>
      <c r="F42" s="106"/>
    </row>
    <row r="43" spans="1:27">
      <c r="A43" s="398" t="s">
        <v>676</v>
      </c>
      <c r="B43" s="394" t="s">
        <v>677</v>
      </c>
      <c r="C43" s="104">
        <f>C24+C28+C29+C31+C30+C32+C33+C38</f>
        <v>526</v>
      </c>
      <c r="D43" s="104">
        <f>D24+D28+D29+D31+D30+D32+D33+D38</f>
        <v>526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678</v>
      </c>
      <c r="B44" s="395" t="s">
        <v>679</v>
      </c>
      <c r="C44" s="103">
        <f>C43+C21+C19+C9</f>
        <v>1063</v>
      </c>
      <c r="D44" s="103">
        <f>D43+D21+D19+D9</f>
        <v>526</v>
      </c>
      <c r="E44" s="118">
        <f>E43+E21+E19+E9</f>
        <v>537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680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463</v>
      </c>
      <c r="B48" s="390" t="s">
        <v>8</v>
      </c>
      <c r="C48" s="404" t="s">
        <v>681</v>
      </c>
      <c r="D48" s="138" t="s">
        <v>682</v>
      </c>
      <c r="E48" s="138"/>
      <c r="F48" s="138" t="s">
        <v>683</v>
      </c>
    </row>
    <row r="49" spans="1:16" s="100" customFormat="1">
      <c r="A49" s="389"/>
      <c r="B49" s="392"/>
      <c r="C49" s="404"/>
      <c r="D49" s="393" t="s">
        <v>612</v>
      </c>
      <c r="E49" s="393" t="s">
        <v>613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684</v>
      </c>
      <c r="B51" s="399"/>
      <c r="C51" s="103"/>
      <c r="D51" s="103"/>
      <c r="E51" s="103"/>
      <c r="F51" s="405"/>
    </row>
    <row r="52" spans="1:16">
      <c r="A52" s="396" t="s">
        <v>685</v>
      </c>
      <c r="B52" s="397" t="s">
        <v>686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687</v>
      </c>
      <c r="B53" s="397" t="s">
        <v>688</v>
      </c>
      <c r="C53" s="108"/>
      <c r="D53" s="108"/>
      <c r="E53" s="119">
        <f>C53-D53</f>
        <v>0</v>
      </c>
      <c r="F53" s="108"/>
    </row>
    <row r="54" spans="1:16">
      <c r="A54" s="396" t="s">
        <v>689</v>
      </c>
      <c r="B54" s="397" t="s">
        <v>690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674</v>
      </c>
      <c r="B55" s="397" t="s">
        <v>691</v>
      </c>
      <c r="C55" s="108"/>
      <c r="D55" s="108"/>
      <c r="E55" s="119">
        <f t="shared" si="1"/>
        <v>0</v>
      </c>
      <c r="F55" s="108"/>
    </row>
    <row r="56" spans="1:16" ht="24">
      <c r="A56" s="396" t="s">
        <v>692</v>
      </c>
      <c r="B56" s="397" t="s">
        <v>693</v>
      </c>
      <c r="C56" s="103">
        <f>C57+C59</f>
        <v>10963</v>
      </c>
      <c r="D56" s="103">
        <f>D57+D59</f>
        <v>0</v>
      </c>
      <c r="E56" s="119">
        <f t="shared" si="1"/>
        <v>10963</v>
      </c>
      <c r="F56" s="103">
        <f>F57+F59</f>
        <v>18224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694</v>
      </c>
      <c r="B57" s="397" t="s">
        <v>695</v>
      </c>
      <c r="C57" s="108"/>
      <c r="D57" s="108"/>
      <c r="E57" s="119">
        <f t="shared" si="1"/>
        <v>0</v>
      </c>
      <c r="F57" s="108"/>
    </row>
    <row r="58" spans="1:16">
      <c r="A58" s="406" t="s">
        <v>696</v>
      </c>
      <c r="B58" s="397" t="s">
        <v>697</v>
      </c>
      <c r="C58" s="109"/>
      <c r="D58" s="109"/>
      <c r="E58" s="119">
        <f t="shared" si="1"/>
        <v>0</v>
      </c>
      <c r="F58" s="109"/>
    </row>
    <row r="59" spans="1:16">
      <c r="A59" s="406" t="s">
        <v>698</v>
      </c>
      <c r="B59" s="397" t="s">
        <v>699</v>
      </c>
      <c r="C59" s="108">
        <v>10963</v>
      </c>
      <c r="D59" s="108"/>
      <c r="E59" s="119">
        <f t="shared" si="1"/>
        <v>10963</v>
      </c>
      <c r="F59" s="108">
        <v>18224</v>
      </c>
    </row>
    <row r="60" spans="1:16">
      <c r="A60" s="406" t="s">
        <v>696</v>
      </c>
      <c r="B60" s="397" t="s">
        <v>700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701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702</v>
      </c>
      <c r="C62" s="108"/>
      <c r="D62" s="108"/>
      <c r="E62" s="119">
        <f t="shared" si="1"/>
        <v>0</v>
      </c>
      <c r="F62" s="110"/>
    </row>
    <row r="63" spans="1:16">
      <c r="A63" s="396" t="s">
        <v>703</v>
      </c>
      <c r="B63" s="397" t="s">
        <v>704</v>
      </c>
      <c r="C63" s="108"/>
      <c r="D63" s="108"/>
      <c r="E63" s="119">
        <f t="shared" si="1"/>
        <v>0</v>
      </c>
      <c r="F63" s="110"/>
    </row>
    <row r="64" spans="1:16">
      <c r="A64" s="396" t="s">
        <v>705</v>
      </c>
      <c r="B64" s="397" t="s">
        <v>706</v>
      </c>
      <c r="C64" s="108"/>
      <c r="D64" s="108"/>
      <c r="E64" s="119">
        <f t="shared" si="1"/>
        <v>0</v>
      </c>
      <c r="F64" s="110"/>
    </row>
    <row r="65" spans="1:16">
      <c r="A65" s="396" t="s">
        <v>707</v>
      </c>
      <c r="B65" s="397" t="s">
        <v>708</v>
      </c>
      <c r="C65" s="109"/>
      <c r="D65" s="109"/>
      <c r="E65" s="119">
        <f t="shared" si="1"/>
        <v>0</v>
      </c>
      <c r="F65" s="111"/>
    </row>
    <row r="66" spans="1:16">
      <c r="A66" s="398" t="s">
        <v>709</v>
      </c>
      <c r="B66" s="394" t="s">
        <v>710</v>
      </c>
      <c r="C66" s="103">
        <f>C52+C56+C61+C62+C63+C64</f>
        <v>10963</v>
      </c>
      <c r="D66" s="103">
        <f>D52+D56+D61+D62+D63+D64</f>
        <v>0</v>
      </c>
      <c r="E66" s="119">
        <f t="shared" si="1"/>
        <v>10963</v>
      </c>
      <c r="F66" s="103">
        <f>F52+F56+F61+F62+F63+F64</f>
        <v>18224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711</v>
      </c>
      <c r="B67" s="395"/>
      <c r="C67" s="104"/>
      <c r="D67" s="104"/>
      <c r="E67" s="119"/>
      <c r="F67" s="112"/>
    </row>
    <row r="68" spans="1:16">
      <c r="A68" s="396" t="s">
        <v>712</v>
      </c>
      <c r="B68" s="407" t="s">
        <v>713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714</v>
      </c>
      <c r="B70" s="399"/>
      <c r="C70" s="104"/>
      <c r="D70" s="104"/>
      <c r="E70" s="119"/>
      <c r="F70" s="112"/>
    </row>
    <row r="71" spans="1:16">
      <c r="A71" s="396" t="s">
        <v>685</v>
      </c>
      <c r="B71" s="397" t="s">
        <v>715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716</v>
      </c>
      <c r="B72" s="397" t="s">
        <v>717</v>
      </c>
      <c r="C72" s="108"/>
      <c r="D72" s="108"/>
      <c r="E72" s="119">
        <f t="shared" si="1"/>
        <v>0</v>
      </c>
      <c r="F72" s="110"/>
    </row>
    <row r="73" spans="1:16">
      <c r="A73" s="396" t="s">
        <v>718</v>
      </c>
      <c r="B73" s="397" t="s">
        <v>719</v>
      </c>
      <c r="C73" s="108"/>
      <c r="D73" s="108"/>
      <c r="E73" s="119">
        <f t="shared" si="1"/>
        <v>0</v>
      </c>
      <c r="F73" s="110"/>
    </row>
    <row r="74" spans="1:16">
      <c r="A74" s="408" t="s">
        <v>720</v>
      </c>
      <c r="B74" s="397" t="s">
        <v>721</v>
      </c>
      <c r="C74" s="108"/>
      <c r="D74" s="108"/>
      <c r="E74" s="119">
        <f t="shared" si="1"/>
        <v>0</v>
      </c>
      <c r="F74" s="110"/>
    </row>
    <row r="75" spans="1:16" ht="24">
      <c r="A75" s="396" t="s">
        <v>692</v>
      </c>
      <c r="B75" s="397" t="s">
        <v>722</v>
      </c>
      <c r="C75" s="103">
        <f>C76+C78</f>
        <v>931</v>
      </c>
      <c r="D75" s="103">
        <f>D76+D78</f>
        <v>931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723</v>
      </c>
      <c r="B76" s="397" t="s">
        <v>724</v>
      </c>
      <c r="C76" s="108"/>
      <c r="D76" s="108"/>
      <c r="E76" s="119">
        <f t="shared" si="1"/>
        <v>0</v>
      </c>
      <c r="F76" s="108"/>
    </row>
    <row r="77" spans="1:16">
      <c r="A77" s="396" t="s">
        <v>725</v>
      </c>
      <c r="B77" s="397" t="s">
        <v>726</v>
      </c>
      <c r="C77" s="109"/>
      <c r="D77" s="109"/>
      <c r="E77" s="119">
        <f t="shared" si="1"/>
        <v>0</v>
      </c>
      <c r="F77" s="109"/>
    </row>
    <row r="78" spans="1:16">
      <c r="A78" s="396" t="s">
        <v>727</v>
      </c>
      <c r="B78" s="397" t="s">
        <v>728</v>
      </c>
      <c r="C78" s="108">
        <v>931</v>
      </c>
      <c r="D78" s="108">
        <v>931</v>
      </c>
      <c r="E78" s="119">
        <f t="shared" si="1"/>
        <v>0</v>
      </c>
      <c r="F78" s="108"/>
    </row>
    <row r="79" spans="1:16">
      <c r="A79" s="396" t="s">
        <v>696</v>
      </c>
      <c r="B79" s="397" t="s">
        <v>729</v>
      </c>
      <c r="C79" s="109"/>
      <c r="D79" s="109"/>
      <c r="E79" s="119">
        <f t="shared" si="1"/>
        <v>0</v>
      </c>
      <c r="F79" s="109"/>
    </row>
    <row r="80" spans="1:16">
      <c r="A80" s="396" t="s">
        <v>730</v>
      </c>
      <c r="B80" s="397" t="s">
        <v>731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732</v>
      </c>
      <c r="B81" s="397" t="s">
        <v>733</v>
      </c>
      <c r="C81" s="108"/>
      <c r="D81" s="108"/>
      <c r="E81" s="119">
        <f t="shared" si="1"/>
        <v>0</v>
      </c>
      <c r="F81" s="108"/>
    </row>
    <row r="82" spans="1:16">
      <c r="A82" s="396" t="s">
        <v>734</v>
      </c>
      <c r="B82" s="397" t="s">
        <v>735</v>
      </c>
      <c r="C82" s="108"/>
      <c r="D82" s="108"/>
      <c r="E82" s="119">
        <f t="shared" si="1"/>
        <v>0</v>
      </c>
      <c r="F82" s="108"/>
    </row>
    <row r="83" spans="1:16" ht="24">
      <c r="A83" s="396" t="s">
        <v>736</v>
      </c>
      <c r="B83" s="397" t="s">
        <v>737</v>
      </c>
      <c r="C83" s="108"/>
      <c r="D83" s="108"/>
      <c r="E83" s="119">
        <f t="shared" si="1"/>
        <v>0</v>
      </c>
      <c r="F83" s="108"/>
    </row>
    <row r="84" spans="1:16">
      <c r="A84" s="396" t="s">
        <v>738</v>
      </c>
      <c r="B84" s="397" t="s">
        <v>739</v>
      </c>
      <c r="C84" s="108"/>
      <c r="D84" s="108"/>
      <c r="E84" s="119">
        <f t="shared" si="1"/>
        <v>0</v>
      </c>
      <c r="F84" s="108"/>
    </row>
    <row r="85" spans="1:16">
      <c r="A85" s="396" t="s">
        <v>740</v>
      </c>
      <c r="B85" s="397" t="s">
        <v>741</v>
      </c>
      <c r="C85" s="104">
        <f>SUM(C86:C90)+C94</f>
        <v>94</v>
      </c>
      <c r="D85" s="104">
        <f>SUM(D86:D90)+D94</f>
        <v>94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742</v>
      </c>
      <c r="B86" s="397" t="s">
        <v>743</v>
      </c>
      <c r="C86" s="108"/>
      <c r="D86" s="108"/>
      <c r="E86" s="119">
        <f t="shared" si="1"/>
        <v>0</v>
      </c>
      <c r="F86" s="108"/>
    </row>
    <row r="87" spans="1:16">
      <c r="A87" s="396" t="s">
        <v>744</v>
      </c>
      <c r="B87" s="397" t="s">
        <v>745</v>
      </c>
      <c r="C87" s="108">
        <v>32</v>
      </c>
      <c r="D87" s="108">
        <v>32</v>
      </c>
      <c r="E87" s="119">
        <f t="shared" si="1"/>
        <v>0</v>
      </c>
      <c r="F87" s="108"/>
    </row>
    <row r="88" spans="1:16">
      <c r="A88" s="396" t="s">
        <v>746</v>
      </c>
      <c r="B88" s="397" t="s">
        <v>747</v>
      </c>
      <c r="C88" s="108"/>
      <c r="D88" s="108"/>
      <c r="E88" s="119">
        <f t="shared" si="1"/>
        <v>0</v>
      </c>
      <c r="F88" s="108"/>
    </row>
    <row r="89" spans="1:16">
      <c r="A89" s="396" t="s">
        <v>748</v>
      </c>
      <c r="B89" s="397" t="s">
        <v>749</v>
      </c>
      <c r="C89" s="108"/>
      <c r="D89" s="108"/>
      <c r="E89" s="119">
        <f t="shared" si="1"/>
        <v>0</v>
      </c>
      <c r="F89" s="108"/>
    </row>
    <row r="90" spans="1:16">
      <c r="A90" s="396" t="s">
        <v>750</v>
      </c>
      <c r="B90" s="397" t="s">
        <v>751</v>
      </c>
      <c r="C90" s="103">
        <f>SUM(C91:C93)</f>
        <v>62</v>
      </c>
      <c r="D90" s="103">
        <f>SUM(D91:D93)</f>
        <v>62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752</v>
      </c>
      <c r="B91" s="397" t="s">
        <v>753</v>
      </c>
      <c r="C91" s="108"/>
      <c r="D91" s="108"/>
      <c r="E91" s="119">
        <f t="shared" si="1"/>
        <v>0</v>
      </c>
      <c r="F91" s="108"/>
    </row>
    <row r="92" spans="1:16">
      <c r="A92" s="396" t="s">
        <v>660</v>
      </c>
      <c r="B92" s="397" t="s">
        <v>754</v>
      </c>
      <c r="C92" s="108">
        <v>62</v>
      </c>
      <c r="D92" s="108">
        <v>62</v>
      </c>
      <c r="E92" s="119">
        <f t="shared" si="1"/>
        <v>0</v>
      </c>
      <c r="F92" s="108"/>
    </row>
    <row r="93" spans="1:16">
      <c r="A93" s="396" t="s">
        <v>664</v>
      </c>
      <c r="B93" s="397" t="s">
        <v>755</v>
      </c>
      <c r="C93" s="108"/>
      <c r="D93" s="108"/>
      <c r="E93" s="119">
        <f t="shared" si="1"/>
        <v>0</v>
      </c>
      <c r="F93" s="108"/>
    </row>
    <row r="94" spans="1:16">
      <c r="A94" s="396" t="s">
        <v>756</v>
      </c>
      <c r="B94" s="397" t="s">
        <v>757</v>
      </c>
      <c r="C94" s="108"/>
      <c r="D94" s="108"/>
      <c r="E94" s="119">
        <f t="shared" si="1"/>
        <v>0</v>
      </c>
      <c r="F94" s="108"/>
    </row>
    <row r="95" spans="1:16">
      <c r="A95" s="396" t="s">
        <v>758</v>
      </c>
      <c r="B95" s="397" t="s">
        <v>759</v>
      </c>
      <c r="C95" s="108">
        <v>28</v>
      </c>
      <c r="D95" s="108">
        <v>28</v>
      </c>
      <c r="E95" s="119">
        <f t="shared" si="1"/>
        <v>0</v>
      </c>
      <c r="F95" s="110"/>
    </row>
    <row r="96" spans="1:16">
      <c r="A96" s="398" t="s">
        <v>760</v>
      </c>
      <c r="B96" s="407" t="s">
        <v>761</v>
      </c>
      <c r="C96" s="104">
        <f>C85+C80+C75+C71+C95</f>
        <v>1053</v>
      </c>
      <c r="D96" s="104">
        <f>D85+D80+D75+D71+D95</f>
        <v>1053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762</v>
      </c>
      <c r="B97" s="395" t="s">
        <v>763</v>
      </c>
      <c r="C97" s="104">
        <f>C96+C68+C66</f>
        <v>12016</v>
      </c>
      <c r="D97" s="104">
        <f>D96+D68+D66</f>
        <v>1053</v>
      </c>
      <c r="E97" s="104">
        <f>E96+E68+E66</f>
        <v>10963</v>
      </c>
      <c r="F97" s="104">
        <f>F96+F68+F66</f>
        <v>18224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764</v>
      </c>
      <c r="B99" s="410"/>
      <c r="C99" s="113"/>
      <c r="D99" s="113"/>
      <c r="E99" s="113"/>
      <c r="F99" s="411" t="s">
        <v>523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463</v>
      </c>
      <c r="B100" s="395" t="s">
        <v>464</v>
      </c>
      <c r="C100" s="115" t="s">
        <v>765</v>
      </c>
      <c r="D100" s="115" t="s">
        <v>766</v>
      </c>
      <c r="E100" s="115" t="s">
        <v>767</v>
      </c>
      <c r="F100" s="115" t="s">
        <v>768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769</v>
      </c>
      <c r="B102" s="397" t="s">
        <v>770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771</v>
      </c>
      <c r="B103" s="397" t="s">
        <v>772</v>
      </c>
      <c r="C103" s="108"/>
      <c r="D103" s="108"/>
      <c r="E103" s="108"/>
      <c r="F103" s="125">
        <f>C103+D103-E103</f>
        <v>0</v>
      </c>
    </row>
    <row r="104" spans="1:27">
      <c r="A104" s="396" t="s">
        <v>773</v>
      </c>
      <c r="B104" s="397" t="s">
        <v>774</v>
      </c>
      <c r="C104" s="108"/>
      <c r="D104" s="108"/>
      <c r="E104" s="108"/>
      <c r="F104" s="125">
        <f>C104+D104-E104</f>
        <v>0</v>
      </c>
    </row>
    <row r="105" spans="1:27">
      <c r="A105" s="412" t="s">
        <v>775</v>
      </c>
      <c r="B105" s="395" t="s">
        <v>776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777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5" t="s">
        <v>778</v>
      </c>
      <c r="B107" s="615"/>
      <c r="C107" s="615"/>
      <c r="D107" s="615"/>
      <c r="E107" s="615"/>
      <c r="F107" s="615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4" t="s">
        <v>874</v>
      </c>
      <c r="B109" s="614"/>
      <c r="C109" s="614" t="s">
        <v>864</v>
      </c>
      <c r="D109" s="614"/>
      <c r="E109" s="614"/>
      <c r="F109" s="614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3" t="s">
        <v>865</v>
      </c>
      <c r="D111" s="613"/>
      <c r="E111" s="613"/>
      <c r="F111" s="613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>
      <selection activeCell="B5" sqref="B5:F5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781</v>
      </c>
      <c r="F2" s="418"/>
      <c r="G2" s="418"/>
      <c r="H2" s="416"/>
      <c r="I2" s="416"/>
    </row>
    <row r="3" spans="1:9">
      <c r="A3" s="416"/>
      <c r="B3" s="417"/>
      <c r="C3" s="419" t="s">
        <v>782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383</v>
      </c>
      <c r="B4" s="621" t="str">
        <f>'справка №1-БАЛАНС'!E3</f>
        <v>Балкан Фриго ЕООД</v>
      </c>
      <c r="C4" s="621"/>
      <c r="D4" s="621"/>
      <c r="E4" s="621"/>
      <c r="F4" s="621"/>
      <c r="G4" s="627" t="s">
        <v>2</v>
      </c>
      <c r="H4" s="627"/>
      <c r="I4" s="500">
        <f>'справка №1-БАЛАНС'!H3</f>
        <v>131100277</v>
      </c>
    </row>
    <row r="5" spans="1:9" ht="15">
      <c r="A5" s="501" t="s">
        <v>5</v>
      </c>
      <c r="B5" s="622" t="str">
        <f>'справка №1-БАЛАНС'!E5</f>
        <v>01.01.2017-30.06.2017</v>
      </c>
      <c r="C5" s="622"/>
      <c r="D5" s="622"/>
      <c r="E5" s="622"/>
      <c r="F5" s="622"/>
      <c r="G5" s="625" t="s">
        <v>4</v>
      </c>
      <c r="H5" s="626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783</v>
      </c>
    </row>
    <row r="7" spans="1:9" s="520" customFormat="1">
      <c r="A7" s="140" t="s">
        <v>463</v>
      </c>
      <c r="B7" s="79"/>
      <c r="C7" s="140" t="s">
        <v>784</v>
      </c>
      <c r="D7" s="141"/>
      <c r="E7" s="142"/>
      <c r="F7" s="143" t="s">
        <v>785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786</v>
      </c>
      <c r="D8" s="82" t="s">
        <v>787</v>
      </c>
      <c r="E8" s="82" t="s">
        <v>788</v>
      </c>
      <c r="F8" s="142" t="s">
        <v>789</v>
      </c>
      <c r="G8" s="144" t="s">
        <v>790</v>
      </c>
      <c r="H8" s="144"/>
      <c r="I8" s="144" t="s">
        <v>791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534</v>
      </c>
      <c r="H9" s="80" t="s">
        <v>535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792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793</v>
      </c>
      <c r="B12" s="90" t="s">
        <v>794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795</v>
      </c>
      <c r="B13" s="90" t="s">
        <v>796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594</v>
      </c>
      <c r="B14" s="90" t="s">
        <v>797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798</v>
      </c>
      <c r="B15" s="90" t="s">
        <v>799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800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563</v>
      </c>
      <c r="B17" s="92" t="s">
        <v>801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802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793</v>
      </c>
      <c r="B19" s="90" t="s">
        <v>803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804</v>
      </c>
      <c r="B20" s="90" t="s">
        <v>805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806</v>
      </c>
      <c r="B21" s="90" t="s">
        <v>807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808</v>
      </c>
      <c r="B22" s="90" t="s">
        <v>809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810</v>
      </c>
      <c r="B23" s="90" t="s">
        <v>811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812</v>
      </c>
      <c r="B24" s="90" t="s">
        <v>813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814</v>
      </c>
      <c r="B25" s="95" t="s">
        <v>815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580</v>
      </c>
      <c r="B26" s="92" t="s">
        <v>816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817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779</v>
      </c>
      <c r="B30" s="624"/>
      <c r="C30" s="624"/>
      <c r="D30" s="459" t="s">
        <v>818</v>
      </c>
      <c r="E30" s="623"/>
      <c r="F30" s="623"/>
      <c r="G30" s="623"/>
      <c r="H30" s="420" t="s">
        <v>780</v>
      </c>
      <c r="I30" s="623"/>
      <c r="J30" s="623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topLeftCell="A118" workbookViewId="0">
      <selection activeCell="H37" sqref="H37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819</v>
      </c>
      <c r="B2" s="145"/>
      <c r="C2" s="145"/>
      <c r="D2" s="145"/>
      <c r="E2" s="145"/>
      <c r="F2" s="145"/>
    </row>
    <row r="3" spans="1:15" ht="12.75" customHeight="1">
      <c r="A3" s="145" t="s">
        <v>820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383</v>
      </c>
      <c r="B5" s="628" t="str">
        <f>'справка №1-БАЛАНС'!E3</f>
        <v>Балкан Фриго ЕООД</v>
      </c>
      <c r="C5" s="628"/>
      <c r="D5" s="628"/>
      <c r="E5" s="570" t="s">
        <v>2</v>
      </c>
      <c r="F5" s="451">
        <f>'справка №1-БАЛАНС'!H3</f>
        <v>131100277</v>
      </c>
    </row>
    <row r="6" spans="1:15" ht="15" customHeight="1">
      <c r="A6" s="27" t="s">
        <v>821</v>
      </c>
      <c r="B6" s="629" t="str">
        <f>'справка №1-БАЛАНС'!E5</f>
        <v>01.01.2017-30.06.2017</v>
      </c>
      <c r="C6" s="629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822</v>
      </c>
      <c r="B8" s="32" t="s">
        <v>8</v>
      </c>
      <c r="C8" s="33" t="s">
        <v>823</v>
      </c>
      <c r="D8" s="33" t="s">
        <v>824</v>
      </c>
      <c r="E8" s="33" t="s">
        <v>825</v>
      </c>
      <c r="F8" s="33" t="s">
        <v>826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827</v>
      </c>
      <c r="B10" s="35"/>
      <c r="C10" s="429"/>
      <c r="D10" s="429"/>
      <c r="E10" s="429"/>
      <c r="F10" s="429"/>
    </row>
    <row r="11" spans="1:15" ht="18" customHeight="1">
      <c r="A11" s="36" t="s">
        <v>828</v>
      </c>
      <c r="B11" s="37"/>
      <c r="C11" s="429"/>
      <c r="D11" s="429"/>
      <c r="E11" s="429"/>
      <c r="F11" s="429"/>
    </row>
    <row r="12" spans="1:15" ht="14.25" customHeight="1">
      <c r="A12" s="36" t="s">
        <v>829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830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548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551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563</v>
      </c>
      <c r="B27" s="39" t="s">
        <v>831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832</v>
      </c>
      <c r="B28" s="40"/>
      <c r="C28" s="429"/>
      <c r="D28" s="429"/>
      <c r="E28" s="429"/>
      <c r="F28" s="442"/>
    </row>
    <row r="29" spans="1:16">
      <c r="A29" s="36" t="s">
        <v>542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545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548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551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580</v>
      </c>
      <c r="B44" s="39" t="s">
        <v>833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834</v>
      </c>
      <c r="B45" s="40"/>
      <c r="C45" s="429"/>
      <c r="D45" s="429"/>
      <c r="E45" s="429"/>
      <c r="F45" s="442"/>
    </row>
    <row r="46" spans="1:16">
      <c r="A46" s="36" t="s">
        <v>542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545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548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551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599</v>
      </c>
      <c r="B61" s="39" t="s">
        <v>835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836</v>
      </c>
      <c r="B62" s="40"/>
      <c r="C62" s="429"/>
      <c r="D62" s="429"/>
      <c r="E62" s="429"/>
      <c r="F62" s="442"/>
    </row>
    <row r="63" spans="1:16">
      <c r="A63" s="36" t="s">
        <v>542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545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548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551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837</v>
      </c>
      <c r="B78" s="39" t="s">
        <v>838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839</v>
      </c>
      <c r="B79" s="39" t="s">
        <v>840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841</v>
      </c>
      <c r="B80" s="39"/>
      <c r="C80" s="429"/>
      <c r="D80" s="429"/>
      <c r="E80" s="429"/>
      <c r="F80" s="442"/>
    </row>
    <row r="81" spans="1:6" ht="14.25" customHeight="1">
      <c r="A81" s="36" t="s">
        <v>828</v>
      </c>
      <c r="B81" s="40"/>
      <c r="C81" s="429"/>
      <c r="D81" s="429"/>
      <c r="E81" s="429"/>
      <c r="F81" s="442"/>
    </row>
    <row r="82" spans="1:6">
      <c r="A82" s="36" t="s">
        <v>829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830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548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551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563</v>
      </c>
      <c r="B97" s="39" t="s">
        <v>842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832</v>
      </c>
      <c r="B98" s="40"/>
      <c r="C98" s="429"/>
      <c r="D98" s="429"/>
      <c r="E98" s="429"/>
      <c r="F98" s="442"/>
    </row>
    <row r="99" spans="1:16">
      <c r="A99" s="36" t="s">
        <v>542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545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548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551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580</v>
      </c>
      <c r="B114" s="39" t="s">
        <v>843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834</v>
      </c>
      <c r="B115" s="40"/>
      <c r="C115" s="429"/>
      <c r="D115" s="429"/>
      <c r="E115" s="429"/>
      <c r="F115" s="442"/>
    </row>
    <row r="116" spans="1:16">
      <c r="A116" s="36" t="s">
        <v>542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545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548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551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599</v>
      </c>
      <c r="B131" s="39" t="s">
        <v>844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836</v>
      </c>
      <c r="B132" s="40"/>
      <c r="C132" s="429"/>
      <c r="D132" s="429"/>
      <c r="E132" s="429"/>
      <c r="F132" s="442"/>
    </row>
    <row r="133" spans="1:16">
      <c r="A133" s="36" t="s">
        <v>542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545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548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551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837</v>
      </c>
      <c r="B148" s="39" t="s">
        <v>845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846</v>
      </c>
      <c r="B149" s="39" t="s">
        <v>847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848</v>
      </c>
      <c r="B151" s="453"/>
      <c r="C151" s="630" t="s">
        <v>849</v>
      </c>
      <c r="D151" s="630"/>
      <c r="E151" s="630"/>
      <c r="F151" s="630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30" t="s">
        <v>856</v>
      </c>
      <c r="D153" s="630"/>
      <c r="E153" s="630"/>
      <c r="F153" s="630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Petya Markova</cp:lastModifiedBy>
  <cp:lastPrinted>2017-07-13T10:58:35Z</cp:lastPrinted>
  <dcterms:created xsi:type="dcterms:W3CDTF">2000-06-29T12:02:40Z</dcterms:created>
  <dcterms:modified xsi:type="dcterms:W3CDTF">2017-07-13T11:09:18Z</dcterms:modified>
</cp:coreProperties>
</file>