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/>
  <bookViews>
    <workbookView xWindow="19185" yWindow="-15" windowWidth="9630" windowHeight="14265" tabRatio="929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13" r:id="rId6"/>
    <sheet name="справка №7" sheetId="7" r:id="rId7"/>
    <sheet name="справка №8" sheetId="8" r:id="rId8"/>
  </sheets>
  <externalReferences>
    <externalReference r:id="rId9"/>
  </externalReference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0">'справка №1-БАЛАНС'!$E$7:$H$96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4519"/>
</workbook>
</file>

<file path=xl/calcChain.xml><?xml version="1.0" encoding="utf-8"?>
<calcChain xmlns="http://schemas.openxmlformats.org/spreadsheetml/2006/main">
  <c r="E88" i="13"/>
  <c r="G24" i="2"/>
  <c r="B3" i="13"/>
  <c r="E3"/>
  <c r="B4"/>
  <c r="E4"/>
  <c r="E9"/>
  <c r="C11"/>
  <c r="D11"/>
  <c r="E12"/>
  <c r="E13"/>
  <c r="E14"/>
  <c r="E15"/>
  <c r="C16"/>
  <c r="C19" s="1"/>
  <c r="D16"/>
  <c r="E16"/>
  <c r="E17"/>
  <c r="E18"/>
  <c r="D19"/>
  <c r="E20"/>
  <c r="E21"/>
  <c r="C24"/>
  <c r="D24"/>
  <c r="E25"/>
  <c r="E26"/>
  <c r="E27"/>
  <c r="E28"/>
  <c r="E29"/>
  <c r="E30"/>
  <c r="E31"/>
  <c r="E32"/>
  <c r="C33"/>
  <c r="D33"/>
  <c r="E34"/>
  <c r="E35"/>
  <c r="E36"/>
  <c r="E37"/>
  <c r="C38"/>
  <c r="D38"/>
  <c r="D43" s="1"/>
  <c r="D44" s="1"/>
  <c r="E39"/>
  <c r="E40"/>
  <c r="E41"/>
  <c r="E42"/>
  <c r="C52"/>
  <c r="D52"/>
  <c r="E52" s="1"/>
  <c r="F52"/>
  <c r="E53"/>
  <c r="E54"/>
  <c r="E55"/>
  <c r="C56"/>
  <c r="C66" s="1"/>
  <c r="D56"/>
  <c r="E56"/>
  <c r="F56"/>
  <c r="E57"/>
  <c r="E58"/>
  <c r="E59"/>
  <c r="E60"/>
  <c r="E61"/>
  <c r="E62"/>
  <c r="E63"/>
  <c r="E64"/>
  <c r="E65"/>
  <c r="D66"/>
  <c r="F66"/>
  <c r="E68"/>
  <c r="C71"/>
  <c r="D71"/>
  <c r="F71"/>
  <c r="E72"/>
  <c r="E73"/>
  <c r="E74"/>
  <c r="C75"/>
  <c r="D75"/>
  <c r="F75"/>
  <c r="E76"/>
  <c r="E77"/>
  <c r="E78"/>
  <c r="E75" s="1"/>
  <c r="E79"/>
  <c r="C80"/>
  <c r="D80"/>
  <c r="F80"/>
  <c r="E81"/>
  <c r="E82"/>
  <c r="E83"/>
  <c r="E84"/>
  <c r="E86"/>
  <c r="E87"/>
  <c r="E89"/>
  <c r="C90"/>
  <c r="C85" s="1"/>
  <c r="D90"/>
  <c r="F90"/>
  <c r="F85" s="1"/>
  <c r="F96" s="1"/>
  <c r="F97" s="1"/>
  <c r="E91"/>
  <c r="E92"/>
  <c r="E93"/>
  <c r="E94"/>
  <c r="E95"/>
  <c r="F102"/>
  <c r="F103"/>
  <c r="F104"/>
  <c r="C105"/>
  <c r="D105"/>
  <c r="E105"/>
  <c r="F11" i="4"/>
  <c r="H27" i="1"/>
  <c r="H33" s="1"/>
  <c r="D19" i="2"/>
  <c r="G13"/>
  <c r="C26"/>
  <c r="C19"/>
  <c r="D42" i="3"/>
  <c r="D20"/>
  <c r="C42"/>
  <c r="C20"/>
  <c r="G27" i="1"/>
  <c r="G33" s="1"/>
  <c r="H21"/>
  <c r="H25" s="1"/>
  <c r="H17"/>
  <c r="G17"/>
  <c r="C39"/>
  <c r="C34"/>
  <c r="C45" s="1"/>
  <c r="H49"/>
  <c r="D78"/>
  <c r="D84" s="1"/>
  <c r="D64"/>
  <c r="D32"/>
  <c r="D19"/>
  <c r="D27"/>
  <c r="D34"/>
  <c r="D45" s="1"/>
  <c r="D39"/>
  <c r="D51"/>
  <c r="G49"/>
  <c r="C32"/>
  <c r="C51"/>
  <c r="C78"/>
  <c r="C84" s="1"/>
  <c r="H13" i="2"/>
  <c r="D26"/>
  <c r="D35"/>
  <c r="C35"/>
  <c r="B3"/>
  <c r="B2"/>
  <c r="H3"/>
  <c r="H2"/>
  <c r="B4"/>
  <c r="B4" i="3"/>
  <c r="D5"/>
  <c r="D4"/>
  <c r="B5"/>
  <c r="B6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2"/>
  <c r="F21"/>
  <c r="F24"/>
  <c r="G11"/>
  <c r="G12"/>
  <c r="G17"/>
  <c r="G21"/>
  <c r="G24"/>
  <c r="H12"/>
  <c r="H17"/>
  <c r="H21"/>
  <c r="H24"/>
  <c r="I16"/>
  <c r="L16" s="1"/>
  <c r="I12"/>
  <c r="I17"/>
  <c r="I21"/>
  <c r="I24"/>
  <c r="J11"/>
  <c r="J15" s="1"/>
  <c r="J12"/>
  <c r="J17"/>
  <c r="J21"/>
  <c r="J24"/>
  <c r="J16"/>
  <c r="K17"/>
  <c r="K21"/>
  <c r="K24"/>
  <c r="K12"/>
  <c r="K15" s="1"/>
  <c r="C11"/>
  <c r="C15" s="1"/>
  <c r="C12"/>
  <c r="C17"/>
  <c r="C21"/>
  <c r="C24"/>
  <c r="L24" s="1"/>
  <c r="L13"/>
  <c r="L14"/>
  <c r="L18"/>
  <c r="L19"/>
  <c r="L20"/>
  <c r="L22"/>
  <c r="L23"/>
  <c r="L25"/>
  <c r="L26"/>
  <c r="L27"/>
  <c r="L28"/>
  <c r="L30"/>
  <c r="L31"/>
  <c r="G39" i="5"/>
  <c r="J39"/>
  <c r="N39"/>
  <c r="Q39"/>
  <c r="O3"/>
  <c r="O2"/>
  <c r="C3"/>
  <c r="C2"/>
  <c r="G15"/>
  <c r="J15"/>
  <c r="N15"/>
  <c r="Q15"/>
  <c r="D17"/>
  <c r="D25"/>
  <c r="D27"/>
  <c r="D32"/>
  <c r="G32" s="1"/>
  <c r="J32" s="1"/>
  <c r="E17"/>
  <c r="E25"/>
  <c r="E27"/>
  <c r="E32"/>
  <c r="F17"/>
  <c r="F25"/>
  <c r="F27"/>
  <c r="F32"/>
  <c r="G18"/>
  <c r="J18" s="1"/>
  <c r="G19"/>
  <c r="H17"/>
  <c r="H25"/>
  <c r="H27"/>
  <c r="H32"/>
  <c r="I17"/>
  <c r="I25"/>
  <c r="I27"/>
  <c r="I32"/>
  <c r="J19"/>
  <c r="R19" s="1"/>
  <c r="K17"/>
  <c r="K25"/>
  <c r="K27"/>
  <c r="K32"/>
  <c r="L17"/>
  <c r="L25"/>
  <c r="L27"/>
  <c r="L32"/>
  <c r="N32" s="1"/>
  <c r="Q32" s="1"/>
  <c r="M17"/>
  <c r="M25"/>
  <c r="M27"/>
  <c r="M32"/>
  <c r="N17"/>
  <c r="N18"/>
  <c r="N19"/>
  <c r="N25"/>
  <c r="O17"/>
  <c r="O25"/>
  <c r="O27"/>
  <c r="O32"/>
  <c r="P17"/>
  <c r="P25"/>
  <c r="P27"/>
  <c r="P32"/>
  <c r="Q17"/>
  <c r="Q18"/>
  <c r="Q19"/>
  <c r="Q25"/>
  <c r="N28"/>
  <c r="Q28" s="1"/>
  <c r="G28"/>
  <c r="J28" s="1"/>
  <c r="N29"/>
  <c r="Q29"/>
  <c r="G29"/>
  <c r="J29"/>
  <c r="N30"/>
  <c r="Q30"/>
  <c r="G30"/>
  <c r="J30"/>
  <c r="R30" s="1"/>
  <c r="N31"/>
  <c r="Q31" s="1"/>
  <c r="G31"/>
  <c r="J31" s="1"/>
  <c r="R31" s="1"/>
  <c r="N33"/>
  <c r="Q33" s="1"/>
  <c r="G33"/>
  <c r="J33" s="1"/>
  <c r="R33" s="1"/>
  <c r="N34"/>
  <c r="Q34" s="1"/>
  <c r="G34"/>
  <c r="J34" s="1"/>
  <c r="R34" s="1"/>
  <c r="N35"/>
  <c r="Q35" s="1"/>
  <c r="G35"/>
  <c r="J35" s="1"/>
  <c r="N36"/>
  <c r="Q36" s="1"/>
  <c r="G36"/>
  <c r="J36" s="1"/>
  <c r="N37"/>
  <c r="Q37" s="1"/>
  <c r="G37"/>
  <c r="J37" s="1"/>
  <c r="R37" s="1"/>
  <c r="G20"/>
  <c r="G21"/>
  <c r="G22"/>
  <c r="J22" s="1"/>
  <c r="G23"/>
  <c r="G24"/>
  <c r="G27"/>
  <c r="G16"/>
  <c r="J16" s="1"/>
  <c r="J20"/>
  <c r="R20" s="1"/>
  <c r="J21"/>
  <c r="J23"/>
  <c r="J24"/>
  <c r="J27"/>
  <c r="N20"/>
  <c r="N21"/>
  <c r="Q21" s="1"/>
  <c r="N22"/>
  <c r="Q22" s="1"/>
  <c r="N23"/>
  <c r="N24"/>
  <c r="Q24"/>
  <c r="N27"/>
  <c r="Q27" s="1"/>
  <c r="R27" s="1"/>
  <c r="N16"/>
  <c r="Q16" s="1"/>
  <c r="R16" s="1"/>
  <c r="Q20"/>
  <c r="Q23"/>
  <c r="G10"/>
  <c r="J10" s="1"/>
  <c r="G11"/>
  <c r="G12"/>
  <c r="J12" s="1"/>
  <c r="G13"/>
  <c r="J13" s="1"/>
  <c r="R13" s="1"/>
  <c r="G14"/>
  <c r="G9"/>
  <c r="J9" s="1"/>
  <c r="N10"/>
  <c r="Q10" s="1"/>
  <c r="J11"/>
  <c r="N11"/>
  <c r="Q11"/>
  <c r="N12"/>
  <c r="Q12"/>
  <c r="N13"/>
  <c r="Q13" s="1"/>
  <c r="J14"/>
  <c r="N14"/>
  <c r="Q14"/>
  <c r="N9"/>
  <c r="Q9" s="1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61" s="1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16"/>
  <c r="F17"/>
  <c r="F18"/>
  <c r="F20"/>
  <c r="F21"/>
  <c r="F22"/>
  <c r="F23"/>
  <c r="F24"/>
  <c r="F25"/>
  <c r="F26"/>
  <c r="C148"/>
  <c r="C114"/>
  <c r="C97"/>
  <c r="E148"/>
  <c r="F131"/>
  <c r="E131"/>
  <c r="E114"/>
  <c r="E97"/>
  <c r="C27"/>
  <c r="C78"/>
  <c r="C61"/>
  <c r="C44"/>
  <c r="E78"/>
  <c r="E61"/>
  <c r="E44"/>
  <c r="E27"/>
  <c r="G17" i="5"/>
  <c r="G15" i="4"/>
  <c r="G29" s="1"/>
  <c r="G32" s="1"/>
  <c r="R15" i="5"/>
  <c r="I17" i="7"/>
  <c r="R23" i="5"/>
  <c r="R29"/>
  <c r="P38"/>
  <c r="P40"/>
  <c r="O38"/>
  <c r="O40"/>
  <c r="M38"/>
  <c r="M40"/>
  <c r="L38"/>
  <c r="L40"/>
  <c r="K38"/>
  <c r="I38"/>
  <c r="I40" s="1"/>
  <c r="H38"/>
  <c r="H40" s="1"/>
  <c r="F38"/>
  <c r="F40" s="1"/>
  <c r="E38"/>
  <c r="L12" i="4"/>
  <c r="R39" i="5"/>
  <c r="K40"/>
  <c r="N38"/>
  <c r="Q38" s="1"/>
  <c r="Q40" s="1"/>
  <c r="E40"/>
  <c r="N40"/>
  <c r="H24" i="2"/>
  <c r="H28" s="1"/>
  <c r="C96" i="13" l="1"/>
  <c r="C97" s="1"/>
  <c r="E90"/>
  <c r="E85" s="1"/>
  <c r="E96" s="1"/>
  <c r="E97" s="1"/>
  <c r="D85"/>
  <c r="D96" s="1"/>
  <c r="D97" s="1"/>
  <c r="I11" i="4"/>
  <c r="I15" s="1"/>
  <c r="I29"/>
  <c r="I32" s="1"/>
  <c r="H36" i="1"/>
  <c r="G25" i="5"/>
  <c r="J25" s="1"/>
  <c r="R25" s="1"/>
  <c r="R22"/>
  <c r="C79" i="8"/>
  <c r="E149"/>
  <c r="F27"/>
  <c r="I26" i="7"/>
  <c r="R14" i="5"/>
  <c r="R11"/>
  <c r="R24"/>
  <c r="R18"/>
  <c r="R32"/>
  <c r="L17" i="4"/>
  <c r="L21"/>
  <c r="C64" i="1"/>
  <c r="D91"/>
  <c r="G61"/>
  <c r="G71" s="1"/>
  <c r="G79" s="1"/>
  <c r="E80" i="13"/>
  <c r="E71"/>
  <c r="E33"/>
  <c r="C43"/>
  <c r="C44" s="1"/>
  <c r="E11"/>
  <c r="E19" s="1"/>
  <c r="E79" i="8"/>
  <c r="C149"/>
  <c r="F44"/>
  <c r="F78"/>
  <c r="F97"/>
  <c r="F114"/>
  <c r="F148"/>
  <c r="R12" i="5"/>
  <c r="R10"/>
  <c r="D38"/>
  <c r="K29" i="4"/>
  <c r="K32" s="1"/>
  <c r="E15"/>
  <c r="E29" s="1"/>
  <c r="E32" s="1"/>
  <c r="D15"/>
  <c r="D29" s="1"/>
  <c r="D32" s="1"/>
  <c r="M15"/>
  <c r="M29" s="1"/>
  <c r="M32" s="1"/>
  <c r="G55" i="1"/>
  <c r="C32" i="3"/>
  <c r="C43" s="1"/>
  <c r="C45" s="1"/>
  <c r="C46" s="1"/>
  <c r="D32"/>
  <c r="D43" s="1"/>
  <c r="D45" s="1"/>
  <c r="D46" s="1"/>
  <c r="D75" i="1"/>
  <c r="D93" s="1"/>
  <c r="H55"/>
  <c r="F105" i="13"/>
  <c r="E66"/>
  <c r="E38"/>
  <c r="E43" s="1"/>
  <c r="E44" s="1"/>
  <c r="E24"/>
  <c r="D28" i="2"/>
  <c r="H30" s="1"/>
  <c r="G28"/>
  <c r="G33" s="1"/>
  <c r="J29" i="4"/>
  <c r="J32" s="1"/>
  <c r="H33" i="2"/>
  <c r="D30"/>
  <c r="C29" i="4"/>
  <c r="D40" i="5"/>
  <c r="G38"/>
  <c r="J38" s="1"/>
  <c r="R38" s="1"/>
  <c r="R36"/>
  <c r="R9"/>
  <c r="R28"/>
  <c r="D55" i="1"/>
  <c r="C27"/>
  <c r="H61"/>
  <c r="H71" s="1"/>
  <c r="H79" s="1"/>
  <c r="G40" i="5"/>
  <c r="F149" i="8"/>
  <c r="R21" i="5"/>
  <c r="R35"/>
  <c r="H15" i="4"/>
  <c r="H29" s="1"/>
  <c r="H32" s="1"/>
  <c r="F15"/>
  <c r="F29" s="1"/>
  <c r="F32" s="1"/>
  <c r="C28" i="2"/>
  <c r="G21" i="1"/>
  <c r="J17" i="5"/>
  <c r="H94" i="1" l="1"/>
  <c r="G25"/>
  <c r="G36" s="1"/>
  <c r="G94" s="1"/>
  <c r="D94"/>
  <c r="C75"/>
  <c r="F79" i="8"/>
  <c r="D33" i="2"/>
  <c r="H34" s="1"/>
  <c r="G30"/>
  <c r="C33"/>
  <c r="C34" s="1"/>
  <c r="J40" i="5"/>
  <c r="R17"/>
  <c r="R40" s="1"/>
  <c r="L29" i="4"/>
  <c r="C32"/>
  <c r="L32" s="1"/>
  <c r="L35" s="1"/>
  <c r="D34" i="2"/>
  <c r="C30"/>
  <c r="L15" i="4"/>
  <c r="L11"/>
  <c r="C19" i="1"/>
  <c r="C55" s="1"/>
  <c r="C91"/>
  <c r="C93" s="1"/>
  <c r="H96" l="1"/>
  <c r="C94"/>
  <c r="G96" s="1"/>
  <c r="H39" i="2"/>
  <c r="D39"/>
  <c r="H41" s="1"/>
  <c r="C39"/>
  <c r="G41" s="1"/>
  <c r="H42"/>
  <c r="G34"/>
  <c r="G39" s="1"/>
  <c r="D41" l="1"/>
  <c r="D42"/>
  <c r="H44" s="1"/>
  <c r="C42"/>
  <c r="C41"/>
  <c r="G42"/>
  <c r="G44" l="1"/>
</calcChain>
</file>

<file path=xl/sharedStrings.xml><?xml version="1.0" encoding="utf-8"?>
<sst xmlns="http://schemas.openxmlformats.org/spreadsheetml/2006/main" count="1068" uniqueCount="872">
  <si>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</si>
  <si>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</si>
  <si>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</si>
  <si>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</si>
  <si>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</si>
  <si>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</si>
  <si>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</si>
  <si>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</si>
  <si>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</si>
  <si>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</si>
  <si>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</si>
  <si>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</si>
  <si>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</si>
  <si>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</si>
  <si>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</si>
  <si>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</si>
  <si>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</si>
  <si>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</si>
  <si>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</si>
  <si>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</si>
  <si>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</si>
  <si>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</si>
  <si>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</si>
  <si>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</si>
  <si>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</si>
  <si>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</si>
  <si>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</si>
  <si>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</si>
  <si>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</si>
  <si>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</si>
  <si>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</si>
  <si>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</si>
  <si>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</si>
  <si>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</si>
  <si>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</si>
  <si>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</si>
  <si>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</si>
  <si>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</si>
  <si>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</si>
  <si>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</si>
  <si>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</si>
  <si>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</si>
  <si>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</si>
  <si>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</si>
  <si>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</si>
  <si>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</si>
  <si>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</si>
  <si>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</si>
  <si>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</si>
  <si>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</si>
  <si>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</si>
  <si>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</si>
  <si>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</si>
  <si>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</si>
  <si>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</si>
  <si>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</si>
  <si>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</si>
  <si>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</si>
  <si>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</si>
  <si>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</si>
  <si>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</si>
  <si>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</si>
  <si>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</si>
  <si>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</si>
  <si>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</si>
  <si>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</si>
  <si>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</si>
  <si>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</si>
  <si>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</si>
  <si>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</si>
  <si>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</si>
  <si>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</si>
  <si>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</si>
  <si>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</si>
  <si>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</si>
  <si>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</si>
  <si>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</si>
  <si>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</si>
  <si>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</si>
  <si>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</si>
  <si>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</si>
  <si>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</si>
  <si>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</si>
  <si>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</si>
  <si>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</si>
  <si>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</si>
  <si>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</si>
  <si>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</si>
  <si>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</si>
  <si>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</si>
  <si>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</si>
  <si>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</si>
  <si>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</si>
  <si>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</si>
  <si>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</si>
  <si>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</si>
  <si>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</si>
  <si>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</si>
  <si>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</si>
  <si>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</si>
  <si>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</si>
  <si>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</si>
  <si>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</si>
  <si>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</si>
  <si>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</si>
  <si>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</si>
  <si>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</si>
  <si>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</si>
  <si>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</si>
  <si>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</si>
  <si>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</si>
  <si>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</si>
  <si>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</si>
  <si>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</si>
  <si>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</si>
  <si>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</si>
  <si>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</si>
  <si>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</si>
  <si>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</si>
  <si>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</si>
  <si>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</si>
  <si>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</si>
  <si>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</si>
  <si>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</si>
  <si>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</si>
  <si>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</si>
  <si>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</si>
  <si>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</si>
  <si>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</si>
  <si>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</si>
  <si>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</si>
  <si>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</si>
  <si>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</si>
  <si>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</si>
  <si>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</si>
  <si>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</si>
  <si>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</si>
  <si>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</si>
  <si>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</si>
  <si>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</si>
  <si>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</si>
  <si>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</si>
  <si>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</si>
  <si>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</si>
  <si>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</si>
  <si>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</si>
  <si>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</si>
  <si>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</si>
  <si>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</si>
  <si>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</si>
  <si>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</si>
  <si>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</si>
  <si>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</si>
  <si>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</si>
  <si>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</si>
  <si>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</si>
  <si>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</si>
  <si>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</si>
  <si>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</si>
  <si>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</si>
  <si>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</si>
  <si>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</si>
  <si>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</si>
  <si>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</si>
  <si>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</si>
  <si>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</si>
  <si>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</si>
  <si>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</si>
  <si>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</si>
  <si>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</si>
  <si>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</si>
  <si>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</si>
  <si>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</si>
  <si>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</si>
  <si>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</si>
  <si>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</si>
  <si>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</si>
  <si>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</si>
  <si>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</si>
  <si>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</si>
  <si>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</si>
  <si>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</si>
  <si>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</si>
  <si>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</si>
  <si>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</si>
  <si>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</si>
  <si>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</si>
  <si>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</si>
  <si>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</si>
  <si>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</si>
  <si>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</si>
  <si>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</si>
  <si>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</si>
  <si>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</si>
  <si>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</si>
  <si>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</si>
  <si>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</si>
  <si>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</si>
  <si>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</si>
  <si>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</si>
  <si>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</si>
  <si>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</si>
  <si>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</si>
  <si>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</si>
  <si>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</si>
  <si>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</si>
  <si>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</si>
  <si>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</si>
  <si>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</si>
  <si>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</si>
  <si>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</si>
  <si>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</si>
  <si>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</si>
  <si>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</si>
  <si>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</si>
  <si>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</si>
  <si>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</si>
  <si>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</si>
  <si>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</si>
  <si>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</si>
  <si>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</si>
  <si>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</si>
  <si>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</si>
  <si>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</si>
  <si>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</si>
  <si>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</si>
  <si>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</si>
  <si>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</si>
  <si>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</si>
  <si>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</si>
  <si>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</si>
  <si>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</si>
  <si>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</si>
  <si>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</si>
  <si>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</si>
  <si>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</si>
  <si>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</si>
  <si>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</si>
  <si>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</si>
  <si>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</si>
  <si>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</si>
  <si>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</si>
  <si>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</si>
  <si>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</si>
  <si>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</si>
  <si>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</si>
  <si>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</si>
  <si>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</si>
  <si>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</si>
  <si>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</si>
  <si>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</si>
  <si>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</si>
  <si>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</si>
  <si>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</si>
  <si>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</si>
  <si>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</si>
  <si>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</si>
  <si>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</si>
  <si>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</si>
  <si>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</si>
  <si>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</si>
  <si>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</si>
  <si>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</si>
  <si>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</si>
  <si>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</si>
  <si>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</si>
  <si>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</si>
  <si>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</si>
  <si>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</si>
  <si>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</si>
  <si>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</si>
  <si>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</si>
  <si>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</si>
  <si>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</si>
  <si>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</si>
  <si>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</si>
  <si>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</si>
  <si>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</si>
  <si>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</si>
  <si>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</si>
  <si>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</si>
  <si>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</si>
  <si>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</si>
  <si>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</si>
  <si>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</si>
  <si>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</si>
  <si>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</si>
  <si>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</si>
  <si>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</si>
  <si>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</si>
  <si>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</si>
  <si>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</si>
  <si>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</si>
  <si>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</si>
  <si>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</si>
  <si>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</si>
  <si>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</si>
  <si>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</si>
  <si>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</si>
  <si>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</si>
  <si>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</si>
  <si>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</si>
  <si>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</si>
  <si>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</si>
  <si>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</si>
  <si>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</si>
  <si>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</si>
  <si>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</si>
  <si>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</si>
  <si>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</si>
  <si>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</si>
  <si>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</si>
  <si>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</si>
  <si>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</si>
  <si>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</si>
  <si>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</si>
  <si>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</si>
  <si>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</si>
  <si>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</si>
  <si>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</si>
  <si>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</si>
  <si>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</si>
  <si>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</si>
  <si>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</si>
  <si>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</si>
  <si>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</si>
  <si>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</si>
  <si>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</si>
  <si>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</si>
  <si>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</si>
  <si>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</si>
  <si>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</si>
  <si>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</si>
  <si>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</si>
  <si>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</si>
  <si>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</si>
  <si>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</si>
  <si>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</si>
  <si>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</si>
  <si>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</si>
  <si>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</si>
  <si>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</si>
  <si>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</si>
  <si>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</si>
  <si>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</si>
  <si>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</si>
  <si>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</si>
  <si>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</si>
  <si>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</si>
  <si>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</si>
  <si>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</si>
  <si>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</si>
  <si>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</si>
  <si>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</si>
  <si>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</si>
  <si>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</si>
  <si>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</si>
  <si>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</si>
  <si>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</si>
  <si>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</si>
  <si>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</si>
  <si>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</si>
  <si>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</si>
  <si>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</si>
  <si>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</si>
  <si>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</si>
  <si>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</si>
  <si>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</si>
  <si>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</si>
  <si>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</si>
  <si>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</si>
  <si>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</si>
  <si>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</si>
  <si>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</si>
  <si>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</si>
  <si>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</si>
  <si>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</si>
  <si>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</si>
  <si>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</si>
  <si>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</si>
  <si>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</si>
  <si>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</si>
  <si>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</si>
  <si>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</si>
  <si>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</si>
  <si>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</si>
  <si>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</si>
  <si>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</si>
  <si>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</si>
  <si>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</si>
  <si>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</si>
  <si>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</si>
  <si>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</si>
  <si>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</si>
  <si>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</si>
  <si>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</si>
  <si>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</si>
  <si>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</si>
  <si>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</si>
  <si>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</si>
  <si>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</si>
  <si>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</si>
  <si>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</si>
  <si>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</si>
  <si>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</si>
  <si>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</si>
  <si>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</si>
  <si>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</si>
  <si>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</si>
  <si>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</si>
  <si>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</si>
  <si>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</si>
  <si>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</si>
  <si>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</si>
  <si>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</si>
  <si>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</si>
  <si>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</si>
  <si>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</si>
  <si>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</si>
  <si>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</si>
  <si>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</si>
  <si>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</si>
  <si>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</si>
  <si>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</si>
  <si>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</si>
  <si>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</si>
  <si>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</si>
  <si>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</si>
  <si>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</si>
  <si>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</si>
  <si>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</si>
  <si>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</si>
  <si>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</si>
  <si>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</si>
  <si>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</si>
  <si>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</si>
  <si>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</si>
  <si>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</si>
  <si>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</si>
  <si>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</si>
  <si>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</si>
  <si>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</si>
  <si>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</si>
  <si>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</si>
  <si>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</si>
  <si>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</si>
  <si>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</si>
  <si>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</si>
  <si>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</si>
  <si>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</si>
  <si>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</si>
  <si>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</si>
  <si>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</si>
  <si>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</si>
  <si>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</si>
  <si>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</si>
  <si>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</si>
  <si>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</si>
  <si>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</si>
  <si>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</si>
  <si>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</si>
  <si>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</si>
  <si>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</si>
  <si>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</si>
  <si>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</si>
  <si>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</si>
  <si>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</si>
  <si>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</si>
  <si>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</si>
  <si>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</si>
  <si>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</si>
  <si>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</si>
  <si>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</si>
  <si>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</si>
  <si>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</si>
  <si>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</si>
  <si>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</si>
  <si>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</si>
  <si>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</si>
  <si>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</si>
  <si>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</si>
  <si>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</si>
  <si>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</si>
  <si>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</si>
  <si>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</si>
  <si>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</si>
  <si>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</si>
  <si>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</si>
  <si>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</si>
  <si>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</si>
  <si>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</si>
  <si>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</si>
  <si>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</si>
  <si>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</si>
  <si>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</si>
  <si>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</si>
  <si>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</si>
  <si>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</si>
  <si>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</si>
  <si>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</si>
  <si>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</si>
  <si>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</si>
  <si>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</si>
  <si>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</si>
  <si>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</si>
  <si>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</si>
  <si>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</si>
  <si>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</si>
  <si>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</si>
  <si>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</si>
  <si>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</si>
  <si>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</si>
  <si>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</si>
  <si>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</si>
  <si>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</si>
  <si>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</si>
  <si>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</si>
  <si>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</si>
  <si>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</si>
  <si>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</si>
  <si>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</si>
  <si>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</si>
  <si>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</si>
  <si>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</si>
  <si>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</si>
  <si>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</si>
  <si>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</si>
  <si>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</si>
  <si>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</si>
  <si>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</si>
  <si>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</si>
  <si>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</si>
  <si>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</si>
  <si>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</si>
  <si>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</si>
  <si>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</si>
  <si>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</si>
  <si>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</si>
  <si>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</si>
  <si>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</si>
  <si>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</si>
  <si>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</si>
  <si>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</si>
  <si>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</si>
  <si>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</si>
  <si>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</si>
  <si>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</si>
  <si>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</si>
  <si>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</si>
  <si>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</si>
  <si>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</si>
  <si>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</si>
  <si>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</si>
  <si>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</si>
  <si>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</si>
  <si>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</si>
  <si>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</si>
  <si>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</si>
  <si>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</si>
  <si>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</si>
  <si>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</si>
  <si>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</si>
  <si>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</si>
  <si>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</si>
  <si>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</si>
  <si>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</si>
  <si>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</si>
  <si>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</si>
  <si>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</si>
  <si>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</si>
  <si>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</si>
  <si>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</si>
  <si>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</si>
  <si>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</si>
  <si>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</si>
  <si>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</si>
  <si>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</si>
  <si>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</si>
  <si>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</si>
  <si>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</si>
  <si>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</si>
  <si>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</si>
  <si>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</si>
  <si>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</si>
  <si>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</si>
  <si>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</si>
  <si>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</si>
  <si>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</si>
  <si>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</si>
  <si>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</si>
  <si>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</si>
  <si>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</si>
  <si>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</si>
  <si>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</si>
  <si>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</si>
  <si>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</si>
  <si>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</si>
  <si>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</si>
  <si>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</si>
  <si>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</si>
  <si>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</si>
  <si>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</si>
  <si>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</si>
  <si>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</si>
  <si>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</si>
  <si>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</si>
  <si>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</si>
  <si>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</si>
  <si>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</si>
  <si>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</si>
  <si>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</si>
  <si>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</si>
  <si>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</si>
  <si>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</si>
  <si>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</si>
  <si>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</si>
  <si>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</si>
  <si>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</si>
  <si>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</si>
  <si>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</si>
  <si>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</si>
  <si>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</si>
  <si>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</si>
  <si>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</si>
  <si>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</si>
  <si>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</si>
  <si>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</si>
  <si>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</si>
  <si>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</si>
  <si>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</si>
  <si>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</si>
  <si>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</si>
  <si>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</si>
  <si>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</si>
  <si>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</si>
  <si>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</si>
  <si>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</si>
  <si>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</si>
  <si>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</si>
  <si>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</si>
  <si>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</si>
  <si>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</si>
  <si>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</si>
  <si>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</si>
  <si>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</si>
  <si>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</si>
  <si>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</si>
  <si>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</si>
  <si>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</si>
  <si>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</si>
  <si>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</si>
  <si>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</si>
  <si>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</si>
  <si>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</si>
  <si>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</si>
  <si>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</si>
  <si>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</si>
  <si>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</si>
  <si>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</si>
  <si>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</si>
  <si>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</si>
  <si>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</si>
  <si>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</si>
  <si>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</si>
  <si>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</si>
  <si>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</si>
  <si>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</si>
  <si>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</si>
  <si>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</si>
  <si>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</si>
  <si>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</si>
  <si>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</si>
  <si>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</si>
  <si>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</si>
  <si>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</si>
  <si>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</si>
  <si>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</si>
  <si>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</si>
  <si>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</si>
  <si>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</si>
  <si>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</si>
  <si>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</si>
  <si>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</si>
  <si>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</si>
  <si>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</si>
  <si>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</si>
  <si>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</si>
  <si>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</si>
  <si>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</si>
  <si>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</si>
  <si>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</si>
  <si>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</si>
  <si>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</si>
  <si>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</si>
  <si>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</si>
  <si>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</si>
  <si>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</si>
  <si>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</si>
  <si>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</si>
  <si>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</si>
  <si>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</si>
  <si>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</si>
  <si>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</si>
  <si>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</si>
  <si>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</si>
  <si>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</si>
  <si>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</si>
  <si>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</si>
  <si>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</si>
  <si>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</si>
  <si>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</si>
  <si>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</si>
  <si>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</si>
  <si>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</si>
  <si>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</si>
  <si>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</si>
  <si>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</si>
  <si>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</si>
  <si>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</si>
  <si>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</si>
  <si>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</si>
  <si>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</si>
  <si>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</si>
  <si>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</si>
  <si>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</si>
  <si>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</si>
  <si>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</si>
  <si>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</si>
  <si>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</si>
  <si>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</si>
  <si>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</si>
  <si>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</si>
  <si>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</si>
  <si>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</si>
  <si>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</si>
  <si>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</si>
  <si>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</si>
  <si>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</si>
  <si>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</si>
  <si>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</si>
  <si>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</si>
  <si>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</si>
  <si>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</si>
  <si>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</si>
  <si>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</si>
  <si>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</si>
  <si>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</si>
  <si>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</si>
  <si>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</si>
  <si>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</si>
  <si>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</si>
  <si>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</si>
  <si>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</si>
  <si>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</si>
  <si>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</si>
  <si>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</si>
  <si>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</si>
  <si>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</si>
  <si>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</si>
  <si>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</si>
  <si>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</si>
  <si>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</si>
  <si>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</si>
  <si>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</si>
  <si>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</si>
  <si>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</si>
  <si>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</si>
  <si>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</si>
  <si>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</si>
  <si>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</si>
  <si>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</si>
  <si>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</si>
  <si>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</si>
  <si>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</si>
  <si>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</si>
  <si>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</si>
  <si>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</si>
  <si>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</si>
  <si>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</si>
  <si>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</si>
  <si>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</si>
  <si>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</si>
  <si>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</si>
  <si>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</si>
  <si>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</si>
  <si>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</si>
  <si>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</si>
  <si>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</si>
  <si>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</si>
  <si>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</si>
  <si>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</si>
  <si>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</si>
  <si>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</si>
  <si>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</si>
  <si>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</si>
  <si>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</si>
  <si>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</si>
  <si>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</si>
  <si>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</si>
  <si>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</si>
  <si>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</si>
  <si>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</si>
  <si>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</si>
  <si>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</si>
  <si>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</si>
  <si>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</si>
  <si>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</si>
  <si>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</si>
  <si>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</si>
  <si>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</si>
  <si>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</si>
  <si>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</si>
  <si>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</si>
  <si>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</si>
  <si>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</si>
  <si>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</si>
  <si>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</si>
  <si>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</si>
  <si>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</si>
  <si>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</si>
  <si>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</si>
  <si>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</si>
  <si>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</si>
  <si>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</si>
  <si>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</si>
  <si>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</si>
  <si>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</si>
  <si>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</si>
  <si>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</si>
  <si>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</si>
  <si>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</si>
  <si>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</si>
  <si>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</si>
  <si>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</si>
  <si>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</si>
  <si>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</si>
  <si>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</si>
  <si>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</si>
  <si>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</si>
  <si>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</si>
  <si>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</si>
  <si>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</si>
  <si>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</si>
  <si>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</si>
  <si>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</si>
  <si>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</si>
  <si>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</si>
  <si>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</si>
  <si>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</si>
  <si>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</si>
  <si>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</si>
  <si>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</si>
  <si>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</si>
  <si>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</si>
  <si>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</si>
  <si>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</si>
  <si>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</si>
  <si>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ЕЛЕКТРОЕНЕРГИЕН СИСТЕМЕН ОПЕРАТОР ЕАД</t>
  </si>
  <si>
    <t>неконсолидиран</t>
  </si>
  <si>
    <t>01.01.2016 - 30.06.2016</t>
  </si>
  <si>
    <t>Съставител: Жулиета Печеникова</t>
  </si>
  <si>
    <t>Ръководител: Иван Йотов</t>
  </si>
  <si>
    <t xml:space="preserve">                                    Съставител: Жулиета Печеникова                 </t>
  </si>
  <si>
    <r>
      <t xml:space="preserve">Дата на съставяне: </t>
    </r>
    <r>
      <rPr>
        <sz val="10"/>
        <rFont val="Times New Roman"/>
        <family val="1"/>
        <charset val="204"/>
      </rPr>
      <t>30.06.2016 г.</t>
    </r>
  </si>
  <si>
    <t>Дата на съставяне: 30.06.2016 г.</t>
  </si>
  <si>
    <t>Дата  на съставяне: 30.06.2016 г.</t>
  </si>
  <si>
    <t xml:space="preserve">Дата на съставяне:     30.06.2016 г.                                  </t>
  </si>
  <si>
    <t>30.06.2016 г.</t>
  </si>
  <si>
    <t xml:space="preserve"> Жулиета Печеникова</t>
  </si>
  <si>
    <t>Иван Йотов</t>
  </si>
  <si>
    <t xml:space="preserve"> Ръководител </t>
  </si>
  <si>
    <t>Жулиета Печеникова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</si>
</sst>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2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  <font>
      <sz val="11"/>
      <color indexed="8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6">
    <xf numFmtId="0" fontId="0" fillId="0" borderId="0" xfId="0"/>
    <xf numFmtId="0" fontId="8" fillId="0" borderId="0" xfId="10" applyFont="1" applyBorder="1" applyAlignment="1" applyProtection="1">
      <alignment horizontal="left" vertical="top"/>
      <protection locked="0"/>
    </xf>
    <xf numFmtId="0" fontId="10" fillId="0" borderId="0" xfId="13" applyFont="1"/>
    <xf numFmtId="0" fontId="9" fillId="0" borderId="0" xfId="13" applyFont="1" applyAlignment="1"/>
    <xf numFmtId="0" fontId="9" fillId="0" borderId="0" xfId="11" applyFont="1" applyAlignment="1">
      <alignment wrapText="1"/>
    </xf>
    <xf numFmtId="0" fontId="9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Continuous" vertical="center" wrapText="1"/>
    </xf>
    <xf numFmtId="0" fontId="9" fillId="0" borderId="0" xfId="13" applyFont="1" applyBorder="1" applyAlignment="1">
      <alignment horizontal="center" vertical="center" wrapText="1"/>
    </xf>
    <xf numFmtId="49" fontId="10" fillId="0" borderId="1" xfId="13" applyNumberFormat="1" applyFont="1" applyBorder="1" applyAlignment="1">
      <alignment horizontal="center" vertical="center" wrapText="1"/>
    </xf>
    <xf numFmtId="49" fontId="10" fillId="0" borderId="1" xfId="13" applyNumberFormat="1" applyFont="1" applyFill="1" applyBorder="1" applyAlignment="1">
      <alignment horizontal="center" vertical="center" wrapText="1"/>
    </xf>
    <xf numFmtId="0" fontId="9" fillId="0" borderId="1" xfId="13" applyFont="1" applyBorder="1" applyAlignment="1">
      <alignment vertical="center" wrapText="1"/>
    </xf>
    <xf numFmtId="0" fontId="10" fillId="0" borderId="0" xfId="13" applyFont="1" applyBorder="1"/>
    <xf numFmtId="0" fontId="10" fillId="0" borderId="1" xfId="13" applyFont="1" applyBorder="1" applyAlignment="1">
      <alignment vertical="center" wrapText="1"/>
    </xf>
    <xf numFmtId="0" fontId="10" fillId="0" borderId="1" xfId="13" applyFont="1" applyBorder="1" applyAlignment="1">
      <alignment wrapText="1"/>
    </xf>
    <xf numFmtId="3" fontId="10" fillId="0" borderId="0" xfId="13" applyNumberFormat="1" applyFont="1" applyBorder="1" applyAlignment="1" applyProtection="1">
      <alignment vertical="center"/>
      <protection locked="0"/>
    </xf>
    <xf numFmtId="0" fontId="9" fillId="0" borderId="0" xfId="13" applyFont="1" applyBorder="1" applyProtection="1">
      <protection locked="0"/>
    </xf>
    <xf numFmtId="49" fontId="9" fillId="0" borderId="2" xfId="13" applyNumberFormat="1" applyFont="1" applyBorder="1" applyAlignment="1">
      <alignment horizontal="center" vertical="center" wrapText="1"/>
    </xf>
    <xf numFmtId="49" fontId="9" fillId="0" borderId="1" xfId="13" applyNumberFormat="1" applyFont="1" applyBorder="1" applyAlignment="1">
      <alignment horizontal="center" vertical="center" wrapText="1"/>
    </xf>
    <xf numFmtId="49" fontId="10" fillId="0" borderId="1" xfId="13" applyNumberFormat="1" applyFont="1" applyBorder="1" applyAlignment="1">
      <alignment horizontal="center" wrapText="1"/>
    </xf>
    <xf numFmtId="49" fontId="9" fillId="0" borderId="0" xfId="13" applyNumberFormat="1" applyFont="1" applyBorder="1" applyAlignment="1" applyProtection="1">
      <alignment horizontal="center" wrapText="1"/>
      <protection locked="0"/>
    </xf>
    <xf numFmtId="49" fontId="10" fillId="2" borderId="1" xfId="13" applyNumberFormat="1" applyFont="1" applyFill="1" applyBorder="1" applyAlignment="1">
      <alignment horizontal="center" vertical="center" wrapText="1"/>
    </xf>
    <xf numFmtId="49" fontId="9" fillId="0" borderId="3" xfId="13" applyNumberFormat="1" applyFont="1" applyBorder="1" applyAlignment="1">
      <alignment horizontal="center" vertical="center" wrapText="1"/>
    </xf>
    <xf numFmtId="0" fontId="10" fillId="0" borderId="0" xfId="9" applyFont="1"/>
    <xf numFmtId="0" fontId="10" fillId="0" borderId="0" xfId="7" applyFont="1" applyAlignment="1">
      <alignment horizontal="center"/>
    </xf>
    <xf numFmtId="49" fontId="3" fillId="0" borderId="0" xfId="6" applyNumberFormat="1" applyFont="1" applyAlignment="1">
      <alignment horizontal="center" vertical="center" wrapText="1"/>
    </xf>
    <xf numFmtId="0" fontId="3" fillId="0" borderId="0" xfId="6" applyNumberFormat="1" applyFont="1" applyAlignment="1">
      <alignment horizontal="center" vertical="center" wrapText="1"/>
    </xf>
    <xf numFmtId="0" fontId="3" fillId="0" borderId="0" xfId="7" applyFont="1" applyAlignment="1">
      <alignment vertical="justify"/>
    </xf>
    <xf numFmtId="0" fontId="3" fillId="0" borderId="0" xfId="7" applyFont="1" applyBorder="1" applyAlignment="1">
      <alignment vertical="justify"/>
    </xf>
    <xf numFmtId="49" fontId="3" fillId="0" borderId="0" xfId="7" applyNumberFormat="1" applyFont="1" applyBorder="1" applyAlignment="1">
      <alignment vertical="justify"/>
    </xf>
    <xf numFmtId="0" fontId="4" fillId="0" borderId="0" xfId="7" applyFont="1" applyBorder="1" applyAlignment="1">
      <alignment vertical="justify"/>
    </xf>
    <xf numFmtId="0" fontId="3" fillId="0" borderId="0" xfId="7" applyFont="1" applyBorder="1" applyAlignment="1">
      <alignment horizontal="right" vertical="justify"/>
    </xf>
    <xf numFmtId="0" fontId="3" fillId="0" borderId="1" xfId="6" applyFont="1" applyBorder="1" applyAlignment="1">
      <alignment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right" vertical="center" wrapText="1"/>
    </xf>
    <xf numFmtId="49" fontId="11" fillId="0" borderId="1" xfId="6" applyNumberFormat="1" applyFont="1" applyBorder="1" applyAlignment="1">
      <alignment horizontal="center"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49" fontId="3" fillId="0" borderId="0" xfId="6" applyNumberFormat="1" applyFont="1" applyBorder="1" applyAlignment="1">
      <alignment horizontal="left" vertical="center" wrapText="1"/>
    </xf>
    <xf numFmtId="0" fontId="4" fillId="0" borderId="0" xfId="6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2" applyNumberFormat="1" applyFont="1" applyFill="1" applyBorder="1" applyAlignment="1" applyProtection="1">
      <alignment vertical="center"/>
      <protection locked="0"/>
    </xf>
    <xf numFmtId="1" fontId="10" fillId="4" borderId="1" xfId="12" applyNumberFormat="1" applyFont="1" applyFill="1" applyBorder="1" applyAlignment="1" applyProtection="1">
      <alignment vertical="center"/>
      <protection locked="0"/>
    </xf>
    <xf numFmtId="1" fontId="10" fillId="5" borderId="1" xfId="12" applyNumberFormat="1" applyFont="1" applyFill="1" applyBorder="1" applyAlignment="1" applyProtection="1">
      <alignment vertical="center"/>
      <protection locked="0"/>
    </xf>
    <xf numFmtId="3" fontId="10" fillId="0" borderId="1" xfId="12" applyNumberFormat="1" applyFont="1" applyBorder="1" applyAlignment="1" applyProtection="1">
      <alignment vertical="center"/>
    </xf>
    <xf numFmtId="3" fontId="10" fillId="0" borderId="1" xfId="12" applyNumberFormat="1" applyFont="1" applyFill="1" applyBorder="1" applyAlignment="1" applyProtection="1">
      <alignment vertical="center"/>
    </xf>
    <xf numFmtId="1" fontId="9" fillId="3" borderId="1" xfId="12" applyNumberFormat="1" applyFont="1" applyFill="1" applyBorder="1" applyAlignment="1" applyProtection="1">
      <alignment vertical="center"/>
      <protection locked="0"/>
    </xf>
    <xf numFmtId="3" fontId="9" fillId="0" borderId="1" xfId="12" applyNumberFormat="1" applyFont="1" applyBorder="1" applyAlignment="1" applyProtection="1">
      <alignment vertical="center"/>
    </xf>
    <xf numFmtId="3" fontId="10" fillId="0" borderId="1" xfId="12" applyNumberFormat="1" applyFont="1" applyBorder="1" applyProtection="1"/>
    <xf numFmtId="1" fontId="10" fillId="4" borderId="1" xfId="11" applyNumberFormat="1" applyFont="1" applyFill="1" applyBorder="1" applyAlignment="1" applyProtection="1">
      <alignment wrapText="1"/>
      <protection locked="0"/>
    </xf>
    <xf numFmtId="3" fontId="10" fillId="0" borderId="1" xfId="11" applyNumberFormat="1" applyFont="1" applyFill="1" applyBorder="1" applyAlignment="1" applyProtection="1">
      <alignment wrapText="1"/>
    </xf>
    <xf numFmtId="1" fontId="10" fillId="5" borderId="1" xfId="11" applyNumberFormat="1" applyFont="1" applyFill="1" applyBorder="1" applyAlignment="1" applyProtection="1">
      <alignment wrapText="1"/>
      <protection locked="0"/>
    </xf>
    <xf numFmtId="49" fontId="10" fillId="0" borderId="1" xfId="13" applyNumberFormat="1" applyFont="1" applyBorder="1" applyAlignment="1" applyProtection="1">
      <alignment horizontal="center" vertical="center" wrapText="1"/>
    </xf>
    <xf numFmtId="3" fontId="10" fillId="0" borderId="1" xfId="13" applyNumberFormat="1" applyFont="1" applyFill="1" applyBorder="1" applyAlignment="1" applyProtection="1">
      <alignment vertical="center"/>
    </xf>
    <xf numFmtId="3" fontId="10" fillId="0" borderId="1" xfId="13" applyNumberFormat="1" applyFont="1" applyBorder="1" applyAlignment="1" applyProtection="1">
      <alignment vertical="center"/>
    </xf>
    <xf numFmtId="1" fontId="10" fillId="4" borderId="1" xfId="13" applyNumberFormat="1" applyFont="1" applyFill="1" applyBorder="1" applyAlignment="1" applyProtection="1">
      <alignment vertical="center"/>
      <protection locked="0"/>
    </xf>
    <xf numFmtId="3" fontId="10" fillId="0" borderId="4" xfId="13" applyNumberFormat="1" applyFont="1" applyBorder="1" applyAlignment="1" applyProtection="1">
      <alignment vertical="center"/>
    </xf>
    <xf numFmtId="3" fontId="10" fillId="0" borderId="2" xfId="13" applyNumberFormat="1" applyFont="1" applyBorder="1" applyAlignment="1" applyProtection="1">
      <alignment vertical="center"/>
    </xf>
    <xf numFmtId="1" fontId="11" fillId="3" borderId="1" xfId="7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7" applyNumberFormat="1" applyFont="1" applyBorder="1" applyAlignment="1" applyProtection="1">
      <alignment horizontal="center" vertical="center" wrapText="1"/>
    </xf>
    <xf numFmtId="1" fontId="10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7" applyFont="1" applyBorder="1" applyAlignment="1" applyProtection="1">
      <alignment horizontal="center" vertical="center" wrapText="1"/>
    </xf>
    <xf numFmtId="0" fontId="10" fillId="0" borderId="4" xfId="7" applyFont="1" applyFill="1" applyBorder="1" applyAlignment="1" applyProtection="1">
      <alignment horizontal="center" vertical="center" wrapText="1"/>
    </xf>
    <xf numFmtId="1" fontId="10" fillId="2" borderId="5" xfId="7" applyNumberFormat="1" applyFont="1" applyFill="1" applyBorder="1" applyAlignment="1" applyProtection="1">
      <alignment horizontal="left" vertical="center" wrapText="1"/>
    </xf>
    <xf numFmtId="1" fontId="10" fillId="2" borderId="5" xfId="7" applyNumberFormat="1" applyFont="1" applyFill="1" applyBorder="1" applyAlignment="1" applyProtection="1">
      <alignment horizontal="center" vertical="center" wrapText="1"/>
    </xf>
    <xf numFmtId="0" fontId="10" fillId="0" borderId="2" xfId="7" applyFont="1" applyBorder="1" applyAlignment="1" applyProtection="1">
      <alignment horizontal="center" vertical="center" wrapText="1"/>
    </xf>
    <xf numFmtId="0" fontId="10" fillId="0" borderId="2" xfId="7" applyFont="1" applyFill="1" applyBorder="1" applyAlignment="1" applyProtection="1">
      <alignment horizontal="center" vertical="center" wrapText="1"/>
    </xf>
    <xf numFmtId="1" fontId="10" fillId="3" borderId="1" xfId="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" applyFont="1" applyBorder="1" applyAlignment="1" applyProtection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" vertical="center" wrapText="1"/>
    </xf>
    <xf numFmtId="0" fontId="10" fillId="0" borderId="1" xfId="5" applyFont="1" applyBorder="1" applyAlignment="1" applyProtection="1">
      <alignment horizontal="left" vertical="center" wrapText="1"/>
    </xf>
    <xf numFmtId="0" fontId="10" fillId="0" borderId="0" xfId="5" applyFont="1" applyBorder="1" applyAlignment="1" applyProtection="1">
      <alignment horizontal="left" vertical="center" wrapText="1"/>
    </xf>
    <xf numFmtId="1" fontId="10" fillId="0" borderId="0" xfId="5" applyNumberFormat="1" applyFont="1" applyBorder="1" applyAlignment="1" applyProtection="1">
      <alignment horizontal="left" vertical="center" wrapText="1"/>
    </xf>
    <xf numFmtId="49" fontId="9" fillId="0" borderId="4" xfId="5" applyNumberFormat="1" applyFont="1" applyBorder="1" applyAlignment="1" applyProtection="1">
      <alignment horizontal="center" vertical="center" wrapText="1"/>
    </xf>
    <xf numFmtId="0" fontId="9" fillId="0" borderId="1" xfId="5" applyFont="1" applyBorder="1" applyAlignment="1" applyProtection="1">
      <alignment horizontal="center" vertical="center" wrapText="1"/>
    </xf>
    <xf numFmtId="49" fontId="9" fillId="0" borderId="6" xfId="5" applyNumberFormat="1" applyFont="1" applyBorder="1" applyAlignment="1" applyProtection="1">
      <alignment horizontal="center" vertical="center" wrapText="1"/>
    </xf>
    <xf numFmtId="0" fontId="9" fillId="0" borderId="4" xfId="5" applyFont="1" applyBorder="1" applyAlignment="1" applyProtection="1">
      <alignment horizontal="center" vertical="center" wrapText="1"/>
    </xf>
    <xf numFmtId="49" fontId="9" fillId="0" borderId="2" xfId="5" applyNumberFormat="1" applyFont="1" applyBorder="1" applyAlignment="1" applyProtection="1">
      <alignment horizontal="center"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10" fillId="0" borderId="1" xfId="5" applyFont="1" applyBorder="1" applyAlignment="1" applyProtection="1">
      <alignment horizontal="center" vertical="center" wrapText="1"/>
    </xf>
    <xf numFmtId="49" fontId="10" fillId="0" borderId="2" xfId="5" applyNumberFormat="1" applyFont="1" applyBorder="1" applyAlignment="1" applyProtection="1">
      <alignment horizontal="center" vertical="center" wrapText="1"/>
    </xf>
    <xf numFmtId="0" fontId="10" fillId="0" borderId="2" xfId="5" applyFont="1" applyBorder="1" applyAlignment="1" applyProtection="1">
      <alignment horizontal="center" vertical="center" wrapText="1"/>
    </xf>
    <xf numFmtId="0" fontId="9" fillId="0" borderId="1" xfId="5" applyFont="1" applyBorder="1" applyAlignment="1" applyProtection="1">
      <alignment horizontal="left" vertical="center" wrapText="1"/>
    </xf>
    <xf numFmtId="49" fontId="9" fillId="0" borderId="1" xfId="5" applyNumberFormat="1" applyFont="1" applyBorder="1" applyAlignment="1" applyProtection="1">
      <alignment horizontal="left" vertical="center" wrapText="1"/>
    </xf>
    <xf numFmtId="49" fontId="10" fillId="0" borderId="1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49" fontId="9" fillId="0" borderId="1" xfId="5" applyNumberFormat="1" applyFont="1" applyBorder="1" applyAlignment="1" applyProtection="1">
      <alignment horizontal="center" vertical="center" wrapText="1"/>
    </xf>
    <xf numFmtId="0" fontId="10" fillId="0" borderId="1" xfId="5" applyFont="1" applyFill="1" applyBorder="1" applyAlignment="1" applyProtection="1">
      <alignment vertical="center" wrapText="1"/>
    </xf>
    <xf numFmtId="49" fontId="10" fillId="0" borderId="1" xfId="5" applyNumberFormat="1" applyFont="1" applyFill="1" applyBorder="1" applyAlignment="1" applyProtection="1">
      <alignment horizontal="center" vertical="center" wrapText="1"/>
    </xf>
    <xf numFmtId="0" fontId="9" fillId="0" borderId="0" xfId="5" applyFont="1" applyBorder="1" applyAlignment="1" applyProtection="1">
      <alignment horizontal="right" vertical="center" wrapText="1"/>
    </xf>
    <xf numFmtId="49" fontId="9" fillId="0" borderId="0" xfId="5" applyNumberFormat="1" applyFont="1" applyBorder="1" applyAlignment="1" applyProtection="1">
      <alignment horizontal="right" vertical="center" wrapText="1"/>
    </xf>
    <xf numFmtId="1" fontId="10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/>
    <xf numFmtId="0" fontId="9" fillId="0" borderId="0" xfId="9" applyFont="1"/>
    <xf numFmtId="0" fontId="10" fillId="0" borderId="0" xfId="9" applyFont="1" applyBorder="1"/>
    <xf numFmtId="49" fontId="10" fillId="0" borderId="0" xfId="9" applyNumberFormat="1" applyFont="1"/>
    <xf numFmtId="0" fontId="10" fillId="0" borderId="1" xfId="4" applyFont="1" applyBorder="1" applyAlignment="1" applyProtection="1">
      <alignment horizontal="right" vertical="center" wrapText="1"/>
    </xf>
    <xf numFmtId="1" fontId="10" fillId="0" borderId="1" xfId="4" applyNumberFormat="1" applyFont="1" applyBorder="1" applyAlignment="1" applyProtection="1">
      <alignment horizontal="right" vertical="center" wrapText="1"/>
    </xf>
    <xf numFmtId="0" fontId="10" fillId="0" borderId="1" xfId="4" applyFont="1" applyFill="1" applyBorder="1" applyAlignment="1" applyProtection="1">
      <alignment horizontal="right" vertical="center" wrapText="1"/>
    </xf>
    <xf numFmtId="0" fontId="10" fillId="0" borderId="0" xfId="4" applyFont="1" applyBorder="1" applyProtection="1"/>
    <xf numFmtId="0" fontId="10" fillId="0" borderId="0" xfId="9" applyFont="1" applyProtection="1"/>
    <xf numFmtId="1" fontId="10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4" applyNumberFormat="1" applyFont="1" applyFill="1" applyBorder="1" applyAlignment="1" applyProtection="1">
      <alignment horizontal="right"/>
      <protection locked="0"/>
    </xf>
    <xf numFmtId="1" fontId="10" fillId="5" borderId="1" xfId="4" applyNumberFormat="1" applyFont="1" applyFill="1" applyBorder="1" applyAlignment="1" applyProtection="1">
      <alignment horizontal="right"/>
      <protection locked="0"/>
    </xf>
    <xf numFmtId="1" fontId="10" fillId="0" borderId="1" xfId="4" applyNumberFormat="1" applyFont="1" applyBorder="1" applyAlignment="1" applyProtection="1">
      <alignment horizontal="right"/>
    </xf>
    <xf numFmtId="1" fontId="10" fillId="0" borderId="0" xfId="4" applyNumberFormat="1" applyFont="1" applyBorder="1" applyAlignment="1" applyProtection="1">
      <alignment horizontal="left" vertical="center" wrapText="1"/>
    </xf>
    <xf numFmtId="1" fontId="10" fillId="0" borderId="0" xfId="4" applyNumberFormat="1" applyFont="1" applyBorder="1" applyProtection="1"/>
    <xf numFmtId="0" fontId="9" fillId="0" borderId="1" xfId="4" applyFont="1" applyBorder="1" applyAlignment="1" applyProtection="1">
      <alignment horizontal="center" vertical="center" wrapText="1"/>
    </xf>
    <xf numFmtId="0" fontId="9" fillId="0" borderId="0" xfId="9" applyFont="1" applyAlignment="1" applyProtection="1">
      <alignment horizontal="center"/>
    </xf>
    <xf numFmtId="0" fontId="9" fillId="0" borderId="1" xfId="4" applyFont="1" applyBorder="1" applyAlignment="1" applyProtection="1">
      <alignment horizontal="center"/>
    </xf>
    <xf numFmtId="1" fontId="10" fillId="0" borderId="1" xfId="4" applyNumberFormat="1" applyFont="1" applyBorder="1" applyAlignment="1" applyProtection="1">
      <alignment horizontal="center" vertical="center" wrapText="1"/>
    </xf>
    <xf numFmtId="1" fontId="10" fillId="0" borderId="1" xfId="4" applyNumberFormat="1" applyFont="1" applyFill="1" applyBorder="1" applyAlignment="1" applyProtection="1">
      <alignment horizontal="right" vertical="center" wrapText="1"/>
    </xf>
    <xf numFmtId="1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9" fillId="0" borderId="0" xfId="4" applyFont="1" applyBorder="1" applyProtection="1"/>
    <xf numFmtId="0" fontId="9" fillId="0" borderId="0" xfId="9" applyFont="1" applyProtection="1"/>
    <xf numFmtId="0" fontId="9" fillId="0" borderId="1" xfId="4" applyFont="1" applyBorder="1" applyProtection="1"/>
    <xf numFmtId="1" fontId="10" fillId="0" borderId="1" xfId="4" applyNumberFormat="1" applyFont="1" applyFill="1" applyBorder="1" applyAlignment="1" applyProtection="1">
      <alignment horizontal="right"/>
    </xf>
    <xf numFmtId="1" fontId="9" fillId="3" borderId="7" xfId="12" applyNumberFormat="1" applyFont="1" applyFill="1" applyBorder="1" applyAlignment="1" applyProtection="1">
      <alignment vertical="center"/>
      <protection locked="0"/>
    </xf>
    <xf numFmtId="0" fontId="9" fillId="0" borderId="1" xfId="12" applyFont="1" applyBorder="1" applyAlignment="1" applyProtection="1">
      <alignment vertical="center" wrapText="1"/>
    </xf>
    <xf numFmtId="0" fontId="9" fillId="0" borderId="1" xfId="12" applyFont="1" applyBorder="1" applyAlignment="1" applyProtection="1">
      <alignment horizontal="left" vertical="center" wrapText="1"/>
    </xf>
    <xf numFmtId="49" fontId="9" fillId="0" borderId="1" xfId="12" applyNumberFormat="1" applyFont="1" applyBorder="1" applyAlignment="1" applyProtection="1">
      <alignment horizontal="center" vertical="center" wrapText="1"/>
    </xf>
    <xf numFmtId="0" fontId="10" fillId="0" borderId="0" xfId="11" applyFont="1" applyBorder="1" applyAlignment="1" applyProtection="1">
      <alignment wrapText="1"/>
    </xf>
    <xf numFmtId="0" fontId="10" fillId="0" borderId="0" xfId="11" applyFont="1" applyAlignment="1" applyProtection="1">
      <alignment wrapText="1"/>
    </xf>
    <xf numFmtId="1" fontId="10" fillId="3" borderId="1" xfId="11" applyNumberFormat="1" applyFont="1" applyFill="1" applyBorder="1" applyAlignment="1" applyProtection="1">
      <alignment wrapText="1"/>
      <protection locked="0"/>
    </xf>
    <xf numFmtId="1" fontId="10" fillId="0" borderId="0" xfId="11" applyNumberFormat="1" applyFont="1" applyAlignment="1" applyProtection="1">
      <alignment wrapText="1"/>
    </xf>
    <xf numFmtId="0" fontId="10" fillId="0" borderId="0" xfId="13" applyFont="1" applyBorder="1" applyProtection="1"/>
    <xf numFmtId="0" fontId="9" fillId="0" borderId="0" xfId="13" applyFont="1" applyBorder="1" applyAlignment="1">
      <alignment horizontal="centerContinuous" vertical="center" wrapText="1"/>
    </xf>
    <xf numFmtId="0" fontId="9" fillId="0" borderId="0" xfId="13" applyFont="1" applyBorder="1" applyAlignment="1" applyProtection="1">
      <alignment horizontal="left" vertical="center" wrapText="1"/>
    </xf>
    <xf numFmtId="0" fontId="10" fillId="0" borderId="0" xfId="4" applyFont="1" applyAlignment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" fontId="10" fillId="0" borderId="0" xfId="7" applyNumberFormat="1" applyFont="1" applyBorder="1" applyAlignment="1">
      <alignment vertical="justify" wrapText="1"/>
    </xf>
    <xf numFmtId="0" fontId="9" fillId="0" borderId="3" xfId="5" applyFont="1" applyBorder="1" applyAlignment="1" applyProtection="1">
      <alignment horizontal="centerContinuous" vertical="center" wrapText="1"/>
    </xf>
    <xf numFmtId="0" fontId="9" fillId="0" borderId="5" xfId="5" applyFont="1" applyBorder="1" applyAlignment="1" applyProtection="1">
      <alignment horizontal="centerContinuous" vertical="center" wrapText="1"/>
    </xf>
    <xf numFmtId="0" fontId="9" fillId="0" borderId="7" xfId="5" applyFont="1" applyBorder="1" applyAlignment="1" applyProtection="1">
      <alignment horizontal="centerContinuous" vertical="center" wrapText="1"/>
    </xf>
    <xf numFmtId="0" fontId="9" fillId="0" borderId="1" xfId="5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6" applyNumberFormat="1" applyFont="1" applyAlignment="1">
      <alignment horizontal="centerContinuous" vertical="center" wrapText="1"/>
    </xf>
    <xf numFmtId="0" fontId="8" fillId="0" borderId="0" xfId="10" applyFont="1" applyAlignment="1">
      <alignment horizontal="left" vertical="top" wrapText="1"/>
    </xf>
    <xf numFmtId="0" fontId="8" fillId="0" borderId="0" xfId="10" applyFont="1" applyAlignment="1">
      <alignment vertical="top" wrapText="1"/>
    </xf>
    <xf numFmtId="0" fontId="8" fillId="0" borderId="0" xfId="10" applyFont="1" applyAlignment="1">
      <alignment vertical="top"/>
    </xf>
    <xf numFmtId="0" fontId="4" fillId="0" borderId="0" xfId="10" applyFont="1" applyAlignment="1">
      <alignment vertical="top"/>
    </xf>
    <xf numFmtId="0" fontId="6" fillId="0" borderId="0" xfId="10" applyFont="1" applyBorder="1" applyAlignment="1" applyProtection="1">
      <alignment vertical="top" wrapText="1"/>
      <protection locked="0"/>
    </xf>
    <xf numFmtId="1" fontId="8" fillId="3" borderId="3" xfId="10" applyNumberFormat="1" applyFont="1" applyFill="1" applyBorder="1" applyAlignment="1" applyProtection="1">
      <alignment vertical="top" wrapText="1"/>
      <protection locked="0"/>
    </xf>
    <xf numFmtId="1" fontId="8" fillId="3" borderId="8" xfId="10" applyNumberFormat="1" applyFont="1" applyFill="1" applyBorder="1" applyAlignment="1" applyProtection="1">
      <alignment vertical="top" wrapText="1"/>
      <protection locked="0"/>
    </xf>
    <xf numFmtId="1" fontId="8" fillId="5" borderId="8" xfId="10" applyNumberFormat="1" applyFont="1" applyFill="1" applyBorder="1" applyAlignment="1" applyProtection="1">
      <alignment vertical="top" wrapText="1"/>
      <protection locked="0"/>
    </xf>
    <xf numFmtId="1" fontId="8" fillId="0" borderId="8" xfId="10" applyNumberFormat="1" applyFont="1" applyBorder="1" applyAlignment="1" applyProtection="1">
      <alignment vertical="top" wrapText="1"/>
    </xf>
    <xf numFmtId="1" fontId="8" fillId="0" borderId="3" xfId="10" applyNumberFormat="1" applyFont="1" applyBorder="1" applyAlignment="1" applyProtection="1">
      <alignment vertical="top" wrapText="1"/>
    </xf>
    <xf numFmtId="1" fontId="8" fillId="0" borderId="8" xfId="10" applyNumberFormat="1" applyFont="1" applyFill="1" applyBorder="1" applyAlignment="1" applyProtection="1">
      <alignment vertical="top" wrapText="1"/>
    </xf>
    <xf numFmtId="1" fontId="4" fillId="0" borderId="0" xfId="10" applyNumberFormat="1" applyFont="1" applyAlignment="1">
      <alignment vertical="top"/>
    </xf>
    <xf numFmtId="1" fontId="8" fillId="4" borderId="8" xfId="10" applyNumberFormat="1" applyFont="1" applyFill="1" applyBorder="1" applyAlignment="1" applyProtection="1">
      <alignment vertical="top" wrapText="1"/>
      <protection locked="0"/>
    </xf>
    <xf numFmtId="1" fontId="8" fillId="0" borderId="9" xfId="10" applyNumberFormat="1" applyFont="1" applyBorder="1" applyAlignment="1" applyProtection="1">
      <alignment vertical="top" wrapText="1"/>
    </xf>
    <xf numFmtId="1" fontId="8" fillId="5" borderId="10" xfId="10" applyNumberFormat="1" applyFont="1" applyFill="1" applyBorder="1" applyAlignment="1" applyProtection="1">
      <alignment vertical="top" wrapText="1"/>
      <protection locked="0"/>
    </xf>
    <xf numFmtId="1" fontId="8" fillId="0" borderId="11" xfId="10" applyNumberFormat="1" applyFont="1" applyBorder="1" applyAlignment="1" applyProtection="1">
      <alignment vertical="top" wrapText="1"/>
    </xf>
    <xf numFmtId="1" fontId="6" fillId="0" borderId="8" xfId="1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10" applyNumberFormat="1" applyFont="1" applyBorder="1" applyAlignment="1" applyProtection="1">
      <alignment vertical="top" wrapText="1"/>
    </xf>
    <xf numFmtId="1" fontId="8" fillId="0" borderId="13" xfId="10" applyNumberFormat="1" applyFont="1" applyBorder="1" applyAlignment="1" applyProtection="1">
      <alignment vertical="top" wrapText="1"/>
    </xf>
    <xf numFmtId="0" fontId="6" fillId="0" borderId="0" xfId="10" applyFont="1" applyBorder="1" applyAlignment="1">
      <alignment vertical="top" wrapText="1"/>
    </xf>
    <xf numFmtId="49" fontId="6" fillId="0" borderId="0" xfId="10" applyNumberFormat="1" applyFont="1" applyBorder="1" applyAlignment="1">
      <alignment vertical="top" wrapText="1"/>
    </xf>
    <xf numFmtId="1" fontId="8" fillId="0" borderId="0" xfId="10" applyNumberFormat="1" applyFont="1" applyBorder="1" applyAlignment="1">
      <alignment vertical="top" wrapText="1"/>
    </xf>
    <xf numFmtId="0" fontId="4" fillId="0" borderId="0" xfId="10" applyFont="1" applyAlignment="1" applyProtection="1">
      <alignment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8" fillId="0" borderId="0" xfId="10" applyFont="1" applyAlignment="1" applyProtection="1">
      <alignment vertical="top" wrapText="1"/>
      <protection locked="0"/>
    </xf>
    <xf numFmtId="0" fontId="8" fillId="0" borderId="0" xfId="10" applyFont="1" applyAlignment="1" applyProtection="1">
      <alignment vertical="top"/>
      <protection locked="0"/>
    </xf>
    <xf numFmtId="0" fontId="4" fillId="0" borderId="0" xfId="10" applyFont="1" applyBorder="1" applyAlignment="1" applyProtection="1">
      <alignment vertical="top" wrapText="1"/>
      <protection locked="0"/>
    </xf>
    <xf numFmtId="0" fontId="4" fillId="0" borderId="0" xfId="10" applyFont="1" applyAlignment="1" applyProtection="1">
      <alignment horizontal="left" vertical="top" wrapText="1"/>
      <protection locked="0"/>
    </xf>
    <xf numFmtId="0" fontId="4" fillId="0" borderId="0" xfId="10" applyFont="1" applyAlignment="1" applyProtection="1">
      <alignment vertical="top"/>
      <protection locked="0"/>
    </xf>
    <xf numFmtId="1" fontId="4" fillId="0" borderId="0" xfId="10" applyNumberFormat="1" applyFont="1" applyAlignment="1" applyProtection="1">
      <alignment vertical="top" wrapText="1"/>
      <protection locked="0"/>
    </xf>
    <xf numFmtId="0" fontId="9" fillId="0" borderId="4" xfId="13" applyFont="1" applyBorder="1" applyAlignment="1">
      <alignment horizontal="centerContinuous" vertical="center" wrapText="1"/>
    </xf>
    <xf numFmtId="0" fontId="9" fillId="0" borderId="6" xfId="13" applyFont="1" applyBorder="1" applyAlignment="1">
      <alignment horizontal="centerContinuous" vertical="center" wrapText="1"/>
    </xf>
    <xf numFmtId="0" fontId="9" fillId="0" borderId="2" xfId="13" applyFont="1" applyBorder="1" applyAlignment="1">
      <alignment horizontal="centerContinuous" vertical="center" wrapText="1"/>
    </xf>
    <xf numFmtId="0" fontId="9" fillId="2" borderId="4" xfId="13" applyFont="1" applyFill="1" applyBorder="1" applyAlignment="1">
      <alignment horizontal="centerContinuous" vertical="center" wrapText="1"/>
    </xf>
    <xf numFmtId="0" fontId="9" fillId="2" borderId="2" xfId="13" applyFont="1" applyFill="1" applyBorder="1" applyAlignment="1">
      <alignment horizontal="centerContinuous" vertical="center" wrapText="1"/>
    </xf>
    <xf numFmtId="1" fontId="10" fillId="2" borderId="3" xfId="13" applyNumberFormat="1" applyFont="1" applyFill="1" applyBorder="1" applyAlignment="1" applyProtection="1">
      <alignment vertical="center"/>
      <protection locked="0"/>
    </xf>
    <xf numFmtId="1" fontId="10" fillId="2" borderId="5" xfId="13" applyNumberFormat="1" applyFont="1" applyFill="1" applyBorder="1" applyAlignment="1" applyProtection="1">
      <alignment vertical="center"/>
      <protection locked="0"/>
    </xf>
    <xf numFmtId="1" fontId="10" fillId="2" borderId="7" xfId="13" applyNumberFormat="1" applyFont="1" applyFill="1" applyBorder="1" applyAlignment="1" applyProtection="1">
      <alignment vertical="center"/>
      <protection locked="0"/>
    </xf>
    <xf numFmtId="1" fontId="10" fillId="3" borderId="1" xfId="13" applyNumberFormat="1" applyFont="1" applyFill="1" applyBorder="1" applyAlignment="1" applyProtection="1">
      <alignment vertical="center"/>
      <protection locked="0"/>
    </xf>
    <xf numFmtId="0" fontId="9" fillId="0" borderId="4" xfId="13" applyFont="1" applyBorder="1" applyAlignment="1">
      <alignment horizontal="left" vertical="center" wrapText="1"/>
    </xf>
    <xf numFmtId="1" fontId="11" fillId="3" borderId="1" xfId="7" applyNumberFormat="1" applyFont="1" applyFill="1" applyBorder="1" applyAlignment="1" applyProtection="1">
      <alignment vertical="center" wrapText="1"/>
      <protection locked="0"/>
    </xf>
    <xf numFmtId="1" fontId="10" fillId="0" borderId="1" xfId="7" applyNumberFormat="1" applyFont="1" applyBorder="1" applyAlignment="1" applyProtection="1">
      <alignment vertical="center" wrapText="1"/>
    </xf>
    <xf numFmtId="1" fontId="10" fillId="3" borderId="1" xfId="7" applyNumberFormat="1" applyFont="1" applyFill="1" applyBorder="1" applyAlignment="1" applyProtection="1">
      <alignment vertical="center" wrapText="1"/>
      <protection locked="0"/>
    </xf>
    <xf numFmtId="0" fontId="11" fillId="0" borderId="4" xfId="7" applyFont="1" applyBorder="1" applyAlignment="1" applyProtection="1">
      <alignment vertical="center" wrapText="1"/>
    </xf>
    <xf numFmtId="1" fontId="10" fillId="2" borderId="5" xfId="7" applyNumberFormat="1" applyFont="1" applyFill="1" applyBorder="1" applyAlignment="1" applyProtection="1">
      <alignment vertical="center" wrapText="1"/>
    </xf>
    <xf numFmtId="0" fontId="10" fillId="0" borderId="2" xfId="7" applyFont="1" applyBorder="1" applyAlignment="1" applyProtection="1">
      <alignment vertical="center" wrapText="1"/>
    </xf>
    <xf numFmtId="0" fontId="10" fillId="0" borderId="1" xfId="7" applyFont="1" applyBorder="1" applyAlignment="1" applyProtection="1">
      <alignment vertical="center" wrapText="1"/>
    </xf>
    <xf numFmtId="0" fontId="11" fillId="0" borderId="1" xfId="7" applyFont="1" applyBorder="1" applyAlignment="1" applyProtection="1">
      <alignment vertical="center" wrapText="1"/>
    </xf>
    <xf numFmtId="1" fontId="10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5" applyNumberFormat="1" applyFont="1" applyAlignment="1" applyProtection="1">
      <alignment horizontal="centerContinuous" vertical="center" wrapText="1"/>
    </xf>
    <xf numFmtId="1" fontId="10" fillId="0" borderId="3" xfId="13" applyNumberFormat="1" applyFont="1" applyFill="1" applyBorder="1" applyAlignment="1" applyProtection="1">
      <alignment vertical="center"/>
      <protection locked="0"/>
    </xf>
    <xf numFmtId="3" fontId="10" fillId="0" borderId="0" xfId="13" applyNumberFormat="1" applyFont="1" applyBorder="1" applyProtection="1"/>
    <xf numFmtId="0" fontId="9" fillId="0" borderId="3" xfId="13" applyFont="1" applyBorder="1" applyAlignment="1">
      <alignment horizontal="centerContinuous" vertical="center" wrapText="1"/>
    </xf>
    <xf numFmtId="0" fontId="9" fillId="0" borderId="7" xfId="13" applyFont="1" applyBorder="1" applyAlignment="1">
      <alignment horizontal="centerContinuous" vertical="center" wrapText="1"/>
    </xf>
    <xf numFmtId="0" fontId="9" fillId="0" borderId="9" xfId="13" applyFont="1" applyBorder="1" applyAlignment="1">
      <alignment horizontal="left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Fill="1" applyBorder="1" applyAlignment="1">
      <alignment horizontal="center" vertical="center" wrapText="1"/>
    </xf>
    <xf numFmtId="0" fontId="9" fillId="0" borderId="14" xfId="13" applyFont="1" applyBorder="1" applyAlignment="1">
      <alignment horizontal="centerContinuous" vertical="center" wrapText="1"/>
    </xf>
    <xf numFmtId="0" fontId="9" fillId="2" borderId="6" xfId="13" applyFont="1" applyFill="1" applyBorder="1" applyAlignment="1">
      <alignment horizontal="center" vertical="center" wrapText="1"/>
    </xf>
    <xf numFmtId="0" fontId="9" fillId="0" borderId="9" xfId="13" applyFont="1" applyBorder="1" applyAlignment="1">
      <alignment horizontal="centerContinuous" vertical="center" wrapText="1"/>
    </xf>
    <xf numFmtId="0" fontId="9" fillId="0" borderId="10" xfId="13" applyFont="1" applyBorder="1" applyAlignment="1">
      <alignment horizontal="center" vertical="center" wrapText="1"/>
    </xf>
    <xf numFmtId="0" fontId="9" fillId="0" borderId="15" xfId="13" applyFont="1" applyBorder="1" applyAlignment="1">
      <alignment horizontal="centerContinuous" vertical="center" wrapText="1"/>
    </xf>
    <xf numFmtId="0" fontId="9" fillId="0" borderId="16" xfId="13" applyFont="1" applyBorder="1" applyAlignment="1">
      <alignment horizontal="centerContinuous" vertical="center" wrapText="1"/>
    </xf>
    <xf numFmtId="49" fontId="9" fillId="0" borderId="9" xfId="13" applyNumberFormat="1" applyFont="1" applyBorder="1" applyAlignment="1">
      <alignment horizontal="centerContinuous" vertical="center" wrapText="1"/>
    </xf>
    <xf numFmtId="49" fontId="9" fillId="0" borderId="10" xfId="13" applyNumberFormat="1" applyFont="1" applyBorder="1" applyAlignment="1">
      <alignment horizontal="centerContinuous" vertical="center" wrapText="1"/>
    </xf>
    <xf numFmtId="0" fontId="6" fillId="0" borderId="0" xfId="10" applyFont="1" applyBorder="1" applyAlignment="1" applyProtection="1">
      <alignment horizontal="left" vertical="top" wrapText="1"/>
      <protection locked="0"/>
    </xf>
    <xf numFmtId="0" fontId="6" fillId="0" borderId="0" xfId="10" applyFont="1" applyBorder="1" applyAlignment="1" applyProtection="1">
      <alignment horizontal="centerContinuous"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6" fillId="0" borderId="0" xfId="10" applyFont="1" applyAlignment="1" applyProtection="1">
      <alignment horizontal="center" vertical="top" wrapText="1"/>
      <protection locked="0"/>
    </xf>
    <xf numFmtId="0" fontId="8" fillId="0" borderId="0" xfId="10" applyFont="1" applyAlignment="1" applyProtection="1">
      <alignment horizontal="left" vertical="top"/>
      <protection locked="0"/>
    </xf>
    <xf numFmtId="0" fontId="6" fillId="0" borderId="0" xfId="10" applyFont="1" applyBorder="1" applyAlignment="1" applyProtection="1">
      <alignment horizontal="center" vertical="top"/>
      <protection locked="0"/>
    </xf>
    <xf numFmtId="0" fontId="6" fillId="0" borderId="0" xfId="11" applyFont="1" applyAlignment="1" applyProtection="1">
      <alignment wrapText="1"/>
      <protection locked="0"/>
    </xf>
    <xf numFmtId="0" fontId="6" fillId="0" borderId="17" xfId="10" applyFont="1" applyBorder="1" applyAlignment="1" applyProtection="1">
      <alignment horizontal="center" vertical="center"/>
    </xf>
    <xf numFmtId="0" fontId="6" fillId="0" borderId="18" xfId="10" applyFont="1" applyBorder="1" applyAlignment="1" applyProtection="1">
      <alignment horizontal="center" vertical="top" wrapText="1"/>
    </xf>
    <xf numFmtId="14" fontId="6" fillId="0" borderId="18" xfId="10" applyNumberFormat="1" applyFont="1" applyBorder="1" applyAlignment="1" applyProtection="1">
      <alignment horizontal="center" vertical="top" wrapText="1"/>
    </xf>
    <xf numFmtId="49" fontId="6" fillId="0" borderId="18" xfId="10" applyNumberFormat="1" applyFont="1" applyBorder="1" applyAlignment="1" applyProtection="1">
      <alignment horizontal="center" vertical="center" wrapText="1"/>
    </xf>
    <xf numFmtId="14" fontId="6" fillId="0" borderId="19" xfId="10" applyNumberFormat="1" applyFont="1" applyBorder="1" applyAlignment="1" applyProtection="1">
      <alignment horizontal="center" vertical="top" wrapText="1"/>
    </xf>
    <xf numFmtId="0" fontId="6" fillId="0" borderId="20" xfId="10" applyFont="1" applyBorder="1" applyAlignment="1" applyProtection="1">
      <alignment horizontal="center" vertical="center" wrapText="1"/>
    </xf>
    <xf numFmtId="0" fontId="6" fillId="0" borderId="1" xfId="10" applyFont="1" applyBorder="1" applyAlignment="1" applyProtection="1">
      <alignment horizontal="center" vertical="top" wrapText="1"/>
    </xf>
    <xf numFmtId="49" fontId="6" fillId="0" borderId="1" xfId="10" applyNumberFormat="1" applyFont="1" applyBorder="1" applyAlignment="1" applyProtection="1">
      <alignment horizontal="center" vertical="center" wrapText="1"/>
    </xf>
    <xf numFmtId="0" fontId="6" fillId="0" borderId="8" xfId="10" applyFont="1" applyBorder="1" applyAlignment="1" applyProtection="1">
      <alignment horizontal="center"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0" fontId="8" fillId="0" borderId="1" xfId="10" applyFont="1" applyBorder="1" applyAlignment="1" applyProtection="1">
      <alignment vertical="top" wrapText="1"/>
    </xf>
    <xf numFmtId="0" fontId="8" fillId="0" borderId="3" xfId="10" applyFont="1" applyBorder="1" applyAlignment="1" applyProtection="1">
      <alignment vertical="top" wrapText="1"/>
    </xf>
    <xf numFmtId="49" fontId="6" fillId="2" borderId="9" xfId="10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10" applyFont="1" applyFill="1" applyBorder="1" applyAlignment="1" applyProtection="1">
      <alignment vertical="top" wrapText="1"/>
    </xf>
    <xf numFmtId="0" fontId="8" fillId="0" borderId="1" xfId="10" applyFont="1" applyBorder="1" applyAlignment="1" applyProtection="1">
      <alignment horizontal="right" vertical="top" wrapText="1"/>
    </xf>
    <xf numFmtId="0" fontId="17" fillId="6" borderId="1" xfId="10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10" applyNumberFormat="1" applyFont="1" applyBorder="1" applyAlignment="1" applyProtection="1">
      <alignment horizontal="right" vertical="top" wrapText="1"/>
    </xf>
    <xf numFmtId="1" fontId="4" fillId="0" borderId="1" xfId="10" applyNumberFormat="1" applyFont="1" applyBorder="1" applyAlignment="1" applyProtection="1">
      <alignment horizontal="right" vertical="top" wrapText="1"/>
    </xf>
    <xf numFmtId="0" fontId="17" fillId="6" borderId="1" xfId="10" applyFont="1" applyFill="1" applyBorder="1" applyAlignment="1" applyProtection="1">
      <alignment vertical="top"/>
    </xf>
    <xf numFmtId="49" fontId="4" fillId="0" borderId="1" xfId="10" applyNumberFormat="1" applyFont="1" applyFill="1" applyBorder="1" applyAlignment="1" applyProtection="1">
      <alignment horizontal="right"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7" fillId="0" borderId="3" xfId="10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17" fillId="6" borderId="1" xfId="10" applyNumberFormat="1" applyFont="1" applyFill="1" applyBorder="1" applyAlignment="1" applyProtection="1">
      <alignment vertical="top" wrapText="1"/>
    </xf>
    <xf numFmtId="1" fontId="8" fillId="0" borderId="1" xfId="10" applyNumberFormat="1" applyFont="1" applyBorder="1" applyAlignment="1" applyProtection="1">
      <alignment vertical="top" wrapText="1"/>
    </xf>
    <xf numFmtId="1" fontId="17" fillId="6" borderId="1" xfId="10" applyNumberFormat="1" applyFont="1" applyFill="1" applyBorder="1" applyAlignment="1" applyProtection="1">
      <alignment vertical="top"/>
    </xf>
    <xf numFmtId="1" fontId="3" fillId="0" borderId="9" xfId="10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10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10" applyNumberFormat="1" applyFont="1" applyFill="1" applyBorder="1" applyAlignment="1" applyProtection="1">
      <alignment vertical="top"/>
    </xf>
    <xf numFmtId="0" fontId="17" fillId="6" borderId="20" xfId="10" applyNumberFormat="1" applyFont="1" applyFill="1" applyBorder="1" applyAlignment="1" applyProtection="1">
      <alignment vertical="top" wrapText="1"/>
    </xf>
    <xf numFmtId="49" fontId="3" fillId="0" borderId="1" xfId="10" applyNumberFormat="1" applyFont="1" applyFill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5" fillId="0" borderId="4" xfId="10" applyNumberFormat="1" applyFont="1" applyBorder="1" applyAlignment="1" applyProtection="1">
      <alignment horizontal="right" vertical="top" wrapText="1"/>
    </xf>
    <xf numFmtId="1" fontId="4" fillId="0" borderId="9" xfId="10" applyNumberFormat="1" applyFont="1" applyBorder="1" applyAlignment="1" applyProtection="1">
      <alignment horizontal="right" vertical="top" wrapText="1"/>
    </xf>
    <xf numFmtId="1" fontId="8" fillId="0" borderId="21" xfId="10" applyNumberFormat="1" applyFont="1" applyBorder="1" applyAlignment="1" applyProtection="1">
      <alignment vertical="top" wrapText="1"/>
    </xf>
    <xf numFmtId="1" fontId="8" fillId="0" borderId="22" xfId="10" applyNumberFormat="1" applyFont="1" applyBorder="1" applyAlignment="1" applyProtection="1">
      <alignment vertical="top" wrapText="1"/>
    </xf>
    <xf numFmtId="1" fontId="4" fillId="0" borderId="14" xfId="10" applyNumberFormat="1" applyFont="1" applyBorder="1" applyAlignment="1" applyProtection="1">
      <alignment horizontal="right" vertical="top" wrapText="1"/>
    </xf>
    <xf numFmtId="1" fontId="8" fillId="0" borderId="23" xfId="10" applyNumberFormat="1" applyFont="1" applyBorder="1" applyAlignment="1" applyProtection="1">
      <alignment vertical="top" wrapText="1"/>
    </xf>
    <xf numFmtId="1" fontId="8" fillId="0" borderId="24" xfId="10" applyNumberFormat="1" applyFont="1" applyBorder="1" applyAlignment="1" applyProtection="1">
      <alignment vertical="top" wrapText="1"/>
    </xf>
    <xf numFmtId="1" fontId="5" fillId="0" borderId="2" xfId="10" applyNumberFormat="1" applyFont="1" applyBorder="1" applyAlignment="1" applyProtection="1">
      <alignment horizontal="right" vertical="top" wrapText="1"/>
    </xf>
    <xf numFmtId="1" fontId="5" fillId="2" borderId="1" xfId="10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10" applyNumberFormat="1" applyFont="1" applyBorder="1" applyAlignment="1" applyProtection="1">
      <alignment horizontal="right" vertical="top" wrapText="1"/>
    </xf>
    <xf numFmtId="49" fontId="3" fillId="0" borderId="27" xfId="10" applyNumberFormat="1" applyFont="1" applyBorder="1" applyAlignment="1" applyProtection="1">
      <alignment horizontal="right" vertical="top" wrapText="1"/>
    </xf>
    <xf numFmtId="1" fontId="3" fillId="0" borderId="27" xfId="10" applyNumberFormat="1" applyFont="1" applyBorder="1" applyAlignment="1" applyProtection="1">
      <alignment horizontal="right" vertical="top" wrapText="1"/>
    </xf>
    <xf numFmtId="0" fontId="4" fillId="0" borderId="0" xfId="10" applyFont="1" applyAlignment="1" applyProtection="1">
      <alignment vertical="top"/>
    </xf>
    <xf numFmtId="1" fontId="4" fillId="0" borderId="0" xfId="10" applyNumberFormat="1" applyFont="1" applyAlignment="1" applyProtection="1">
      <alignment vertical="top"/>
    </xf>
    <xf numFmtId="0" fontId="9" fillId="0" borderId="1" xfId="12" applyFont="1" applyBorder="1" applyAlignment="1" applyProtection="1">
      <alignment horizontal="center" vertical="center" wrapText="1"/>
    </xf>
    <xf numFmtId="0" fontId="9" fillId="0" borderId="7" xfId="12" applyFont="1" applyBorder="1" applyAlignment="1" applyProtection="1">
      <alignment horizontal="center" vertical="center" wrapText="1"/>
    </xf>
    <xf numFmtId="0" fontId="9" fillId="0" borderId="3" xfId="12" applyFont="1" applyBorder="1" applyAlignment="1" applyProtection="1">
      <alignment horizontal="center" vertical="center" wrapText="1"/>
    </xf>
    <xf numFmtId="0" fontId="9" fillId="0" borderId="2" xfId="12" applyFont="1" applyBorder="1" applyAlignment="1" applyProtection="1">
      <alignment horizontal="center" vertical="center" wrapText="1"/>
    </xf>
    <xf numFmtId="0" fontId="11" fillId="0" borderId="1" xfId="12" applyFont="1" applyBorder="1" applyAlignment="1" applyProtection="1">
      <alignment vertical="center" wrapText="1"/>
    </xf>
    <xf numFmtId="0" fontId="10" fillId="0" borderId="1" xfId="12" applyFont="1" applyFill="1" applyBorder="1" applyProtection="1"/>
    <xf numFmtId="0" fontId="10" fillId="0" borderId="1" xfId="12" applyFont="1" applyBorder="1" applyAlignment="1" applyProtection="1">
      <alignment vertical="center" wrapText="1"/>
    </xf>
    <xf numFmtId="3" fontId="10" fillId="0" borderId="1" xfId="12" applyNumberFormat="1" applyFont="1" applyBorder="1" applyAlignment="1" applyProtection="1">
      <alignment horizontal="center" vertical="center"/>
    </xf>
    <xf numFmtId="0" fontId="10" fillId="0" borderId="1" xfId="12" applyFont="1" applyFill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right" vertical="center" wrapText="1"/>
    </xf>
    <xf numFmtId="0" fontId="10" fillId="0" borderId="1" xfId="12" applyFont="1" applyBorder="1" applyAlignment="1" applyProtection="1">
      <alignment horizontal="left" vertical="center" wrapText="1"/>
    </xf>
    <xf numFmtId="3" fontId="11" fillId="0" borderId="1" xfId="12" applyNumberFormat="1" applyFont="1" applyBorder="1" applyAlignment="1" applyProtection="1">
      <alignment horizontal="center" vertical="center"/>
    </xf>
    <xf numFmtId="0" fontId="10" fillId="0" borderId="1" xfId="12" applyFont="1" applyBorder="1" applyAlignment="1" applyProtection="1">
      <alignment wrapText="1"/>
    </xf>
    <xf numFmtId="0" fontId="10" fillId="0" borderId="7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vertical="center" wrapText="1"/>
    </xf>
    <xf numFmtId="0" fontId="10" fillId="0" borderId="20" xfId="12" applyFont="1" applyBorder="1" applyAlignment="1" applyProtection="1">
      <alignment vertical="center" wrapText="1"/>
    </xf>
    <xf numFmtId="49" fontId="10" fillId="0" borderId="7" xfId="12" applyNumberFormat="1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0" fontId="9" fillId="0" borderId="3" xfId="12" applyFont="1" applyBorder="1" applyAlignment="1" applyProtection="1">
      <alignment vertical="center" wrapText="1"/>
    </xf>
    <xf numFmtId="0" fontId="13" fillId="0" borderId="1" xfId="12" applyFont="1" applyBorder="1" applyAlignment="1" applyProtection="1">
      <alignment vertical="center" wrapText="1"/>
    </xf>
    <xf numFmtId="0" fontId="10" fillId="0" borderId="0" xfId="12" applyFont="1" applyBorder="1" applyAlignment="1" applyProtection="1">
      <alignment wrapText="1"/>
    </xf>
    <xf numFmtId="1" fontId="10" fillId="0" borderId="1" xfId="12" applyNumberFormat="1" applyFont="1" applyBorder="1" applyAlignment="1" applyProtection="1">
      <alignment vertical="center"/>
    </xf>
    <xf numFmtId="1" fontId="8" fillId="7" borderId="8" xfId="10" applyNumberFormat="1" applyFont="1" applyFill="1" applyBorder="1" applyAlignment="1" applyProtection="1">
      <alignment vertical="top" wrapText="1"/>
      <protection locked="0"/>
    </xf>
    <xf numFmtId="1" fontId="8" fillId="7" borderId="3" xfId="10" applyNumberFormat="1" applyFont="1" applyFill="1" applyBorder="1" applyAlignment="1" applyProtection="1">
      <alignment vertical="top" wrapText="1"/>
      <protection locked="0"/>
    </xf>
    <xf numFmtId="0" fontId="10" fillId="0" borderId="0" xfId="11" applyFont="1" applyAlignment="1" applyProtection="1">
      <alignment wrapText="1"/>
      <protection locked="0"/>
    </xf>
    <xf numFmtId="0" fontId="10" fillId="0" borderId="0" xfId="11" applyFont="1" applyFill="1" applyAlignment="1" applyProtection="1">
      <alignment wrapText="1"/>
      <protection locked="0"/>
    </xf>
    <xf numFmtId="0" fontId="9" fillId="0" borderId="0" xfId="11" applyFont="1" applyBorder="1" applyAlignment="1" applyProtection="1">
      <alignment horizontal="centerContinuous" vertical="center" wrapText="1"/>
      <protection locked="0"/>
    </xf>
    <xf numFmtId="0" fontId="9" fillId="0" borderId="0" xfId="11" applyFont="1" applyFill="1" applyBorder="1" applyAlignment="1" applyProtection="1">
      <alignment horizontal="centerContinuous" vertical="center" wrapText="1"/>
      <protection locked="0"/>
    </xf>
    <xf numFmtId="1" fontId="10" fillId="0" borderId="0" xfId="11" applyNumberFormat="1" applyFont="1" applyBorder="1" applyAlignment="1" applyProtection="1">
      <alignment wrapText="1"/>
    </xf>
    <xf numFmtId="0" fontId="10" fillId="0" borderId="0" xfId="11" applyFont="1" applyAlignment="1" applyProtection="1">
      <alignment horizontal="centerContinuous" wrapText="1"/>
    </xf>
    <xf numFmtId="0" fontId="10" fillId="0" borderId="0" xfId="11" applyFont="1" applyAlignment="1" applyProtection="1">
      <alignment horizontal="center" wrapText="1"/>
    </xf>
    <xf numFmtId="0" fontId="9" fillId="0" borderId="0" xfId="11" applyFont="1" applyAlignment="1" applyProtection="1">
      <alignment wrapText="1"/>
    </xf>
    <xf numFmtId="0" fontId="9" fillId="0" borderId="1" xfId="11" applyFont="1" applyBorder="1" applyAlignment="1" applyProtection="1">
      <alignment horizontal="center" vertical="center" wrapText="1"/>
    </xf>
    <xf numFmtId="14" fontId="9" fillId="0" borderId="1" xfId="11" applyNumberFormat="1" applyFont="1" applyFill="1" applyBorder="1" applyAlignment="1" applyProtection="1">
      <alignment horizontal="center" vertical="center" wrapText="1"/>
    </xf>
    <xf numFmtId="0" fontId="10" fillId="0" borderId="0" xfId="11" applyFont="1" applyBorder="1" applyAlignment="1" applyProtection="1">
      <alignment horizontal="center" wrapText="1"/>
    </xf>
    <xf numFmtId="49" fontId="9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Font="1" applyBorder="1" applyAlignment="1" applyProtection="1">
      <alignment wrapText="1"/>
    </xf>
    <xf numFmtId="49" fontId="11" fillId="0" borderId="1" xfId="11" applyNumberFormat="1" applyFont="1" applyBorder="1" applyAlignment="1" applyProtection="1">
      <alignment wrapText="1"/>
    </xf>
    <xf numFmtId="0" fontId="10" fillId="0" borderId="1" xfId="11" applyFont="1" applyBorder="1" applyAlignment="1" applyProtection="1">
      <alignment wrapText="1"/>
    </xf>
    <xf numFmtId="49" fontId="10" fillId="0" borderId="1" xfId="11" applyNumberFormat="1" applyFont="1" applyBorder="1" applyAlignment="1" applyProtection="1">
      <alignment horizontal="center" wrapText="1"/>
    </xf>
    <xf numFmtId="0" fontId="10" fillId="0" borderId="1" xfId="11" applyFont="1" applyFill="1" applyBorder="1" applyAlignment="1" applyProtection="1">
      <alignment wrapText="1"/>
    </xf>
    <xf numFmtId="49" fontId="10" fillId="0" borderId="1" xfId="11" applyNumberFormat="1" applyFont="1" applyFill="1" applyBorder="1" applyAlignment="1" applyProtection="1">
      <alignment horizontal="center" wrapText="1"/>
    </xf>
    <xf numFmtId="0" fontId="9" fillId="0" borderId="1" xfId="11" applyFont="1" applyBorder="1" applyAlignment="1" applyProtection="1">
      <alignment horizontal="right" wrapText="1"/>
    </xf>
    <xf numFmtId="49" fontId="9" fillId="0" borderId="1" xfId="11" applyNumberFormat="1" applyFont="1" applyBorder="1" applyAlignment="1" applyProtection="1">
      <alignment horizontal="center" wrapText="1"/>
    </xf>
    <xf numFmtId="49" fontId="11" fillId="0" borderId="1" xfId="11" applyNumberFormat="1" applyFont="1" applyBorder="1" applyAlignment="1" applyProtection="1">
      <alignment horizontal="center" wrapText="1"/>
    </xf>
    <xf numFmtId="1" fontId="10" fillId="0" borderId="1" xfId="11" applyNumberFormat="1" applyFont="1" applyFill="1" applyBorder="1" applyAlignment="1" applyProtection="1">
      <alignment wrapText="1"/>
    </xf>
    <xf numFmtId="0" fontId="9" fillId="0" borderId="1" xfId="11" applyFont="1" applyBorder="1" applyAlignment="1" applyProtection="1">
      <alignment wrapText="1"/>
    </xf>
    <xf numFmtId="49" fontId="10" fillId="0" borderId="0" xfId="11" applyNumberFormat="1" applyFont="1" applyBorder="1" applyAlignment="1" applyProtection="1">
      <alignment wrapText="1"/>
    </xf>
    <xf numFmtId="1" fontId="10" fillId="0" borderId="0" xfId="11" applyNumberFormat="1" applyFont="1" applyFill="1" applyBorder="1" applyAlignment="1" applyProtection="1">
      <alignment wrapText="1"/>
    </xf>
    <xf numFmtId="0" fontId="9" fillId="0" borderId="0" xfId="11" applyFont="1" applyAlignment="1" applyProtection="1">
      <alignment horizontal="center"/>
    </xf>
    <xf numFmtId="1" fontId="10" fillId="0" borderId="1" xfId="13" applyNumberFormat="1" applyFont="1" applyFill="1" applyBorder="1" applyAlignment="1" applyProtection="1">
      <alignment vertical="center"/>
    </xf>
    <xf numFmtId="1" fontId="10" fillId="0" borderId="3" xfId="13" applyNumberFormat="1" applyFont="1" applyFill="1" applyBorder="1" applyAlignment="1" applyProtection="1">
      <alignment vertical="center"/>
    </xf>
    <xf numFmtId="0" fontId="9" fillId="0" borderId="0" xfId="13" applyFont="1" applyBorder="1" applyAlignment="1" applyProtection="1">
      <alignment vertical="center" wrapText="1"/>
      <protection locked="0"/>
    </xf>
    <xf numFmtId="49" fontId="9" fillId="0" borderId="0" xfId="13" applyNumberFormat="1" applyFont="1" applyBorder="1" applyAlignment="1" applyProtection="1">
      <alignment horizontal="center" vertical="center" wrapText="1"/>
      <protection locked="0"/>
    </xf>
    <xf numFmtId="0" fontId="10" fillId="0" borderId="0" xfId="13" applyFont="1" applyBorder="1" applyProtection="1">
      <protection locked="0"/>
    </xf>
    <xf numFmtId="0" fontId="10" fillId="0" borderId="0" xfId="9" applyFont="1" applyProtection="1">
      <protection locked="0"/>
    </xf>
    <xf numFmtId="0" fontId="9" fillId="0" borderId="0" xfId="7" applyFont="1" applyAlignment="1" applyProtection="1">
      <alignment horizontal="centerContinuous"/>
      <protection locked="0"/>
    </xf>
    <xf numFmtId="0" fontId="10" fillId="0" borderId="0" xfId="7" applyFont="1" applyProtection="1">
      <protection locked="0"/>
    </xf>
    <xf numFmtId="0" fontId="10" fillId="0" borderId="0" xfId="7" applyFont="1" applyAlignment="1" applyProtection="1">
      <alignment horizontal="left" vertical="center" wrapText="1"/>
      <protection locked="0"/>
    </xf>
    <xf numFmtId="0" fontId="10" fillId="0" borderId="0" xfId="7" applyFont="1" applyAlignment="1" applyProtection="1">
      <alignment vertical="center" wrapText="1"/>
      <protection locked="0"/>
    </xf>
    <xf numFmtId="0" fontId="9" fillId="0" borderId="0" xfId="7" applyFont="1" applyProtection="1">
      <protection locked="0"/>
    </xf>
    <xf numFmtId="0" fontId="10" fillId="0" borderId="0" xfId="7" applyFont="1" applyAlignment="1" applyProtection="1">
      <protection locked="0"/>
    </xf>
    <xf numFmtId="0" fontId="9" fillId="0" borderId="0" xfId="7" applyFont="1" applyBorder="1" applyAlignment="1" applyProtection="1">
      <alignment horizontal="centerContinuous"/>
      <protection locked="0"/>
    </xf>
    <xf numFmtId="0" fontId="9" fillId="0" borderId="1" xfId="7" applyFont="1" applyBorder="1" applyAlignment="1" applyProtection="1">
      <alignment horizontal="centerContinuous" vertical="center" wrapText="1"/>
    </xf>
    <xf numFmtId="0" fontId="9" fillId="0" borderId="1" xfId="7" applyFont="1" applyBorder="1" applyAlignment="1" applyProtection="1">
      <alignment horizontal="center" vertical="center" wrapText="1"/>
    </xf>
    <xf numFmtId="49" fontId="9" fillId="0" borderId="1" xfId="7" applyNumberFormat="1" applyFont="1" applyBorder="1" applyAlignment="1" applyProtection="1">
      <alignment horizontal="center" vertical="center" wrapText="1"/>
    </xf>
    <xf numFmtId="0" fontId="9" fillId="0" borderId="1" xfId="7" applyFont="1" applyBorder="1" applyAlignment="1" applyProtection="1">
      <alignment horizontal="centerContinuous"/>
    </xf>
    <xf numFmtId="0" fontId="9" fillId="0" borderId="1" xfId="7" applyFont="1" applyBorder="1" applyAlignment="1" applyProtection="1">
      <alignment horizontal="center"/>
    </xf>
    <xf numFmtId="0" fontId="9" fillId="0" borderId="1" xfId="7" applyFont="1" applyBorder="1" applyAlignment="1" applyProtection="1">
      <alignment wrapText="1"/>
    </xf>
    <xf numFmtId="0" fontId="9" fillId="0" borderId="1" xfId="7" applyFont="1" applyBorder="1" applyAlignment="1" applyProtection="1">
      <alignment vertical="justify" wrapText="1"/>
    </xf>
    <xf numFmtId="49" fontId="9" fillId="2" borderId="1" xfId="7" applyNumberFormat="1" applyFont="1" applyFill="1" applyBorder="1" applyAlignment="1" applyProtection="1">
      <alignment vertical="justify" wrapText="1"/>
    </xf>
    <xf numFmtId="0" fontId="10" fillId="2" borderId="1" xfId="7" applyFont="1" applyFill="1" applyBorder="1" applyAlignment="1" applyProtection="1">
      <alignment horizontal="left" vertical="center" wrapText="1"/>
    </xf>
    <xf numFmtId="0" fontId="10" fillId="0" borderId="1" xfId="7" applyFont="1" applyBorder="1" applyProtection="1"/>
    <xf numFmtId="49" fontId="10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right"/>
    </xf>
    <xf numFmtId="49" fontId="11" fillId="0" borderId="1" xfId="7" applyNumberFormat="1" applyFont="1" applyBorder="1" applyAlignment="1" applyProtection="1">
      <alignment horizontal="center" vertical="center" wrapText="1"/>
    </xf>
    <xf numFmtId="0" fontId="9" fillId="0" borderId="1" xfId="7" applyFont="1" applyBorder="1" applyProtection="1"/>
    <xf numFmtId="0" fontId="9" fillId="0" borderId="1" xfId="7" applyFont="1" applyBorder="1" applyAlignment="1" applyProtection="1">
      <alignment horizontal="left"/>
    </xf>
    <xf numFmtId="0" fontId="9" fillId="0" borderId="1" xfId="7" applyFont="1" applyBorder="1" applyAlignment="1" applyProtection="1">
      <alignment vertical="top" wrapText="1"/>
    </xf>
    <xf numFmtId="0" fontId="9" fillId="0" borderId="1" xfId="7" applyFont="1" applyBorder="1" applyAlignment="1" applyProtection="1">
      <alignment horizontal="left" vertical="center" wrapText="1"/>
    </xf>
    <xf numFmtId="0" fontId="10" fillId="0" borderId="1" xfId="7" applyFont="1" applyBorder="1" applyAlignment="1" applyProtection="1">
      <alignment wrapText="1"/>
    </xf>
    <xf numFmtId="0" fontId="10" fillId="0" borderId="1" xfId="7" applyFont="1" applyBorder="1" applyAlignment="1" applyProtection="1">
      <alignment horizontal="left" vertical="center" wrapText="1"/>
    </xf>
    <xf numFmtId="49" fontId="11" fillId="0" borderId="4" xfId="7" applyNumberFormat="1" applyFont="1" applyBorder="1" applyAlignment="1" applyProtection="1">
      <alignment horizontal="center" vertical="center" wrapText="1"/>
    </xf>
    <xf numFmtId="0" fontId="9" fillId="0" borderId="3" xfId="7" applyFont="1" applyBorder="1" applyAlignment="1" applyProtection="1">
      <alignment vertical="justify" wrapText="1"/>
    </xf>
    <xf numFmtId="49" fontId="10" fillId="2" borderId="3" xfId="7" applyNumberFormat="1" applyFont="1" applyFill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vertical="justify"/>
    </xf>
    <xf numFmtId="49" fontId="10" fillId="0" borderId="2" xfId="7" applyNumberFormat="1" applyFont="1" applyBorder="1" applyAlignment="1" applyProtection="1">
      <alignment horizontal="center" vertical="center" wrapText="1"/>
    </xf>
    <xf numFmtId="0" fontId="10" fillId="0" borderId="1" xfId="7" applyFont="1" applyBorder="1" applyAlignment="1" applyProtection="1">
      <alignment vertical="justify"/>
    </xf>
    <xf numFmtId="1" fontId="10" fillId="2" borderId="7" xfId="7" applyNumberFormat="1" applyFont="1" applyFill="1" applyBorder="1" applyAlignment="1" applyProtection="1">
      <alignment horizontal="center" vertical="center" wrapText="1"/>
    </xf>
    <xf numFmtId="1" fontId="10" fillId="0" borderId="0" xfId="7" applyNumberFormat="1" applyFont="1" applyAlignment="1" applyProtection="1">
      <alignment vertical="center" wrapText="1"/>
      <protection locked="0"/>
    </xf>
    <xf numFmtId="1" fontId="10" fillId="0" borderId="0" xfId="7" applyNumberFormat="1" applyFont="1" applyAlignment="1" applyProtection="1">
      <alignment horizontal="left" vertical="center" wrapText="1"/>
      <protection locked="0"/>
    </xf>
    <xf numFmtId="0" fontId="10" fillId="0" borderId="0" xfId="4" applyFont="1" applyAlignment="1" applyProtection="1">
      <alignment horizontal="left" vertical="center" wrapText="1"/>
      <protection locked="0"/>
    </xf>
    <xf numFmtId="49" fontId="10" fillId="0" borderId="0" xfId="4" applyNumberFormat="1" applyFont="1" applyAlignment="1" applyProtection="1">
      <alignment horizontal="left" vertical="center" wrapText="1"/>
      <protection locked="0"/>
    </xf>
    <xf numFmtId="0" fontId="10" fillId="0" borderId="0" xfId="4" applyFont="1" applyProtection="1">
      <protection locked="0"/>
    </xf>
    <xf numFmtId="49" fontId="10" fillId="0" borderId="0" xfId="9" applyNumberFormat="1" applyFont="1" applyProtection="1">
      <protection locked="0"/>
    </xf>
    <xf numFmtId="0" fontId="9" fillId="0" borderId="3" xfId="4" applyFont="1" applyBorder="1" applyAlignment="1" applyProtection="1">
      <alignment horizontal="centerContinuous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1" fontId="9" fillId="0" borderId="7" xfId="4" applyNumberFormat="1" applyFont="1" applyBorder="1" applyAlignment="1" applyProtection="1">
      <alignment horizontal="centerContinuous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0" fontId="9" fillId="0" borderId="0" xfId="4" applyFont="1" applyBorder="1" applyAlignment="1" applyProtection="1">
      <alignment horizontal="left" vertical="center" wrapText="1"/>
    </xf>
    <xf numFmtId="49" fontId="9" fillId="0" borderId="0" xfId="4" applyNumberFormat="1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right" vertical="center" wrapText="1"/>
    </xf>
    <xf numFmtId="0" fontId="10" fillId="0" borderId="0" xfId="4" applyFont="1" applyBorder="1" applyAlignment="1" applyProtection="1">
      <alignment horizontal="left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10" fillId="0" borderId="1" xfId="4" applyFont="1" applyBorder="1" applyAlignment="1" applyProtection="1">
      <alignment horizontal="right"/>
    </xf>
    <xf numFmtId="0" fontId="10" fillId="0" borderId="1" xfId="4" applyFont="1" applyBorder="1" applyAlignment="1" applyProtection="1">
      <alignment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0" fontId="10" fillId="0" borderId="1" xfId="4" quotePrefix="1" applyFont="1" applyBorder="1" applyAlignment="1" applyProtection="1">
      <alignment horizontal="left" vertical="center" wrapText="1"/>
    </xf>
    <xf numFmtId="49" fontId="10" fillId="0" borderId="0" xfId="4" applyNumberFormat="1" applyFont="1" applyBorder="1" applyAlignment="1" applyProtection="1">
      <alignment horizontal="center" vertical="center" wrapText="1"/>
    </xf>
    <xf numFmtId="49" fontId="9" fillId="0" borderId="0" xfId="4" applyNumberFormat="1" applyFont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center"/>
    </xf>
    <xf numFmtId="0" fontId="11" fillId="0" borderId="1" xfId="4" applyFont="1" applyBorder="1" applyAlignment="1" applyProtection="1">
      <alignment horizontal="left" vertical="center" wrapText="1"/>
    </xf>
    <xf numFmtId="0" fontId="11" fillId="0" borderId="0" xfId="4" applyFont="1" applyBorder="1" applyAlignment="1" applyProtection="1">
      <alignment horizontal="left" vertical="center" wrapText="1"/>
    </xf>
    <xf numFmtId="49" fontId="11" fillId="0" borderId="0" xfId="4" applyNumberFormat="1" applyFont="1" applyBorder="1" applyAlignment="1" applyProtection="1">
      <alignment horizontal="left" vertical="center" wrapText="1"/>
    </xf>
    <xf numFmtId="1" fontId="10" fillId="0" borderId="0" xfId="7" applyNumberFormat="1" applyFont="1" applyBorder="1" applyAlignment="1" applyProtection="1">
      <alignment vertical="justify" wrapText="1"/>
      <protection locked="0"/>
    </xf>
    <xf numFmtId="0" fontId="10" fillId="0" borderId="0" xfId="5" applyFont="1" applyAlignment="1" applyProtection="1">
      <alignment vertical="center" wrapText="1"/>
      <protection locked="0"/>
    </xf>
    <xf numFmtId="49" fontId="10" fillId="0" borderId="0" xfId="5" applyNumberFormat="1" applyFont="1" applyAlignment="1" applyProtection="1">
      <alignment vertical="center" wrapText="1"/>
      <protection locked="0"/>
    </xf>
    <xf numFmtId="0" fontId="9" fillId="0" borderId="0" xfId="5" applyFont="1" applyAlignment="1" applyProtection="1">
      <alignment vertical="center" wrapText="1"/>
      <protection locked="0"/>
    </xf>
    <xf numFmtId="0" fontId="9" fillId="0" borderId="0" xfId="5" applyFont="1" applyAlignment="1" applyProtection="1">
      <alignment horizontal="centerContinuous" vertical="center" wrapText="1"/>
      <protection locked="0"/>
    </xf>
    <xf numFmtId="0" fontId="9" fillId="0" borderId="0" xfId="5" applyFont="1" applyAlignment="1" applyProtection="1">
      <alignment horizontal="center" vertical="center" wrapText="1"/>
      <protection locked="0"/>
    </xf>
    <xf numFmtId="0" fontId="9" fillId="0" borderId="0" xfId="5" applyFont="1" applyProtection="1">
      <protection locked="0"/>
    </xf>
    <xf numFmtId="1" fontId="10" fillId="0" borderId="0" xfId="5" applyNumberFormat="1" applyFont="1" applyAlignment="1" applyProtection="1">
      <alignment horizontal="centerContinuous" vertical="center" wrapText="1"/>
    </xf>
    <xf numFmtId="1" fontId="10" fillId="0" borderId="0" xfId="5" applyNumberFormat="1" applyFont="1" applyAlignment="1" applyProtection="1">
      <alignment vertical="center" wrapText="1"/>
      <protection locked="0"/>
    </xf>
    <xf numFmtId="0" fontId="9" fillId="0" borderId="0" xfId="12" applyFont="1" applyBorder="1" applyAlignment="1" applyProtection="1">
      <alignment wrapText="1"/>
      <protection locked="0"/>
    </xf>
    <xf numFmtId="1" fontId="10" fillId="0" borderId="0" xfId="12" applyNumberFormat="1" applyFont="1" applyBorder="1" applyProtection="1">
      <protection locked="0"/>
    </xf>
    <xf numFmtId="0" fontId="9" fillId="0" borderId="0" xfId="12" applyFont="1" applyBorder="1" applyAlignment="1" applyProtection="1">
      <alignment horizontal="right" vertical="center" wrapText="1"/>
      <protection locked="0"/>
    </xf>
    <xf numFmtId="0" fontId="9" fillId="0" borderId="0" xfId="10" applyFont="1" applyBorder="1" applyAlignment="1" applyProtection="1">
      <alignment horizontal="left" vertical="top" wrapText="1"/>
      <protection locked="0"/>
    </xf>
    <xf numFmtId="1" fontId="4" fillId="0" borderId="1" xfId="6" applyNumberFormat="1" applyFont="1" applyBorder="1" applyAlignment="1">
      <alignment horizontal="right" vertical="center" wrapText="1"/>
    </xf>
    <xf numFmtId="1" fontId="9" fillId="4" borderId="1" xfId="12" applyNumberFormat="1" applyFont="1" applyFill="1" applyBorder="1" applyAlignment="1" applyProtection="1">
      <alignment vertical="center"/>
      <protection locked="0"/>
    </xf>
    <xf numFmtId="0" fontId="8" fillId="0" borderId="0" xfId="10" applyFont="1" applyBorder="1" applyAlignment="1" applyProtection="1">
      <alignment vertical="top"/>
      <protection locked="0"/>
    </xf>
    <xf numFmtId="49" fontId="6" fillId="0" borderId="0" xfId="10" applyNumberFormat="1" applyFont="1" applyBorder="1" applyAlignment="1" applyProtection="1">
      <alignment vertical="top" wrapText="1"/>
      <protection locked="0"/>
    </xf>
    <xf numFmtId="1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1" xfId="5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10" applyFont="1" applyFill="1" applyAlignment="1" applyProtection="1">
      <alignment horizontal="right" vertical="top" wrapText="1"/>
      <protection locked="0"/>
    </xf>
    <xf numFmtId="1" fontId="9" fillId="0" borderId="1" xfId="7" applyNumberFormat="1" applyFont="1" applyBorder="1" applyAlignment="1" applyProtection="1">
      <alignment vertical="center" wrapText="1"/>
    </xf>
    <xf numFmtId="1" fontId="8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0" fillId="3" borderId="1" xfId="9" applyNumberFormat="1" applyFont="1" applyFill="1" applyBorder="1" applyAlignment="1" applyProtection="1">
      <alignment horizontal="center"/>
      <protection locked="0"/>
    </xf>
    <xf numFmtId="1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6" applyNumberFormat="1" applyFont="1" applyBorder="1" applyAlignment="1" applyProtection="1">
      <alignment horizontal="right" vertical="center" wrapText="1"/>
    </xf>
    <xf numFmtId="1" fontId="4" fillId="0" borderId="1" xfId="6" applyNumberFormat="1" applyFont="1" applyFill="1" applyBorder="1" applyAlignment="1" applyProtection="1">
      <alignment horizontal="right" vertical="center" wrapText="1"/>
    </xf>
    <xf numFmtId="0" fontId="16" fillId="6" borderId="1" xfId="10" applyFont="1" applyFill="1" applyBorder="1" applyAlignment="1" applyProtection="1">
      <alignment horizontal="left" vertical="top" wrapText="1"/>
    </xf>
    <xf numFmtId="1" fontId="16" fillId="6" borderId="1" xfId="10" applyNumberFormat="1" applyFont="1" applyFill="1" applyBorder="1" applyAlignment="1" applyProtection="1">
      <alignment vertical="top" wrapText="1"/>
    </xf>
    <xf numFmtId="0" fontId="16" fillId="6" borderId="28" xfId="10" applyFont="1" applyFill="1" applyBorder="1" applyAlignment="1" applyProtection="1">
      <alignment horizontal="left" vertical="top" wrapText="1"/>
    </xf>
    <xf numFmtId="0" fontId="16" fillId="6" borderId="20" xfId="10" applyFont="1" applyFill="1" applyBorder="1" applyAlignment="1" applyProtection="1">
      <alignment vertical="top" wrapText="1"/>
    </xf>
    <xf numFmtId="0" fontId="16" fillId="6" borderId="29" xfId="10" applyFont="1" applyFill="1" applyBorder="1" applyAlignment="1" applyProtection="1">
      <alignment vertical="top" wrapText="1"/>
    </xf>
    <xf numFmtId="49" fontId="16" fillId="6" borderId="27" xfId="10" applyNumberFormat="1" applyFont="1" applyFill="1" applyBorder="1" applyAlignment="1" applyProtection="1">
      <alignment vertical="center" wrapText="1"/>
    </xf>
    <xf numFmtId="0" fontId="16" fillId="6" borderId="1" xfId="10" applyFont="1" applyFill="1" applyBorder="1" applyAlignment="1" applyProtection="1">
      <alignment vertical="top" wrapText="1"/>
    </xf>
    <xf numFmtId="0" fontId="3" fillId="0" borderId="0" xfId="6" applyNumberFormat="1" applyFont="1" applyAlignment="1" applyProtection="1">
      <alignment horizontal="center" vertical="center" wrapText="1"/>
      <protection locked="0"/>
    </xf>
    <xf numFmtId="0" fontId="3" fillId="0" borderId="0" xfId="6" applyFont="1" applyProtection="1">
      <protection locked="0"/>
    </xf>
    <xf numFmtId="49" fontId="3" fillId="0" borderId="0" xfId="6" applyNumberFormat="1" applyFont="1" applyProtection="1">
      <protection locked="0"/>
    </xf>
    <xf numFmtId="0" fontId="9" fillId="0" borderId="0" xfId="13" applyFont="1" applyBorder="1" applyAlignment="1" applyProtection="1">
      <alignment horizontal="left" wrapText="1"/>
      <protection locked="0"/>
    </xf>
    <xf numFmtId="0" fontId="10" fillId="0" borderId="1" xfId="7" applyFont="1" applyBorder="1" applyAlignment="1" applyProtection="1"/>
    <xf numFmtId="49" fontId="10" fillId="0" borderId="1" xfId="7" applyNumberFormat="1" applyFont="1" applyBorder="1" applyAlignment="1" applyProtection="1">
      <alignment horizontal="center" vertical="center"/>
    </xf>
    <xf numFmtId="1" fontId="10" fillId="3" borderId="1" xfId="7" applyNumberFormat="1" applyFont="1" applyFill="1" applyBorder="1" applyAlignment="1" applyProtection="1">
      <alignment vertical="center"/>
      <protection locked="0"/>
    </xf>
    <xf numFmtId="1" fontId="10" fillId="3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left" vertical="center" wrapText="1"/>
      <protection locked="0"/>
    </xf>
    <xf numFmtId="3" fontId="9" fillId="0" borderId="7" xfId="12" applyNumberFormat="1" applyFont="1" applyFill="1" applyBorder="1" applyAlignment="1" applyProtection="1">
      <alignment vertical="center"/>
    </xf>
    <xf numFmtId="0" fontId="8" fillId="0" borderId="1" xfId="10" applyFont="1" applyBorder="1" applyAlignment="1" applyProtection="1">
      <alignment vertical="top"/>
      <protection locked="0"/>
    </xf>
    <xf numFmtId="0" fontId="6" fillId="0" borderId="1" xfId="10" applyFont="1" applyBorder="1" applyAlignment="1" applyProtection="1">
      <alignment horizontal="left" vertical="top" wrapText="1"/>
      <protection locked="0"/>
    </xf>
    <xf numFmtId="0" fontId="9" fillId="0" borderId="0" xfId="12" applyFont="1" applyBorder="1" applyAlignment="1" applyProtection="1">
      <alignment horizontal="centerContinuous" vertical="center" wrapText="1"/>
    </xf>
    <xf numFmtId="0" fontId="10" fillId="0" borderId="0" xfId="12" applyFont="1" applyBorder="1" applyAlignment="1" applyProtection="1">
      <alignment horizontal="centerContinuous"/>
    </xf>
    <xf numFmtId="0" fontId="10" fillId="0" borderId="26" xfId="12" applyFont="1" applyBorder="1" applyAlignment="1" applyProtection="1">
      <alignment horizontal="centerContinuous"/>
    </xf>
    <xf numFmtId="0" fontId="10" fillId="0" borderId="0" xfId="12" applyFont="1" applyAlignment="1" applyProtection="1">
      <alignment horizontal="centerContinuous" wrapText="1"/>
    </xf>
    <xf numFmtId="0" fontId="9" fillId="0" borderId="0" xfId="10" applyFont="1" applyBorder="1" applyAlignment="1" applyProtection="1">
      <alignment vertical="top" wrapText="1"/>
    </xf>
    <xf numFmtId="0" fontId="9" fillId="0" borderId="0" xfId="11" applyFont="1" applyBorder="1" applyAlignment="1" applyProtection="1">
      <alignment horizontal="centerContinuous" vertical="center" wrapText="1"/>
    </xf>
    <xf numFmtId="0" fontId="9" fillId="0" borderId="0" xfId="11" applyFont="1" applyFill="1" applyBorder="1" applyAlignment="1" applyProtection="1">
      <alignment horizontal="centerContinuous" vertical="center" wrapText="1"/>
    </xf>
    <xf numFmtId="0" fontId="9" fillId="0" borderId="0" xfId="10" applyFont="1" applyBorder="1" applyAlignment="1" applyProtection="1">
      <alignment horizontal="left" vertical="top"/>
    </xf>
    <xf numFmtId="0" fontId="9" fillId="0" borderId="0" xfId="10" applyFont="1" applyBorder="1" applyAlignment="1" applyProtection="1">
      <alignment vertical="top"/>
    </xf>
    <xf numFmtId="0" fontId="9" fillId="0" borderId="0" xfId="10" applyFont="1" applyFill="1" applyBorder="1" applyAlignment="1" applyProtection="1">
      <alignment vertical="top" wrapText="1"/>
    </xf>
    <xf numFmtId="0" fontId="9" fillId="0" borderId="0" xfId="11" applyFont="1" applyFill="1" applyBorder="1" applyAlignment="1" applyProtection="1">
      <alignment horizontal="right" vertical="center" wrapText="1"/>
    </xf>
    <xf numFmtId="0" fontId="9" fillId="0" borderId="0" xfId="13" applyFont="1" applyAlignment="1" applyProtection="1">
      <alignment horizontal="centerContinuous" wrapText="1"/>
    </xf>
    <xf numFmtId="49" fontId="9" fillId="0" borderId="0" xfId="13" applyNumberFormat="1" applyFont="1" applyAlignment="1" applyProtection="1">
      <alignment horizontal="center" wrapText="1"/>
    </xf>
    <xf numFmtId="0" fontId="9" fillId="0" borderId="0" xfId="13" applyFont="1" applyAlignment="1" applyProtection="1">
      <alignment horizontal="centerContinuous"/>
    </xf>
    <xf numFmtId="0" fontId="10" fillId="0" borderId="0" xfId="13" applyFont="1" applyProtection="1"/>
    <xf numFmtId="0" fontId="8" fillId="0" borderId="0" xfId="13" applyFont="1" applyAlignment="1" applyProtection="1">
      <alignment horizontal="left"/>
    </xf>
    <xf numFmtId="0" fontId="9" fillId="0" borderId="0" xfId="13" applyFont="1" applyBorder="1" applyAlignment="1" applyProtection="1">
      <alignment horizontal="left" vertical="top" wrapText="1"/>
    </xf>
    <xf numFmtId="0" fontId="9" fillId="0" borderId="0" xfId="13" applyFont="1" applyProtection="1"/>
    <xf numFmtId="0" fontId="9" fillId="0" borderId="0" xfId="11" applyFont="1" applyAlignment="1" applyProtection="1">
      <alignment horizontal="right" wrapText="1"/>
    </xf>
    <xf numFmtId="0" fontId="9" fillId="0" borderId="0" xfId="7" applyFont="1" applyAlignment="1" applyProtection="1">
      <alignment horizontal="left"/>
    </xf>
    <xf numFmtId="0" fontId="9" fillId="0" borderId="0" xfId="7" applyFont="1" applyAlignment="1" applyProtection="1">
      <alignment horizontal="center"/>
    </xf>
    <xf numFmtId="0" fontId="4" fillId="0" borderId="0" xfId="7" applyFont="1" applyAlignment="1" applyProtection="1">
      <alignment horizontal="left"/>
    </xf>
    <xf numFmtId="0" fontId="10" fillId="0" borderId="0" xfId="7" applyFont="1" applyBorder="1" applyAlignment="1" applyProtection="1">
      <alignment vertical="justify" wrapText="1"/>
    </xf>
    <xf numFmtId="0" fontId="10" fillId="0" borderId="0" xfId="7" applyFont="1" applyBorder="1" applyAlignment="1" applyProtection="1">
      <alignment horizontal="center" vertical="justify" wrapText="1"/>
    </xf>
    <xf numFmtId="0" fontId="10" fillId="0" borderId="0" xfId="7" applyFont="1" applyProtection="1"/>
    <xf numFmtId="0" fontId="9" fillId="0" borderId="0" xfId="7" applyFont="1" applyBorder="1" applyAlignment="1" applyProtection="1">
      <alignment vertical="justify" wrapText="1"/>
    </xf>
    <xf numFmtId="0" fontId="9" fillId="0" borderId="0" xfId="7" applyFont="1" applyAlignment="1" applyProtection="1">
      <alignment horizontal="left" vertical="center" wrapText="1"/>
    </xf>
    <xf numFmtId="0" fontId="9" fillId="0" borderId="0" xfId="4" applyFont="1" applyAlignment="1" applyProtection="1">
      <alignment horizontal="center" vertical="center"/>
    </xf>
    <xf numFmtId="49" fontId="9" fillId="0" borderId="0" xfId="4" applyNumberFormat="1" applyFont="1" applyAlignment="1" applyProtection="1">
      <alignment horizontal="center" vertical="center"/>
    </xf>
    <xf numFmtId="1" fontId="9" fillId="0" borderId="0" xfId="4" applyNumberFormat="1" applyFont="1" applyAlignment="1" applyProtection="1">
      <alignment horizontal="center" vertical="center"/>
    </xf>
    <xf numFmtId="0" fontId="9" fillId="0" borderId="0" xfId="7" applyFont="1" applyAlignment="1" applyProtection="1">
      <alignment horizontal="left" vertical="justify"/>
    </xf>
    <xf numFmtId="1" fontId="9" fillId="0" borderId="0" xfId="7" applyNumberFormat="1" applyFont="1" applyBorder="1" applyAlignment="1" applyProtection="1">
      <alignment vertical="justify" wrapText="1"/>
    </xf>
    <xf numFmtId="0" fontId="9" fillId="0" borderId="0" xfId="4" applyFont="1" applyAlignment="1" applyProtection="1">
      <alignment horizontal="left" vertical="center" wrapText="1"/>
    </xf>
    <xf numFmtId="49" fontId="9" fillId="0" borderId="0" xfId="4" applyNumberFormat="1" applyFont="1" applyAlignment="1" applyProtection="1">
      <alignment horizontal="left" vertical="center" wrapText="1"/>
    </xf>
    <xf numFmtId="1" fontId="10" fillId="0" borderId="0" xfId="4" applyNumberFormat="1" applyFont="1" applyAlignment="1" applyProtection="1">
      <alignment horizontal="left" vertical="center" wrapText="1"/>
    </xf>
    <xf numFmtId="0" fontId="9" fillId="0" borderId="0" xfId="4" applyFont="1" applyProtection="1"/>
    <xf numFmtId="0" fontId="9" fillId="0" borderId="0" xfId="7" applyFont="1" applyAlignment="1" applyProtection="1">
      <alignment vertical="justify"/>
    </xf>
    <xf numFmtId="0" fontId="8" fillId="0" borderId="0" xfId="7" applyFont="1" applyAlignment="1" applyProtection="1">
      <alignment horizontal="left"/>
    </xf>
    <xf numFmtId="0" fontId="9" fillId="0" borderId="0" xfId="7" applyFont="1" applyBorder="1" applyAlignment="1" applyProtection="1">
      <alignment vertical="justify"/>
    </xf>
    <xf numFmtId="49" fontId="9" fillId="0" borderId="0" xfId="7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10" applyNumberFormat="1" applyFont="1" applyBorder="1" applyAlignment="1" applyProtection="1">
      <alignment horizontal="left" vertical="top" wrapText="1"/>
      <protection locked="0"/>
    </xf>
    <xf numFmtId="166" fontId="9" fillId="0" borderId="0" xfId="10" applyNumberFormat="1" applyFont="1" applyBorder="1" applyAlignment="1" applyProtection="1">
      <alignment horizontal="left" vertical="top"/>
    </xf>
    <xf numFmtId="0" fontId="4" fillId="0" borderId="0" xfId="6" applyFont="1" applyAlignment="1">
      <alignment horizontal="left" vertical="center" wrapText="1"/>
    </xf>
    <xf numFmtId="49" fontId="4" fillId="0" borderId="0" xfId="6" applyNumberFormat="1" applyFont="1" applyAlignment="1">
      <alignment horizontal="left" vertical="center" wrapText="1"/>
    </xf>
    <xf numFmtId="0" fontId="4" fillId="0" borderId="0" xfId="9" applyFont="1"/>
    <xf numFmtId="0" fontId="4" fillId="0" borderId="0" xfId="7" applyNumberFormat="1" applyFont="1" applyAlignment="1">
      <alignment horizontal="center"/>
    </xf>
    <xf numFmtId="0" fontId="4" fillId="0" borderId="0" xfId="7" applyFont="1" applyAlignment="1" applyProtection="1">
      <alignment horizontal="center"/>
      <protection locked="0"/>
    </xf>
    <xf numFmtId="0" fontId="4" fillId="0" borderId="0" xfId="7" applyFont="1" applyAlignment="1">
      <alignment horizontal="center"/>
    </xf>
    <xf numFmtId="0" fontId="4" fillId="0" borderId="0" xfId="9" applyFont="1" applyAlignment="1"/>
    <xf numFmtId="0" fontId="3" fillId="0" borderId="0" xfId="9" applyFont="1" applyBorder="1"/>
    <xf numFmtId="0" fontId="3" fillId="0" borderId="0" xfId="9" applyFont="1"/>
    <xf numFmtId="0" fontId="4" fillId="0" borderId="0" xfId="9" applyFont="1" applyProtection="1"/>
    <xf numFmtId="0" fontId="4" fillId="0" borderId="0" xfId="6" applyFont="1"/>
    <xf numFmtId="49" fontId="4" fillId="0" borderId="0" xfId="6" applyNumberFormat="1" applyFont="1"/>
    <xf numFmtId="49" fontId="4" fillId="0" borderId="0" xfId="9" applyNumberFormat="1" applyFont="1"/>
    <xf numFmtId="0" fontId="9" fillId="0" borderId="0" xfId="9" applyFont="1" applyBorder="1" applyProtection="1"/>
    <xf numFmtId="0" fontId="10" fillId="0" borderId="0" xfId="9" applyFont="1" applyBorder="1" applyProtection="1"/>
    <xf numFmtId="1" fontId="10" fillId="0" borderId="0" xfId="9" applyNumberFormat="1" applyFont="1" applyBorder="1" applyProtection="1"/>
    <xf numFmtId="1" fontId="10" fillId="0" borderId="0" xfId="9" applyNumberFormat="1" applyFont="1" applyProtection="1">
      <protection locked="0"/>
    </xf>
    <xf numFmtId="49" fontId="10" fillId="0" borderId="0" xfId="9" applyNumberFormat="1" applyFont="1" applyProtection="1"/>
    <xf numFmtId="1" fontId="10" fillId="0" borderId="0" xfId="9" applyNumberFormat="1" applyFont="1" applyProtection="1"/>
    <xf numFmtId="0" fontId="8" fillId="0" borderId="0" xfId="10" applyFont="1" applyAlignment="1" applyProtection="1">
      <alignment vertical="top"/>
    </xf>
    <xf numFmtId="0" fontId="8" fillId="0" borderId="0" xfId="10" applyFont="1" applyAlignment="1" applyProtection="1">
      <alignment vertical="top" wrapText="1"/>
    </xf>
    <xf numFmtId="0" fontId="9" fillId="0" borderId="0" xfId="9" applyFont="1" applyAlignment="1">
      <alignment horizontal="center"/>
    </xf>
    <xf numFmtId="0" fontId="10" fillId="0" borderId="0" xfId="9" applyFont="1" applyAlignment="1" applyProtection="1"/>
    <xf numFmtId="0" fontId="10" fillId="0" borderId="0" xfId="9" applyFont="1" applyAlignment="1"/>
    <xf numFmtId="0" fontId="10" fillId="0" borderId="0" xfId="9" applyFont="1" applyAlignment="1" applyProtection="1">
      <protection locked="0"/>
    </xf>
    <xf numFmtId="0" fontId="9" fillId="0" borderId="0" xfId="13" applyFont="1"/>
    <xf numFmtId="0" fontId="9" fillId="0" borderId="0" xfId="13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3" applyFont="1" applyAlignment="1" applyProtection="1">
      <alignment wrapText="1"/>
      <protection locked="0"/>
    </xf>
    <xf numFmtId="49" fontId="10" fillId="0" borderId="0" xfId="13" applyNumberFormat="1" applyFont="1" applyAlignment="1" applyProtection="1">
      <alignment horizontal="center" wrapText="1"/>
      <protection locked="0"/>
    </xf>
    <xf numFmtId="0" fontId="10" fillId="0" borderId="0" xfId="13" applyFont="1" applyProtection="1">
      <protection locked="0"/>
    </xf>
    <xf numFmtId="0" fontId="10" fillId="0" borderId="0" xfId="13" applyFont="1" applyAlignment="1">
      <alignment wrapText="1"/>
    </xf>
    <xf numFmtId="49" fontId="10" fillId="0" borderId="0" xfId="13" applyNumberFormat="1" applyFont="1" applyAlignment="1">
      <alignment horizontal="center" wrapText="1"/>
    </xf>
    <xf numFmtId="0" fontId="8" fillId="0" borderId="0" xfId="10" applyFont="1" applyFill="1" applyAlignment="1" applyProtection="1">
      <alignment vertical="top"/>
    </xf>
    <xf numFmtId="0" fontId="8" fillId="0" borderId="0" xfId="10" applyFont="1" applyFill="1" applyAlignment="1" applyProtection="1">
      <alignment horizontal="right" vertical="top" wrapText="1"/>
    </xf>
    <xf numFmtId="0" fontId="10" fillId="0" borderId="0" xfId="11" applyFont="1" applyFill="1" applyAlignment="1" applyProtection="1">
      <alignment wrapText="1"/>
    </xf>
    <xf numFmtId="0" fontId="10" fillId="0" borderId="0" xfId="12" applyFont="1" applyProtection="1"/>
    <xf numFmtId="0" fontId="10" fillId="0" borderId="0" xfId="12" applyFont="1"/>
    <xf numFmtId="0" fontId="4" fillId="0" borderId="0" xfId="12" applyFont="1" applyAlignment="1" applyProtection="1">
      <alignment horizontal="left" wrapText="1"/>
    </xf>
    <xf numFmtId="0" fontId="9" fillId="0" borderId="0" xfId="12" applyFont="1" applyAlignment="1" applyProtection="1">
      <alignment horizontal="right"/>
    </xf>
    <xf numFmtId="0" fontId="10" fillId="0" borderId="1" xfId="12" applyFont="1" applyBorder="1" applyProtection="1"/>
    <xf numFmtId="49" fontId="10" fillId="0" borderId="1" xfId="12" applyNumberFormat="1" applyFont="1" applyBorder="1" applyAlignment="1" applyProtection="1">
      <alignment horizontal="center" wrapText="1"/>
    </xf>
    <xf numFmtId="1" fontId="10" fillId="3" borderId="1" xfId="12" applyNumberFormat="1" applyFont="1" applyFill="1" applyBorder="1" applyProtection="1">
      <protection locked="0"/>
    </xf>
    <xf numFmtId="49" fontId="11" fillId="0" borderId="1" xfId="12" applyNumberFormat="1" applyFont="1" applyBorder="1" applyAlignment="1" applyProtection="1">
      <alignment horizontal="center" wrapText="1"/>
    </xf>
    <xf numFmtId="0" fontId="10" fillId="0" borderId="1" xfId="12" applyFont="1" applyBorder="1" applyAlignment="1" applyProtection="1">
      <alignment horizontal="center" wrapText="1"/>
    </xf>
    <xf numFmtId="1" fontId="10" fillId="0" borderId="1" xfId="12" applyNumberFormat="1" applyFont="1" applyBorder="1" applyProtection="1"/>
    <xf numFmtId="0" fontId="11" fillId="0" borderId="1" xfId="12" applyFont="1" applyBorder="1" applyAlignment="1" applyProtection="1">
      <alignment horizontal="center" wrapText="1"/>
    </xf>
    <xf numFmtId="1" fontId="10" fillId="5" borderId="1" xfId="12" applyNumberFormat="1" applyFont="1" applyFill="1" applyBorder="1" applyProtection="1">
      <protection locked="0"/>
    </xf>
    <xf numFmtId="0" fontId="11" fillId="0" borderId="1" xfId="12" applyFont="1" applyBorder="1" applyAlignment="1" applyProtection="1">
      <alignment horizontal="left" vertical="center" wrapText="1"/>
    </xf>
    <xf numFmtId="0" fontId="10" fillId="0" borderId="1" xfId="12" applyFont="1" applyBorder="1" applyAlignment="1" applyProtection="1">
      <alignment horizontal="centerContinuous" wrapText="1"/>
    </xf>
    <xf numFmtId="49" fontId="9" fillId="0" borderId="1" xfId="12" applyNumberFormat="1" applyFont="1" applyBorder="1" applyAlignment="1" applyProtection="1">
      <alignment horizontal="centerContinuous" wrapText="1"/>
    </xf>
    <xf numFmtId="3" fontId="10" fillId="0" borderId="1" xfId="12" applyNumberFormat="1" applyFont="1" applyFill="1" applyBorder="1" applyProtection="1"/>
    <xf numFmtId="0" fontId="10" fillId="0" borderId="0" xfId="12" applyFont="1" applyBorder="1" applyAlignment="1" applyProtection="1">
      <alignment wrapText="1"/>
      <protection locked="0"/>
    </xf>
    <xf numFmtId="0" fontId="18" fillId="0" borderId="0" xfId="12" applyFont="1" applyBorder="1" applyAlignment="1">
      <alignment vertical="center" wrapText="1"/>
    </xf>
    <xf numFmtId="0" fontId="18" fillId="0" borderId="0" xfId="12" applyFont="1" applyBorder="1" applyAlignment="1" applyProtection="1">
      <alignment vertical="center" wrapText="1"/>
      <protection locked="0"/>
    </xf>
    <xf numFmtId="1" fontId="10" fillId="0" borderId="0" xfId="12" applyNumberFormat="1" applyFont="1" applyProtection="1">
      <protection locked="0"/>
    </xf>
    <xf numFmtId="0" fontId="10" fillId="0" borderId="0" xfId="12" applyFont="1" applyBorder="1" applyAlignment="1">
      <alignment wrapText="1"/>
    </xf>
    <xf numFmtId="1" fontId="10" fillId="0" borderId="0" xfId="12" applyNumberFormat="1" applyFont="1" applyBorder="1"/>
    <xf numFmtId="1" fontId="10" fillId="0" borderId="0" xfId="12" applyNumberFormat="1" applyFont="1"/>
    <xf numFmtId="0" fontId="10" fillId="0" borderId="0" xfId="12" applyFont="1" applyBorder="1"/>
    <xf numFmtId="0" fontId="10" fillId="0" borderId="0" xfId="12" applyFont="1" applyAlignment="1">
      <alignment wrapText="1"/>
    </xf>
    <xf numFmtId="0" fontId="8" fillId="0" borderId="0" xfId="10" applyFont="1" applyAlignment="1" applyProtection="1">
      <alignment horizontal="right" vertical="top" wrapText="1"/>
      <protection locked="0"/>
    </xf>
    <xf numFmtId="0" fontId="8" fillId="0" borderId="0" xfId="10" applyFont="1" applyAlignment="1" applyProtection="1">
      <alignment horizontal="right" vertical="top"/>
      <protection locked="0"/>
    </xf>
    <xf numFmtId="49" fontId="19" fillId="0" borderId="1" xfId="12" applyNumberFormat="1" applyFont="1" applyBorder="1" applyAlignment="1" applyProtection="1">
      <alignment horizontal="centerContinuous" wrapText="1"/>
    </xf>
    <xf numFmtId="1" fontId="10" fillId="4" borderId="1" xfId="7" applyNumberFormat="1" applyFont="1" applyFill="1" applyBorder="1" applyAlignment="1" applyProtection="1">
      <alignment vertical="center" wrapText="1"/>
      <protection locked="0"/>
    </xf>
    <xf numFmtId="0" fontId="20" fillId="0" borderId="0" xfId="9" applyFont="1" applyProtection="1"/>
    <xf numFmtId="0" fontId="20" fillId="0" borderId="0" xfId="9" applyFont="1"/>
    <xf numFmtId="1" fontId="8" fillId="0" borderId="0" xfId="10" applyNumberFormat="1" applyFont="1" applyAlignment="1" applyProtection="1">
      <alignment vertical="top" wrapText="1"/>
      <protection locked="0"/>
    </xf>
    <xf numFmtId="3" fontId="10" fillId="0" borderId="0" xfId="13" applyNumberFormat="1" applyFont="1" applyBorder="1" applyProtection="1">
      <protection locked="0"/>
    </xf>
    <xf numFmtId="0" fontId="10" fillId="0" borderId="0" xfId="9" applyFont="1" applyFill="1"/>
    <xf numFmtId="0" fontId="9" fillId="0" borderId="0" xfId="9" applyFont="1" applyFill="1"/>
    <xf numFmtId="0" fontId="10" fillId="0" borderId="0" xfId="9" applyFont="1" applyFill="1" applyBorder="1"/>
    <xf numFmtId="0" fontId="9" fillId="0" borderId="0" xfId="9" applyFont="1" applyFill="1" applyAlignment="1">
      <alignment horizontal="center"/>
    </xf>
    <xf numFmtId="0" fontId="9" fillId="0" borderId="0" xfId="0" applyFont="1" applyBorder="1" applyAlignment="1" applyProtection="1">
      <alignment horizontal="left"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10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2" applyNumberFormat="1" applyFont="1" applyBorder="1" applyAlignment="1" applyProtection="1">
      <alignment horizontal="left"/>
      <protection locked="0"/>
    </xf>
    <xf numFmtId="0" fontId="9" fillId="0" borderId="0" xfId="10" applyFont="1" applyBorder="1" applyAlignment="1" applyProtection="1">
      <alignment horizontal="left" vertical="top" wrapText="1"/>
    </xf>
    <xf numFmtId="165" fontId="10" fillId="0" borderId="23" xfId="10" applyNumberFormat="1" applyFont="1" applyBorder="1" applyAlignment="1" applyProtection="1">
      <alignment horizontal="left" vertical="top" wrapText="1"/>
    </xf>
    <xf numFmtId="0" fontId="4" fillId="0" borderId="0" xfId="12" applyFont="1" applyAlignment="1" applyProtection="1">
      <alignment horizontal="left" wrapText="1"/>
    </xf>
    <xf numFmtId="0" fontId="9" fillId="0" borderId="0" xfId="12" applyFont="1" applyBorder="1" applyAlignment="1" applyProtection="1">
      <alignment horizontal="left" wrapText="1"/>
    </xf>
    <xf numFmtId="0" fontId="10" fillId="0" borderId="0" xfId="11" applyFont="1" applyFill="1" applyAlignment="1" applyProtection="1">
      <alignment horizontal="center" wrapText="1"/>
      <protection locked="0"/>
    </xf>
    <xf numFmtId="0" fontId="9" fillId="0" borderId="0" xfId="13" applyFont="1" applyAlignment="1">
      <alignment horizontal="center" wrapText="1"/>
    </xf>
    <xf numFmtId="0" fontId="9" fillId="0" borderId="0" xfId="13" applyFont="1" applyBorder="1" applyAlignment="1" applyProtection="1">
      <alignment horizontal="left"/>
      <protection locked="0"/>
    </xf>
    <xf numFmtId="0" fontId="9" fillId="0" borderId="0" xfId="10" applyNumberFormat="1" applyFont="1" applyBorder="1" applyAlignment="1" applyProtection="1">
      <alignment horizontal="left" vertical="top" wrapText="1"/>
    </xf>
    <xf numFmtId="0" fontId="9" fillId="0" borderId="0" xfId="13" applyFont="1" applyBorder="1" applyAlignment="1" applyProtection="1">
      <alignment horizontal="left" vertical="center" wrapText="1"/>
      <protection locked="0"/>
    </xf>
    <xf numFmtId="0" fontId="8" fillId="0" borderId="0" xfId="13" applyFont="1" applyAlignment="1" applyProtection="1">
      <alignment horizontal="left"/>
    </xf>
    <xf numFmtId="0" fontId="8" fillId="0" borderId="0" xfId="13" applyFont="1" applyAlignment="1" applyProtection="1">
      <alignment horizontal="right"/>
    </xf>
    <xf numFmtId="166" fontId="9" fillId="0" borderId="23" xfId="10" applyNumberFormat="1" applyFont="1" applyBorder="1" applyAlignment="1" applyProtection="1">
      <alignment horizontal="left" vertical="top" wrapText="1"/>
    </xf>
    <xf numFmtId="0" fontId="9" fillId="0" borderId="9" xfId="7" applyFont="1" applyBorder="1" applyAlignment="1" applyProtection="1">
      <alignment horizontal="center" vertical="center" wrapText="1"/>
    </xf>
    <xf numFmtId="0" fontId="9" fillId="0" borderId="15" xfId="7" applyFont="1" applyBorder="1" applyAlignment="1" applyProtection="1">
      <alignment horizontal="center" vertical="center" wrapText="1"/>
    </xf>
    <xf numFmtId="0" fontId="9" fillId="0" borderId="14" xfId="7" applyFont="1" applyBorder="1" applyAlignment="1" applyProtection="1">
      <alignment horizontal="center" vertical="center" wrapText="1"/>
    </xf>
    <xf numFmtId="0" fontId="9" fillId="0" borderId="16" xfId="7" applyFont="1" applyBorder="1" applyAlignment="1" applyProtection="1">
      <alignment horizontal="center" vertical="center" wrapText="1"/>
    </xf>
    <xf numFmtId="49" fontId="9" fillId="0" borderId="4" xfId="7" applyNumberFormat="1" applyFont="1" applyBorder="1" applyAlignment="1" applyProtection="1">
      <alignment horizontal="center" vertical="center" wrapText="1"/>
    </xf>
    <xf numFmtId="49" fontId="9" fillId="0" borderId="2" xfId="7" applyNumberFormat="1" applyFont="1" applyBorder="1" applyAlignment="1" applyProtection="1">
      <alignment horizontal="center" vertical="center" wrapText="1"/>
    </xf>
    <xf numFmtId="0" fontId="10" fillId="0" borderId="0" xfId="7" applyFont="1" applyAlignment="1" applyProtection="1">
      <alignment horizontal="center"/>
      <protection locked="0"/>
    </xf>
    <xf numFmtId="0" fontId="9" fillId="0" borderId="0" xfId="7" applyFont="1" applyAlignment="1" applyProtection="1">
      <alignment horizontal="left"/>
      <protection locked="0"/>
    </xf>
    <xf numFmtId="0" fontId="10" fillId="0" borderId="0" xfId="7" applyFont="1" applyAlignment="1" applyProtection="1">
      <alignment horizontal="left"/>
      <protection locked="0"/>
    </xf>
    <xf numFmtId="0" fontId="9" fillId="0" borderId="4" xfId="7" applyFont="1" applyBorder="1" applyAlignment="1" applyProtection="1">
      <alignment horizontal="center" vertical="center" wrapText="1"/>
    </xf>
    <xf numFmtId="0" fontId="9" fillId="0" borderId="2" xfId="7" applyFont="1" applyBorder="1" applyAlignment="1" applyProtection="1">
      <alignment horizontal="center" vertical="center" wrapText="1"/>
    </xf>
    <xf numFmtId="0" fontId="3" fillId="0" borderId="0" xfId="7" applyFont="1" applyAlignment="1" applyProtection="1">
      <alignment horizontal="left"/>
    </xf>
    <xf numFmtId="0" fontId="10" fillId="0" borderId="0" xfId="7" applyFont="1" applyAlignment="1" applyProtection="1">
      <alignment horizontal="left"/>
    </xf>
    <xf numFmtId="0" fontId="9" fillId="0" borderId="0" xfId="7" applyFont="1" applyAlignment="1" applyProtection="1">
      <alignment horizontal="left"/>
    </xf>
    <xf numFmtId="166" fontId="9" fillId="0" borderId="0" xfId="7" applyNumberFormat="1" applyFont="1" applyBorder="1" applyAlignment="1" applyProtection="1">
      <alignment horizontal="left" vertical="justify" wrapText="1"/>
    </xf>
    <xf numFmtId="0" fontId="10" fillId="0" borderId="0" xfId="7" applyFont="1" applyBorder="1" applyAlignment="1" applyProtection="1">
      <alignment horizontal="right" vertical="justify" wrapText="1"/>
    </xf>
    <xf numFmtId="0" fontId="9" fillId="0" borderId="0" xfId="4" applyFont="1" applyAlignment="1" applyProtection="1">
      <alignment horizontal="left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</xf>
    <xf numFmtId="1" fontId="9" fillId="0" borderId="0" xfId="7" applyNumberFormat="1" applyFont="1" applyBorder="1" applyAlignment="1" applyProtection="1">
      <alignment horizontal="center" vertical="justify" wrapText="1"/>
    </xf>
    <xf numFmtId="0" fontId="4" fillId="0" borderId="0" xfId="8" applyFont="1" applyAlignment="1" applyProtection="1"/>
    <xf numFmtId="166" fontId="9" fillId="0" borderId="0" xfId="7" applyNumberFormat="1" applyFont="1" applyBorder="1" applyAlignment="1" applyProtection="1">
      <alignment horizontal="center" vertical="justify" wrapText="1"/>
    </xf>
    <xf numFmtId="166" fontId="4" fillId="0" borderId="0" xfId="8" applyNumberFormat="1" applyFont="1" applyAlignment="1" applyProtection="1"/>
    <xf numFmtId="49" fontId="10" fillId="0" borderId="0" xfId="4" applyNumberFormat="1" applyFont="1" applyBorder="1" applyAlignment="1" applyProtection="1">
      <alignment horizontal="left" vertical="center" wrapText="1"/>
    </xf>
    <xf numFmtId="0" fontId="9" fillId="0" borderId="0" xfId="4" applyFont="1" applyBorder="1" applyAlignment="1" applyProtection="1">
      <alignment horizontal="left" vertical="center" wrapText="1"/>
      <protection locked="0"/>
    </xf>
    <xf numFmtId="0" fontId="9" fillId="0" borderId="0" xfId="7" applyNumberFormat="1" applyFont="1" applyAlignment="1" applyProtection="1">
      <alignment horizontal="left" vertical="justify"/>
    </xf>
    <xf numFmtId="166" fontId="9" fillId="0" borderId="0" xfId="7" applyNumberFormat="1" applyFont="1" applyBorder="1" applyAlignment="1" applyProtection="1">
      <alignment horizontal="left" vertical="justify"/>
    </xf>
    <xf numFmtId="1" fontId="9" fillId="0" borderId="0" xfId="5" applyNumberFormat="1" applyFont="1" applyAlignment="1" applyProtection="1">
      <alignment horizontal="center" vertical="center" wrapText="1"/>
      <protection locked="0"/>
    </xf>
    <xf numFmtId="49" fontId="9" fillId="0" borderId="0" xfId="5" applyNumberFormat="1" applyFont="1" applyAlignment="1" applyProtection="1">
      <alignment horizontal="center" vertical="center" wrapText="1"/>
      <protection locked="0"/>
    </xf>
    <xf numFmtId="0" fontId="8" fillId="0" borderId="0" xfId="10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7" applyFont="1" applyAlignment="1" applyProtection="1">
      <alignment horizontal="right"/>
    </xf>
    <xf numFmtId="0" fontId="3" fillId="0" borderId="0" xfId="6" applyNumberFormat="1" applyFont="1" applyAlignment="1" applyProtection="1">
      <alignment horizontal="left" vertical="center" wrapText="1"/>
      <protection locked="0"/>
    </xf>
    <xf numFmtId="166" fontId="3" fillId="0" borderId="0" xfId="7" applyNumberFormat="1" applyFont="1" applyAlignment="1" applyProtection="1">
      <alignment horizontal="left" vertical="justify"/>
      <protection locked="0"/>
    </xf>
    <xf numFmtId="0" fontId="3" fillId="0" borderId="0" xfId="6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Normal" xfId="0" builtinId="0"/>
    <cellStyle name="Normal 2" xfId="3"/>
    <cellStyle name="Normal_El. 7.3" xfId="4"/>
    <cellStyle name="Normal_El. 7.4" xfId="5"/>
    <cellStyle name="Normal_El. 7.5" xfId="6"/>
    <cellStyle name="Normal_El.7.2" xfId="7"/>
    <cellStyle name="Normal_kfn 6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INANCES/1%20OTCHETI/OTCHET_2016/201606/3%20CAPITAL%202016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06"/>
      <sheetName val="201506"/>
      <sheetName val="Balans  MSS 201606"/>
    </sheetNames>
    <sheetDataSet>
      <sheetData sheetId="0" refreshError="1">
        <row r="20">
          <cell r="I20">
            <v>2252351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zoomScale="80" zoomScaleNormal="80" workbookViewId="0">
      <selection activeCell="C54" sqref="C5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81" t="s">
        <v>1</v>
      </c>
      <c r="B3" s="582"/>
      <c r="C3" s="582"/>
      <c r="D3" s="582"/>
      <c r="E3" s="461" t="s">
        <v>857</v>
      </c>
      <c r="F3" s="217" t="s">
        <v>2</v>
      </c>
      <c r="G3" s="172"/>
      <c r="H3" s="219">
        <v>175201304</v>
      </c>
    </row>
    <row r="4" spans="1:8" ht="15">
      <c r="A4" s="581" t="s">
        <v>3</v>
      </c>
      <c r="B4" s="587"/>
      <c r="C4" s="587"/>
      <c r="D4" s="587"/>
      <c r="E4" s="503" t="s">
        <v>858</v>
      </c>
      <c r="F4" s="583" t="s">
        <v>4</v>
      </c>
      <c r="G4" s="584"/>
      <c r="H4" s="460" t="s">
        <v>159</v>
      </c>
    </row>
    <row r="5" spans="1:8" ht="15">
      <c r="A5" s="581" t="s">
        <v>5</v>
      </c>
      <c r="B5" s="582"/>
      <c r="C5" s="582"/>
      <c r="D5" s="582"/>
      <c r="E5" s="504" t="s">
        <v>859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50497</v>
      </c>
      <c r="D11" s="151">
        <v>50504</v>
      </c>
      <c r="E11" s="237" t="s">
        <v>22</v>
      </c>
      <c r="F11" s="242" t="s">
        <v>23</v>
      </c>
      <c r="G11" s="152">
        <v>66043</v>
      </c>
      <c r="H11" s="152">
        <v>66043</v>
      </c>
    </row>
    <row r="12" spans="1:8" ht="15">
      <c r="A12" s="235" t="s">
        <v>24</v>
      </c>
      <c r="B12" s="241" t="s">
        <v>25</v>
      </c>
      <c r="C12" s="151">
        <v>99977</v>
      </c>
      <c r="D12" s="151">
        <v>101156</v>
      </c>
      <c r="E12" s="237" t="s">
        <v>26</v>
      </c>
      <c r="F12" s="242" t="s">
        <v>27</v>
      </c>
      <c r="G12" s="153">
        <v>66043</v>
      </c>
      <c r="H12" s="153">
        <v>66043</v>
      </c>
    </row>
    <row r="13" spans="1:8" ht="15">
      <c r="A13" s="235" t="s">
        <v>28</v>
      </c>
      <c r="B13" s="241" t="s">
        <v>29</v>
      </c>
      <c r="C13" s="151">
        <v>912187</v>
      </c>
      <c r="D13" s="151">
        <v>932529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1104329</v>
      </c>
      <c r="D14" s="151">
        <v>1116281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8023</v>
      </c>
      <c r="D15" s="151">
        <v>1711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88</v>
      </c>
      <c r="D16" s="151">
        <v>95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57123</v>
      </c>
      <c r="D17" s="151">
        <v>58307</v>
      </c>
      <c r="E17" s="243" t="s">
        <v>46</v>
      </c>
      <c r="F17" s="245" t="s">
        <v>47</v>
      </c>
      <c r="G17" s="154">
        <f>G11+G14+G15+G16</f>
        <v>66043</v>
      </c>
      <c r="H17" s="154">
        <f>H11+H14+H15+H16</f>
        <v>66043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2232224</v>
      </c>
      <c r="D19" s="155">
        <f>SUM(D11:D18)</f>
        <v>2260583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1708502</v>
      </c>
      <c r="H20" s="158">
        <v>1708542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411644</v>
      </c>
      <c r="H21" s="156">
        <f>SUM(H22:H24)</f>
        <v>406413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8275</v>
      </c>
      <c r="H22" s="152">
        <v>1963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>
        <v>19106</v>
      </c>
      <c r="H23" s="152">
        <v>19106</v>
      </c>
      <c r="M23" s="157"/>
    </row>
    <row r="24" spans="1:18" ht="15">
      <c r="A24" s="235" t="s">
        <v>70</v>
      </c>
      <c r="B24" s="241" t="s">
        <v>71</v>
      </c>
      <c r="C24" s="151">
        <v>1959</v>
      </c>
      <c r="D24" s="151">
        <v>1725</v>
      </c>
      <c r="E24" s="237" t="s">
        <v>72</v>
      </c>
      <c r="F24" s="242" t="s">
        <v>73</v>
      </c>
      <c r="G24" s="152">
        <v>384263</v>
      </c>
      <c r="H24" s="152">
        <v>385344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2120146</v>
      </c>
      <c r="H25" s="154">
        <f>H19+H20+H21</f>
        <v>2114955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3150</v>
      </c>
      <c r="D26" s="151">
        <v>3725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5109</v>
      </c>
      <c r="D27" s="155">
        <f>SUM(D23:D26)</f>
        <v>5450</v>
      </c>
      <c r="E27" s="253" t="s">
        <v>83</v>
      </c>
      <c r="F27" s="242" t="s">
        <v>84</v>
      </c>
      <c r="G27" s="154">
        <f>SUM(G28:G30)</f>
        <v>24355</v>
      </c>
      <c r="H27" s="154">
        <f>SUM(H28:H30)</f>
        <v>-8183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24355</v>
      </c>
      <c r="H28" s="152">
        <v>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>
        <v>-8183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41807</v>
      </c>
      <c r="H31" s="152">
        <v>63124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66162</v>
      </c>
      <c r="H33" s="154">
        <f>H27+H31+H32</f>
        <v>54941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846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2252351</v>
      </c>
      <c r="H36" s="154">
        <f>H25+H17+H33</f>
        <v>2235939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15662</v>
      </c>
      <c r="H51" s="152">
        <v>14597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141572</v>
      </c>
      <c r="H52" s="152">
        <v>129304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147430</v>
      </c>
      <c r="H53" s="152">
        <v>162007</v>
      </c>
    </row>
    <row r="54" spans="1:18" ht="15">
      <c r="A54" s="235" t="s">
        <v>166</v>
      </c>
      <c r="B54" s="249" t="s">
        <v>167</v>
      </c>
      <c r="C54" s="151"/>
      <c r="D54" s="151">
        <v>10454</v>
      </c>
      <c r="E54" s="237" t="s">
        <v>168</v>
      </c>
      <c r="F54" s="245" t="s">
        <v>169</v>
      </c>
      <c r="G54" s="152">
        <v>77271</v>
      </c>
      <c r="H54" s="152">
        <v>77367</v>
      </c>
    </row>
    <row r="55" spans="1:18" ht="25.5">
      <c r="A55" s="269" t="s">
        <v>170</v>
      </c>
      <c r="B55" s="270" t="s">
        <v>171</v>
      </c>
      <c r="C55" s="155">
        <f>C19+C20+C21+C27+C32+C45+C51+C53+C54</f>
        <v>2237333</v>
      </c>
      <c r="D55" s="155">
        <f>D19+D20+D21+D27+D32+D45+D51+D53+D54</f>
        <v>2276487</v>
      </c>
      <c r="E55" s="237" t="s">
        <v>172</v>
      </c>
      <c r="F55" s="261" t="s">
        <v>173</v>
      </c>
      <c r="G55" s="154">
        <f>G49+G51+G52+G53+G54</f>
        <v>381935</v>
      </c>
      <c r="H55" s="154">
        <f>H49+H51+H52+H53+H54</f>
        <v>383275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14730</v>
      </c>
      <c r="D58" s="151">
        <v>12825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>
        <v>310</v>
      </c>
      <c r="D61" s="151">
        <v>265</v>
      </c>
      <c r="E61" s="243" t="s">
        <v>189</v>
      </c>
      <c r="F61" s="272" t="s">
        <v>190</v>
      </c>
      <c r="G61" s="154">
        <f>SUM(G62:G68)</f>
        <v>58745</v>
      </c>
      <c r="H61" s="154">
        <f>SUM(H62:H68)</f>
        <v>61266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17894</v>
      </c>
      <c r="H62" s="152">
        <v>22595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15040</v>
      </c>
      <c r="D64" s="155">
        <f>SUM(D58:D63)</f>
        <v>13090</v>
      </c>
      <c r="E64" s="237" t="s">
        <v>200</v>
      </c>
      <c r="F64" s="242" t="s">
        <v>201</v>
      </c>
      <c r="G64" s="152">
        <v>17737</v>
      </c>
      <c r="H64" s="152">
        <v>24657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535</v>
      </c>
      <c r="H65" s="152">
        <v>535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13126</v>
      </c>
      <c r="H66" s="152">
        <v>8204</v>
      </c>
    </row>
    <row r="67" spans="1:18" ht="15">
      <c r="A67" s="235" t="s">
        <v>207</v>
      </c>
      <c r="B67" s="241" t="s">
        <v>208</v>
      </c>
      <c r="C67" s="151">
        <v>6449</v>
      </c>
      <c r="D67" s="151">
        <v>9997</v>
      </c>
      <c r="E67" s="237" t="s">
        <v>209</v>
      </c>
      <c r="F67" s="242" t="s">
        <v>210</v>
      </c>
      <c r="G67" s="152">
        <v>3226</v>
      </c>
      <c r="H67" s="152">
        <v>3396</v>
      </c>
    </row>
    <row r="68" spans="1:18" ht="15">
      <c r="A68" s="235" t="s">
        <v>211</v>
      </c>
      <c r="B68" s="241" t="s">
        <v>212</v>
      </c>
      <c r="C68" s="151">
        <v>42435</v>
      </c>
      <c r="D68" s="151">
        <v>56235</v>
      </c>
      <c r="E68" s="237" t="s">
        <v>213</v>
      </c>
      <c r="F68" s="242" t="s">
        <v>214</v>
      </c>
      <c r="G68" s="152">
        <v>6227</v>
      </c>
      <c r="H68" s="152">
        <v>1879</v>
      </c>
    </row>
    <row r="69" spans="1:18" ht="15">
      <c r="A69" s="235" t="s">
        <v>215</v>
      </c>
      <c r="B69" s="241" t="s">
        <v>216</v>
      </c>
      <c r="C69" s="151">
        <v>1279</v>
      </c>
      <c r="D69" s="151">
        <v>783</v>
      </c>
      <c r="E69" s="251" t="s">
        <v>78</v>
      </c>
      <c r="F69" s="242" t="s">
        <v>217</v>
      </c>
      <c r="G69" s="152">
        <v>14678</v>
      </c>
      <c r="H69" s="152">
        <v>12649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2244</v>
      </c>
      <c r="H70" s="152">
        <v>12031</v>
      </c>
    </row>
    <row r="71" spans="1:18" ht="15">
      <c r="A71" s="235" t="s">
        <v>222</v>
      </c>
      <c r="B71" s="241" t="s">
        <v>223</v>
      </c>
      <c r="C71" s="151">
        <v>29439</v>
      </c>
      <c r="D71" s="151">
        <v>35354</v>
      </c>
      <c r="E71" s="253" t="s">
        <v>46</v>
      </c>
      <c r="F71" s="273" t="s">
        <v>224</v>
      </c>
      <c r="G71" s="161">
        <f>G59+G60+G61+G69+G70</f>
        <v>75667</v>
      </c>
      <c r="H71" s="161">
        <f>H59+H60+H61+H69+H70</f>
        <v>85946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>
        <v>248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1417</v>
      </c>
      <c r="D74" s="151">
        <v>25838</v>
      </c>
      <c r="E74" s="237" t="s">
        <v>231</v>
      </c>
      <c r="F74" s="280" t="s">
        <v>232</v>
      </c>
      <c r="G74" s="152">
        <v>4132</v>
      </c>
      <c r="H74" s="152">
        <v>3911</v>
      </c>
    </row>
    <row r="75" spans="1:18" ht="15">
      <c r="A75" s="235" t="s">
        <v>76</v>
      </c>
      <c r="B75" s="249" t="s">
        <v>233</v>
      </c>
      <c r="C75" s="155">
        <f>SUM(C67:C74)</f>
        <v>81019</v>
      </c>
      <c r="D75" s="155">
        <f>SUM(D67:D74)</f>
        <v>128455</v>
      </c>
      <c r="E75" s="251" t="s">
        <v>160</v>
      </c>
      <c r="F75" s="245" t="s">
        <v>234</v>
      </c>
      <c r="G75" s="152">
        <v>4</v>
      </c>
      <c r="H75" s="152">
        <v>769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79803</v>
      </c>
      <c r="H79" s="162">
        <f>H71+H74+H75+H76</f>
        <v>90626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35</v>
      </c>
      <c r="D87" s="151">
        <v>16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/>
      <c r="D88" s="151"/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>
        <v>378801</v>
      </c>
      <c r="D90" s="151">
        <v>290981</v>
      </c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378836</v>
      </c>
      <c r="D91" s="155">
        <f>SUM(D87:D90)</f>
        <v>290997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1861</v>
      </c>
      <c r="D92" s="151">
        <v>811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476756</v>
      </c>
      <c r="D93" s="155">
        <f>D64+D75+D84+D91+D92</f>
        <v>433353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2714089</v>
      </c>
      <c r="D94" s="164">
        <f>D93+D55</f>
        <v>2709840</v>
      </c>
      <c r="E94" s="448" t="s">
        <v>270</v>
      </c>
      <c r="F94" s="289" t="s">
        <v>271</v>
      </c>
      <c r="G94" s="165">
        <f>G36+G39+G55+G79</f>
        <v>2714089</v>
      </c>
      <c r="H94" s="165">
        <f>H36+H39+H55+H79</f>
        <v>2709840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0" t="s">
        <v>847</v>
      </c>
      <c r="B96" s="431"/>
      <c r="C96" s="150"/>
      <c r="D96" s="150"/>
      <c r="E96" s="432"/>
      <c r="F96" s="170"/>
      <c r="G96" s="574">
        <f>+C94-G94</f>
        <v>0</v>
      </c>
      <c r="H96" s="574">
        <f>+D94-H94</f>
        <v>0</v>
      </c>
      <c r="M96" s="157"/>
    </row>
    <row r="97" spans="1:13" ht="15">
      <c r="A97" s="430"/>
      <c r="B97" s="431"/>
      <c r="C97" s="150"/>
      <c r="D97" s="150"/>
      <c r="E97" s="432"/>
      <c r="F97" s="170"/>
      <c r="G97" s="171"/>
      <c r="H97" s="172"/>
      <c r="M97" s="157"/>
    </row>
    <row r="98" spans="1:13" ht="15">
      <c r="A98" s="45" t="s">
        <v>864</v>
      </c>
      <c r="B98" s="431"/>
      <c r="C98" s="585" t="s">
        <v>860</v>
      </c>
      <c r="D98" s="585"/>
      <c r="E98" s="585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5" t="s">
        <v>861</v>
      </c>
      <c r="D100" s="586"/>
      <c r="E100" s="586"/>
    </row>
    <row r="102" spans="1:13">
      <c r="E102" s="176"/>
    </row>
    <row r="103" spans="1:13">
      <c r="C103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90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workbookViewId="0">
      <selection activeCell="C51" sqref="C51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90" t="str">
        <f>'справка №1-БАЛАНС'!E3</f>
        <v>ЕЛЕКТРОЕНЕРГИЕН СИСТЕМЕН ОПЕРАТОР ЕАД</v>
      </c>
      <c r="C2" s="590"/>
      <c r="D2" s="590"/>
      <c r="E2" s="590"/>
      <c r="F2" s="592" t="s">
        <v>2</v>
      </c>
      <c r="G2" s="592"/>
      <c r="H2" s="525">
        <f>'справка №1-БАЛАНС'!H3</f>
        <v>175201304</v>
      </c>
    </row>
    <row r="3" spans="1:18" ht="15">
      <c r="A3" s="466" t="s">
        <v>274</v>
      </c>
      <c r="B3" s="590" t="str">
        <f>'справка №1-БАЛАНС'!E4</f>
        <v>неконсолидиран</v>
      </c>
      <c r="C3" s="590"/>
      <c r="D3" s="590"/>
      <c r="E3" s="590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91" t="str">
        <f>'справка №1-БАЛАНС'!E5</f>
        <v>01.01.2016 - 30.06.2016</v>
      </c>
      <c r="C4" s="591"/>
      <c r="D4" s="591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142051</v>
      </c>
      <c r="D9" s="46">
        <v>127591</v>
      </c>
      <c r="E9" s="298" t="s">
        <v>284</v>
      </c>
      <c r="F9" s="548" t="s">
        <v>285</v>
      </c>
      <c r="G9" s="549"/>
      <c r="H9" s="549"/>
    </row>
    <row r="10" spans="1:18">
      <c r="A10" s="298" t="s">
        <v>286</v>
      </c>
      <c r="B10" s="299" t="s">
        <v>287</v>
      </c>
      <c r="C10" s="46">
        <v>25441</v>
      </c>
      <c r="D10" s="46">
        <v>19834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55819</v>
      </c>
      <c r="D11" s="46">
        <v>56048</v>
      </c>
      <c r="E11" s="300" t="s">
        <v>292</v>
      </c>
      <c r="F11" s="548" t="s">
        <v>293</v>
      </c>
      <c r="G11" s="549">
        <v>336572</v>
      </c>
      <c r="H11" s="549">
        <v>300973</v>
      </c>
    </row>
    <row r="12" spans="1:18">
      <c r="A12" s="298" t="s">
        <v>294</v>
      </c>
      <c r="B12" s="299" t="s">
        <v>295</v>
      </c>
      <c r="C12" s="46">
        <v>44357</v>
      </c>
      <c r="D12" s="46">
        <v>43468</v>
      </c>
      <c r="E12" s="300" t="s">
        <v>78</v>
      </c>
      <c r="F12" s="548" t="s">
        <v>296</v>
      </c>
      <c r="G12" s="549"/>
      <c r="H12" s="549"/>
    </row>
    <row r="13" spans="1:18">
      <c r="A13" s="298" t="s">
        <v>297</v>
      </c>
      <c r="B13" s="299" t="s">
        <v>298</v>
      </c>
      <c r="C13" s="46">
        <v>27467</v>
      </c>
      <c r="D13" s="46">
        <v>28601</v>
      </c>
      <c r="E13" s="301" t="s">
        <v>51</v>
      </c>
      <c r="F13" s="550" t="s">
        <v>299</v>
      </c>
      <c r="G13" s="547">
        <f>SUM(G9:G12)</f>
        <v>336572</v>
      </c>
      <c r="H13" s="547">
        <f>SUM(H9:H12)</f>
        <v>300973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>
        <v>65</v>
      </c>
      <c r="D14" s="46">
        <v>205</v>
      </c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>
        <v>-2633</v>
      </c>
      <c r="D15" s="47">
        <v>-1610</v>
      </c>
      <c r="E15" s="296" t="s">
        <v>304</v>
      </c>
      <c r="F15" s="553" t="s">
        <v>305</v>
      </c>
      <c r="G15" s="549">
        <v>3379</v>
      </c>
      <c r="H15" s="549">
        <v>4387</v>
      </c>
    </row>
    <row r="16" spans="1:18">
      <c r="A16" s="298" t="s">
        <v>306</v>
      </c>
      <c r="B16" s="299" t="s">
        <v>307</v>
      </c>
      <c r="C16" s="47">
        <v>2508</v>
      </c>
      <c r="D16" s="47">
        <v>2189</v>
      </c>
      <c r="E16" s="298" t="s">
        <v>308</v>
      </c>
      <c r="F16" s="551" t="s">
        <v>309</v>
      </c>
      <c r="G16" s="554"/>
      <c r="H16" s="554"/>
    </row>
    <row r="17" spans="1:18">
      <c r="A17" s="302" t="s">
        <v>310</v>
      </c>
      <c r="B17" s="299" t="s">
        <v>311</v>
      </c>
      <c r="C17" s="48"/>
      <c r="D17" s="48">
        <v>195</v>
      </c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295075</v>
      </c>
      <c r="D19" s="49">
        <f>SUM(D9:D15)+D16</f>
        <v>276326</v>
      </c>
      <c r="E19" s="304" t="s">
        <v>316</v>
      </c>
      <c r="F19" s="551" t="s">
        <v>317</v>
      </c>
      <c r="G19" s="549">
        <v>1548</v>
      </c>
      <c r="H19" s="549">
        <v>964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/>
      <c r="D22" s="46"/>
      <c r="E22" s="304" t="s">
        <v>325</v>
      </c>
      <c r="F22" s="551" t="s">
        <v>326</v>
      </c>
      <c r="G22" s="549">
        <v>2</v>
      </c>
      <c r="H22" s="549">
        <v>4</v>
      </c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>
        <v>4.8286099999999994</v>
      </c>
      <c r="D24" s="46">
        <v>7</v>
      </c>
      <c r="E24" s="301" t="s">
        <v>103</v>
      </c>
      <c r="F24" s="553" t="s">
        <v>333</v>
      </c>
      <c r="G24" s="547">
        <f>SUM(G19:G23)</f>
        <v>1550</v>
      </c>
      <c r="H24" s="547">
        <f>SUM(H19:H23)</f>
        <v>968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>
        <v>245.97817999999998</v>
      </c>
      <c r="D25" s="46">
        <v>301</v>
      </c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250.80678999999998</v>
      </c>
      <c r="D26" s="49">
        <f>SUM(D22:D25)</f>
        <v>308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295325.80679</v>
      </c>
      <c r="D28" s="50">
        <f>D26+D19</f>
        <v>276634</v>
      </c>
      <c r="E28" s="127" t="s">
        <v>338</v>
      </c>
      <c r="F28" s="553" t="s">
        <v>339</v>
      </c>
      <c r="G28" s="547">
        <f>G13+G15+G24</f>
        <v>341501</v>
      </c>
      <c r="H28" s="547">
        <f>H13+H15+H24</f>
        <v>306328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46175.193209999998</v>
      </c>
      <c r="D30" s="50">
        <f>IF((H28-D28)&gt;0,H28-D28,0)</f>
        <v>29694</v>
      </c>
      <c r="E30" s="127" t="s">
        <v>342</v>
      </c>
      <c r="F30" s="553" t="s">
        <v>343</v>
      </c>
      <c r="G30" s="53">
        <f>IF((C28-G28)&gt;0,C28-G28,0)</f>
        <v>0</v>
      </c>
      <c r="H30" s="53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848</v>
      </c>
      <c r="B31" s="306" t="s">
        <v>344</v>
      </c>
      <c r="C31" s="46"/>
      <c r="D31" s="46"/>
      <c r="E31" s="296" t="s">
        <v>851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295325.80679</v>
      </c>
      <c r="D33" s="49">
        <f>D28-D31+D32</f>
        <v>276634</v>
      </c>
      <c r="E33" s="127" t="s">
        <v>352</v>
      </c>
      <c r="F33" s="553" t="s">
        <v>353</v>
      </c>
      <c r="G33" s="53">
        <f>G32-G31+G28</f>
        <v>341501</v>
      </c>
      <c r="H33" s="53">
        <f>H32-H31+H28</f>
        <v>306328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46175.193209999998</v>
      </c>
      <c r="D34" s="50">
        <f>IF((H33-D33)&gt;0,H33-D33,0)</f>
        <v>29694</v>
      </c>
      <c r="E34" s="128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4368</v>
      </c>
      <c r="D35" s="49">
        <f>D36+D37+D38</f>
        <v>2856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>
        <v>8491</v>
      </c>
      <c r="D36" s="46">
        <v>7078</v>
      </c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29">
        <v>-4123</v>
      </c>
      <c r="D37" s="429">
        <v>-4222</v>
      </c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/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41807.193209999998</v>
      </c>
      <c r="D39" s="459">
        <f>+IF((H33-D33-D35)&gt;0,H33-D33-D35,0)</f>
        <v>26838</v>
      </c>
      <c r="E39" s="313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41807.193209999998</v>
      </c>
      <c r="D41" s="52">
        <f>IF(H39=0,IF(D39-D40&gt;0,D39-D40+H40,0),IF(H39-H40&lt;0,H40-H39+D39,0))</f>
        <v>26838</v>
      </c>
      <c r="E41" s="127" t="s">
        <v>375</v>
      </c>
      <c r="F41" s="570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341501</v>
      </c>
      <c r="D42" s="53">
        <f>D33+D35+D39</f>
        <v>306328</v>
      </c>
      <c r="E42" s="128" t="s">
        <v>379</v>
      </c>
      <c r="F42" s="129" t="s">
        <v>380</v>
      </c>
      <c r="G42" s="53">
        <f>G39+G33</f>
        <v>341501</v>
      </c>
      <c r="H42" s="53">
        <f>H39+H33</f>
        <v>306328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>
        <f>C42-G42</f>
        <v>0</v>
      </c>
      <c r="H44" s="425">
        <f>D42-H42</f>
        <v>0</v>
      </c>
    </row>
    <row r="45" spans="1:18">
      <c r="A45" s="593" t="s">
        <v>855</v>
      </c>
      <c r="B45" s="593"/>
      <c r="C45" s="593"/>
      <c r="D45" s="593"/>
      <c r="E45" s="593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 ht="14.25" customHeight="1">
      <c r="A48" s="502" t="s">
        <v>272</v>
      </c>
      <c r="B48" s="580" t="s">
        <v>867</v>
      </c>
      <c r="C48" s="580" t="s">
        <v>816</v>
      </c>
      <c r="D48" s="588"/>
      <c r="E48" s="588"/>
      <c r="F48" s="588"/>
      <c r="G48" s="588"/>
      <c r="H48" s="588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 t="s">
        <v>868</v>
      </c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7" t="s">
        <v>778</v>
      </c>
      <c r="D50" s="589"/>
      <c r="E50" s="589"/>
      <c r="F50" s="589"/>
      <c r="G50" s="589"/>
      <c r="H50" s="589"/>
    </row>
    <row r="51" spans="1:8">
      <c r="A51" s="563"/>
      <c r="B51" s="559"/>
      <c r="C51" s="425" t="s">
        <v>869</v>
      </c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40:H40 C17:D18 C22:D25 C31:D32 C36:D36 C38:D38 C40:D40 G9:H12 G15:H16 G19:H23 G31:H32 C9:C14 D12:D14 D9:D1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4" tint="0.59999389629810485"/>
  </sheetPr>
  <dimension ref="A1:M102"/>
  <sheetViews>
    <sheetView topLeftCell="A13" workbookViewId="0">
      <selection activeCell="B52" sqref="B52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382</v>
      </c>
      <c r="B4" s="469" t="str">
        <f>'справка №1-БАЛАНС'!E3</f>
        <v>ЕЛЕКТРОЕНЕРГИЕН СИСТЕМЕН ОПЕРАТОР ЕАД</v>
      </c>
      <c r="C4" s="540" t="s">
        <v>2</v>
      </c>
      <c r="D4" s="540">
        <f>'справка №1-БАЛАНС'!H3</f>
        <v>175201304</v>
      </c>
      <c r="E4" s="323"/>
      <c r="F4" s="323"/>
    </row>
    <row r="5" spans="1:13" ht="15">
      <c r="A5" s="469" t="s">
        <v>274</v>
      </c>
      <c r="B5" s="469" t="str">
        <f>'справка №1-БАЛАНС'!E4</f>
        <v>неконсолидиран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01.01.2016 - 30.06.2016</v>
      </c>
      <c r="C6" s="471"/>
      <c r="D6" s="472" t="s">
        <v>275</v>
      </c>
      <c r="F6" s="325"/>
    </row>
    <row r="7" spans="1:13" ht="33.75" customHeight="1">
      <c r="A7" s="326" t="s">
        <v>383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449889</v>
      </c>
      <c r="D10" s="54">
        <v>281314</v>
      </c>
      <c r="E10" s="130"/>
      <c r="F10" s="130"/>
    </row>
    <row r="11" spans="1:13">
      <c r="A11" s="332" t="s">
        <v>387</v>
      </c>
      <c r="B11" s="333" t="s">
        <v>388</v>
      </c>
      <c r="C11" s="54">
        <v>-234862</v>
      </c>
      <c r="D11" s="54">
        <v>-96280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-65340</v>
      </c>
      <c r="D13" s="54">
        <v>-50466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>
        <v>-21362</v>
      </c>
      <c r="D14" s="54">
        <v>-28741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>
        <v>-6105</v>
      </c>
      <c r="D15" s="54">
        <v>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>
        <v>1548</v>
      </c>
      <c r="D16" s="54">
        <v>964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/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123768</v>
      </c>
      <c r="D20" s="55">
        <f>SUM(D10:D19)</f>
        <v>106791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>
        <v>-11675</v>
      </c>
      <c r="D22" s="54">
        <v>-5949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>
        <v>60</v>
      </c>
      <c r="D23" s="54">
        <v>4065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-11615</v>
      </c>
      <c r="D32" s="55">
        <f>SUM(D22:D31)</f>
        <v>-1884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/>
      <c r="D36" s="54"/>
      <c r="E36" s="130"/>
      <c r="F36" s="130"/>
    </row>
    <row r="37" spans="1:8">
      <c r="A37" s="332" t="s">
        <v>436</v>
      </c>
      <c r="B37" s="333" t="s">
        <v>437</v>
      </c>
      <c r="C37" s="54"/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/>
      <c r="E39" s="130"/>
      <c r="F39" s="130"/>
    </row>
    <row r="40" spans="1:8">
      <c r="A40" s="332" t="s">
        <v>442</v>
      </c>
      <c r="B40" s="333" t="s">
        <v>443</v>
      </c>
      <c r="C40" s="54">
        <v>-24314</v>
      </c>
      <c r="D40" s="54">
        <v>0</v>
      </c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-24314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87839</v>
      </c>
      <c r="D43" s="55">
        <f>D42+D32+D20</f>
        <v>104907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290997</v>
      </c>
      <c r="D44" s="132">
        <v>119314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378836</v>
      </c>
      <c r="D45" s="55">
        <f>D44+D43</f>
        <v>224221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f>+C45</f>
        <v>378836</v>
      </c>
      <c r="D46" s="56">
        <f>+D45</f>
        <v>224221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4" t="s">
        <v>866</v>
      </c>
      <c r="B49" s="435"/>
      <c r="C49" s="319"/>
      <c r="D49" s="436"/>
      <c r="E49" s="343"/>
      <c r="G49" s="133"/>
      <c r="H49" s="133"/>
    </row>
    <row r="50" spans="1:8">
      <c r="A50" s="318"/>
      <c r="B50" s="435" t="s">
        <v>860</v>
      </c>
      <c r="C50" s="594"/>
      <c r="D50" s="594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5" t="s">
        <v>861</v>
      </c>
      <c r="C52" s="594"/>
      <c r="D52" s="594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zoomScale="80" zoomScaleNormal="80" workbookViewId="0">
      <selection activeCell="O43" sqref="O43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5" t="s">
        <v>458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7" t="str">
        <f>'справка №1-БАЛАНС'!E3</f>
        <v>ЕЛЕКТРОЕНЕРГИЕН СИСТЕМЕН ОПЕРАТОР ЕАД</v>
      </c>
      <c r="C3" s="597"/>
      <c r="D3" s="597"/>
      <c r="E3" s="597"/>
      <c r="F3" s="597"/>
      <c r="G3" s="597"/>
      <c r="H3" s="597"/>
      <c r="I3" s="597"/>
      <c r="J3" s="475"/>
      <c r="K3" s="599" t="s">
        <v>2</v>
      </c>
      <c r="L3" s="599"/>
      <c r="M3" s="477">
        <f>'справка №1-БАЛАНС'!H3</f>
        <v>175201304</v>
      </c>
      <c r="N3" s="2"/>
    </row>
    <row r="4" spans="1:23" s="531" customFormat="1" ht="13.5" customHeight="1">
      <c r="A4" s="466" t="s">
        <v>459</v>
      </c>
      <c r="B4" s="597" t="str">
        <f>'справка №1-БАЛАНС'!E4</f>
        <v>неконсолидиран</v>
      </c>
      <c r="C4" s="597"/>
      <c r="D4" s="597"/>
      <c r="E4" s="597"/>
      <c r="F4" s="597"/>
      <c r="G4" s="597"/>
      <c r="H4" s="597"/>
      <c r="I4" s="597"/>
      <c r="J4" s="136"/>
      <c r="K4" s="600" t="s">
        <v>4</v>
      </c>
      <c r="L4" s="600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601" t="str">
        <f>'справка №1-БАЛАНС'!E5</f>
        <v>01.01.2016 - 30.06.2016</v>
      </c>
      <c r="C5" s="601"/>
      <c r="D5" s="601"/>
      <c r="E5" s="601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2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476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66043</v>
      </c>
      <c r="D11" s="58">
        <f>'справка №1-БАЛАНС'!H19</f>
        <v>0</v>
      </c>
      <c r="E11" s="58">
        <f>'справка №1-БАЛАНС'!H20</f>
        <v>1708542</v>
      </c>
      <c r="F11" s="58">
        <f>'справка №1-БАЛАНС'!H22</f>
        <v>1963</v>
      </c>
      <c r="G11" s="58">
        <f>'справка №1-БАЛАНС'!H23</f>
        <v>19106</v>
      </c>
      <c r="H11" s="60">
        <v>385344</v>
      </c>
      <c r="I11" s="58">
        <f>'справка №1-БАЛАНС'!H28+'справка №1-БАЛАНС'!H31</f>
        <v>63124</v>
      </c>
      <c r="J11" s="58">
        <f>'справка №1-БАЛАНС'!H29+'справка №1-БАЛАНС'!H32</f>
        <v>-8183</v>
      </c>
      <c r="K11" s="60"/>
      <c r="L11" s="344">
        <f>SUM(C11:K11)</f>
        <v>2235939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66043</v>
      </c>
      <c r="D15" s="61">
        <f t="shared" ref="D15:M15" si="2">D11+D12</f>
        <v>0</v>
      </c>
      <c r="E15" s="61">
        <f t="shared" si="2"/>
        <v>1708542</v>
      </c>
      <c r="F15" s="61">
        <f t="shared" si="2"/>
        <v>1963</v>
      </c>
      <c r="G15" s="61">
        <f t="shared" si="2"/>
        <v>19106</v>
      </c>
      <c r="H15" s="61">
        <f t="shared" si="2"/>
        <v>385344</v>
      </c>
      <c r="I15" s="61">
        <f t="shared" si="2"/>
        <v>63124</v>
      </c>
      <c r="J15" s="61">
        <f t="shared" si="2"/>
        <v>-8183</v>
      </c>
      <c r="K15" s="61">
        <f t="shared" si="2"/>
        <v>0</v>
      </c>
      <c r="L15" s="344">
        <f t="shared" si="1"/>
        <v>2235939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41807</v>
      </c>
      <c r="J16" s="345">
        <f>+'справка №1-БАЛАНС'!G32</f>
        <v>0</v>
      </c>
      <c r="K16" s="60"/>
      <c r="L16" s="344">
        <f t="shared" si="1"/>
        <v>41807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-24314</v>
      </c>
      <c r="J17" s="62">
        <f>J18+J19</f>
        <v>0</v>
      </c>
      <c r="K17" s="62">
        <f t="shared" si="3"/>
        <v>0</v>
      </c>
      <c r="L17" s="344">
        <f t="shared" si="1"/>
        <v>-24314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>
        <v>-24314</v>
      </c>
      <c r="J18" s="60"/>
      <c r="K18" s="60"/>
      <c r="L18" s="344">
        <f t="shared" si="1"/>
        <v>-24314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>
        <v>-8183</v>
      </c>
      <c r="J20" s="60">
        <v>8183</v>
      </c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-1081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-1081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>
        <v>1081</v>
      </c>
      <c r="I26" s="185"/>
      <c r="J26" s="185"/>
      <c r="K26" s="185"/>
      <c r="L26" s="344">
        <f t="shared" si="1"/>
        <v>1081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>
        <v>-40</v>
      </c>
      <c r="F28" s="60">
        <v>6312</v>
      </c>
      <c r="G28" s="60"/>
      <c r="H28" s="60"/>
      <c r="I28" s="60">
        <v>-6272</v>
      </c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66043</v>
      </c>
      <c r="D29" s="59">
        <f t="shared" ref="D29:M29" si="6">D17+D20+D21+D24+D28+D27+D15+D16</f>
        <v>0</v>
      </c>
      <c r="E29" s="59">
        <f t="shared" si="6"/>
        <v>1708502</v>
      </c>
      <c r="F29" s="59">
        <f t="shared" si="6"/>
        <v>8275</v>
      </c>
      <c r="G29" s="59">
        <f t="shared" si="6"/>
        <v>19106</v>
      </c>
      <c r="H29" s="59">
        <f t="shared" si="6"/>
        <v>384263</v>
      </c>
      <c r="I29" s="59">
        <f t="shared" si="6"/>
        <v>66162</v>
      </c>
      <c r="J29" s="59">
        <f t="shared" si="6"/>
        <v>0</v>
      </c>
      <c r="K29" s="59">
        <f t="shared" si="6"/>
        <v>0</v>
      </c>
      <c r="L29" s="344">
        <f t="shared" si="1"/>
        <v>2252351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66043</v>
      </c>
      <c r="D32" s="59">
        <f t="shared" si="7"/>
        <v>0</v>
      </c>
      <c r="E32" s="59">
        <f t="shared" si="7"/>
        <v>1708502</v>
      </c>
      <c r="F32" s="59">
        <f t="shared" si="7"/>
        <v>8275</v>
      </c>
      <c r="G32" s="59">
        <f t="shared" si="7"/>
        <v>19106</v>
      </c>
      <c r="H32" s="59">
        <f t="shared" si="7"/>
        <v>384263</v>
      </c>
      <c r="I32" s="59">
        <f t="shared" si="7"/>
        <v>66162</v>
      </c>
      <c r="J32" s="59">
        <f t="shared" si="7"/>
        <v>0</v>
      </c>
      <c r="K32" s="59">
        <f t="shared" si="7"/>
        <v>0</v>
      </c>
      <c r="L32" s="344">
        <f t="shared" si="1"/>
        <v>2252351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8" t="s">
        <v>856</v>
      </c>
      <c r="B35" s="598"/>
      <c r="C35" s="598"/>
      <c r="D35" s="598"/>
      <c r="E35" s="598"/>
      <c r="F35" s="598"/>
      <c r="G35" s="598"/>
      <c r="H35" s="598"/>
      <c r="I35" s="598"/>
      <c r="J35" s="598"/>
      <c r="K35" s="14"/>
      <c r="L35" s="575">
        <f>+L32-'[1]201606'!$I$20</f>
        <v>0</v>
      </c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865</v>
      </c>
      <c r="B38" s="19"/>
      <c r="C38" s="15"/>
      <c r="D38" s="596" t="s">
        <v>816</v>
      </c>
      <c r="E38" s="596"/>
      <c r="F38" s="596"/>
      <c r="G38" s="596"/>
      <c r="H38" s="596"/>
      <c r="I38" s="596"/>
      <c r="J38" s="15" t="s">
        <v>870</v>
      </c>
      <c r="K38" s="15"/>
      <c r="L38" s="596"/>
      <c r="M38" s="596"/>
      <c r="N38" s="11"/>
    </row>
    <row r="39" spans="1:14">
      <c r="A39" s="535"/>
      <c r="B39" s="536"/>
      <c r="C39" s="537"/>
      <c r="D39" s="537" t="s">
        <v>871</v>
      </c>
      <c r="E39" s="537"/>
      <c r="F39" s="537"/>
      <c r="G39" s="537"/>
      <c r="H39" s="537"/>
      <c r="I39" s="537"/>
      <c r="J39" s="537" t="s">
        <v>869</v>
      </c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workbookViewId="0">
      <selection activeCell="O44" sqref="O44:R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13" t="s">
        <v>382</v>
      </c>
      <c r="B2" s="614"/>
      <c r="C2" s="615" t="str">
        <f>'справка №1-БАЛАНС'!E3</f>
        <v>ЕЛЕКТРОЕНЕРГИЕН СИСТЕМЕН ОПЕРАТОР ЕАД</v>
      </c>
      <c r="D2" s="615"/>
      <c r="E2" s="615"/>
      <c r="F2" s="615"/>
      <c r="G2" s="615"/>
      <c r="H2" s="615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175201304</v>
      </c>
      <c r="P2" s="482"/>
      <c r="Q2" s="482"/>
      <c r="R2" s="525"/>
    </row>
    <row r="3" spans="1:28" ht="15">
      <c r="A3" s="613" t="s">
        <v>5</v>
      </c>
      <c r="B3" s="614"/>
      <c r="C3" s="616" t="str">
        <f>'справка №1-БАЛАНС'!E5</f>
        <v>01.01.2016 - 30.06.2016</v>
      </c>
      <c r="D3" s="616"/>
      <c r="E3" s="616"/>
      <c r="F3" s="484"/>
      <c r="G3" s="484"/>
      <c r="H3" s="484"/>
      <c r="I3" s="484"/>
      <c r="J3" s="484"/>
      <c r="K3" s="484"/>
      <c r="L3" s="484"/>
      <c r="M3" s="617" t="s">
        <v>4</v>
      </c>
      <c r="N3" s="617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521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522</v>
      </c>
    </row>
    <row r="5" spans="1:28" s="100" customFormat="1" ht="30.75" customHeight="1">
      <c r="A5" s="602" t="s">
        <v>462</v>
      </c>
      <c r="B5" s="603"/>
      <c r="C5" s="606" t="s">
        <v>8</v>
      </c>
      <c r="D5" s="357" t="s">
        <v>523</v>
      </c>
      <c r="E5" s="357"/>
      <c r="F5" s="357"/>
      <c r="G5" s="357"/>
      <c r="H5" s="357" t="s">
        <v>524</v>
      </c>
      <c r="I5" s="357"/>
      <c r="J5" s="611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11" t="s">
        <v>527</v>
      </c>
      <c r="R5" s="611" t="s">
        <v>528</v>
      </c>
    </row>
    <row r="6" spans="1:28" s="100" customFormat="1" ht="48">
      <c r="A6" s="604"/>
      <c r="B6" s="605"/>
      <c r="C6" s="607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12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12"/>
      <c r="R6" s="612"/>
    </row>
    <row r="7" spans="1:28" s="100" customFormat="1">
      <c r="A7" s="360" t="s">
        <v>538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>
        <v>50514</v>
      </c>
      <c r="E9" s="189"/>
      <c r="F9" s="189"/>
      <c r="G9" s="74">
        <f>D9+E9-F9</f>
        <v>50514</v>
      </c>
      <c r="H9" s="65"/>
      <c r="I9" s="65"/>
      <c r="J9" s="74">
        <f>G9+H9-I9</f>
        <v>50514</v>
      </c>
      <c r="K9" s="65">
        <v>10</v>
      </c>
      <c r="L9" s="65">
        <v>7</v>
      </c>
      <c r="M9" s="65"/>
      <c r="N9" s="74">
        <f>K9+L9-M9</f>
        <v>17</v>
      </c>
      <c r="O9" s="65"/>
      <c r="P9" s="65"/>
      <c r="Q9" s="74">
        <f t="shared" ref="Q9:Q15" si="0">N9+O9-P9</f>
        <v>17</v>
      </c>
      <c r="R9" s="74">
        <f t="shared" ref="R9:R15" si="1">J9-Q9</f>
        <v>50497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>
        <v>103788</v>
      </c>
      <c r="E10" s="189">
        <v>121</v>
      </c>
      <c r="F10" s="189">
        <v>29</v>
      </c>
      <c r="G10" s="74">
        <f t="shared" ref="G10:G39" si="2">D10+E10-F10</f>
        <v>103880</v>
      </c>
      <c r="H10" s="65"/>
      <c r="I10" s="65"/>
      <c r="J10" s="74">
        <f t="shared" ref="J10:J39" si="3">G10+H10-I10</f>
        <v>103880</v>
      </c>
      <c r="K10" s="65">
        <v>2632</v>
      </c>
      <c r="L10" s="65">
        <v>1272</v>
      </c>
      <c r="M10" s="65">
        <v>1</v>
      </c>
      <c r="N10" s="74">
        <f t="shared" ref="N10:N39" si="4">K10+L10-M10</f>
        <v>3903</v>
      </c>
      <c r="O10" s="65"/>
      <c r="P10" s="65"/>
      <c r="Q10" s="74">
        <f t="shared" si="0"/>
        <v>3903</v>
      </c>
      <c r="R10" s="74">
        <f t="shared" si="1"/>
        <v>99977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>
        <v>1013614</v>
      </c>
      <c r="E11" s="189">
        <v>11447</v>
      </c>
      <c r="F11" s="189">
        <v>261</v>
      </c>
      <c r="G11" s="74">
        <f t="shared" si="2"/>
        <v>1024800</v>
      </c>
      <c r="H11" s="65"/>
      <c r="I11" s="65"/>
      <c r="J11" s="74">
        <f t="shared" si="3"/>
        <v>1024800</v>
      </c>
      <c r="K11" s="65">
        <v>81084</v>
      </c>
      <c r="L11" s="65">
        <v>31787</v>
      </c>
      <c r="M11" s="65">
        <v>258</v>
      </c>
      <c r="N11" s="74">
        <f t="shared" si="4"/>
        <v>112613</v>
      </c>
      <c r="O11" s="65"/>
      <c r="P11" s="65"/>
      <c r="Q11" s="74">
        <f t="shared" si="0"/>
        <v>112613</v>
      </c>
      <c r="R11" s="74">
        <f t="shared" si="1"/>
        <v>912187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>
        <v>1137697</v>
      </c>
      <c r="E12" s="189">
        <v>9068</v>
      </c>
      <c r="F12" s="189"/>
      <c r="G12" s="74">
        <f t="shared" si="2"/>
        <v>1146765</v>
      </c>
      <c r="H12" s="65"/>
      <c r="I12" s="65"/>
      <c r="J12" s="74">
        <f t="shared" si="3"/>
        <v>1146765</v>
      </c>
      <c r="K12" s="65">
        <v>21416</v>
      </c>
      <c r="L12" s="65">
        <v>21020</v>
      </c>
      <c r="M12" s="65"/>
      <c r="N12" s="74">
        <f t="shared" si="4"/>
        <v>42436</v>
      </c>
      <c r="O12" s="65"/>
      <c r="P12" s="65"/>
      <c r="Q12" s="74">
        <f t="shared" si="0"/>
        <v>42436</v>
      </c>
      <c r="R12" s="74">
        <f t="shared" si="1"/>
        <v>1104329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>
        <v>16634</v>
      </c>
      <c r="E13" s="189">
        <v>6821</v>
      </c>
      <c r="F13" s="189">
        <v>4</v>
      </c>
      <c r="G13" s="74">
        <f t="shared" si="2"/>
        <v>23451</v>
      </c>
      <c r="H13" s="65"/>
      <c r="I13" s="65"/>
      <c r="J13" s="74">
        <f t="shared" si="3"/>
        <v>23451</v>
      </c>
      <c r="K13" s="65">
        <v>14923</v>
      </c>
      <c r="L13" s="65">
        <v>509</v>
      </c>
      <c r="M13" s="65">
        <v>4</v>
      </c>
      <c r="N13" s="74">
        <f t="shared" si="4"/>
        <v>15428</v>
      </c>
      <c r="O13" s="65"/>
      <c r="P13" s="65"/>
      <c r="Q13" s="74">
        <f t="shared" si="0"/>
        <v>15428</v>
      </c>
      <c r="R13" s="74">
        <f t="shared" si="1"/>
        <v>8023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>
        <v>1653</v>
      </c>
      <c r="E14" s="189">
        <v>9</v>
      </c>
      <c r="F14" s="189">
        <v>18</v>
      </c>
      <c r="G14" s="74">
        <f t="shared" si="2"/>
        <v>1644</v>
      </c>
      <c r="H14" s="65"/>
      <c r="I14" s="65"/>
      <c r="J14" s="74">
        <f t="shared" si="3"/>
        <v>1644</v>
      </c>
      <c r="K14" s="65">
        <v>1558</v>
      </c>
      <c r="L14" s="65">
        <v>15</v>
      </c>
      <c r="M14" s="65">
        <v>17</v>
      </c>
      <c r="N14" s="74">
        <f t="shared" si="4"/>
        <v>1556</v>
      </c>
      <c r="O14" s="65"/>
      <c r="P14" s="65"/>
      <c r="Q14" s="74">
        <f t="shared" si="0"/>
        <v>1556</v>
      </c>
      <c r="R14" s="74">
        <f t="shared" si="1"/>
        <v>88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852</v>
      </c>
      <c r="B15" s="374" t="s">
        <v>853</v>
      </c>
      <c r="C15" s="455" t="s">
        <v>854</v>
      </c>
      <c r="D15" s="456">
        <v>58307</v>
      </c>
      <c r="E15" s="456">
        <v>27018</v>
      </c>
      <c r="F15" s="456">
        <v>28202</v>
      </c>
      <c r="G15" s="74">
        <f t="shared" si="2"/>
        <v>57123</v>
      </c>
      <c r="H15" s="457"/>
      <c r="I15" s="457"/>
      <c r="J15" s="74">
        <f t="shared" si="3"/>
        <v>57123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57123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559</v>
      </c>
      <c r="B16" s="193" t="s">
        <v>560</v>
      </c>
      <c r="C16" s="367" t="s">
        <v>561</v>
      </c>
      <c r="D16" s="189">
        <v>35</v>
      </c>
      <c r="E16" s="189"/>
      <c r="F16" s="189"/>
      <c r="G16" s="74">
        <f t="shared" si="2"/>
        <v>35</v>
      </c>
      <c r="H16" s="65"/>
      <c r="I16" s="65"/>
      <c r="J16" s="74">
        <f t="shared" si="3"/>
        <v>35</v>
      </c>
      <c r="K16" s="65">
        <v>35</v>
      </c>
      <c r="L16" s="65"/>
      <c r="M16" s="65"/>
      <c r="N16" s="74">
        <f t="shared" si="4"/>
        <v>35</v>
      </c>
      <c r="O16" s="65"/>
      <c r="P16" s="65"/>
      <c r="Q16" s="74">
        <f t="shared" ref="Q16:Q25" si="5">N16+O16-P16</f>
        <v>35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2382242</v>
      </c>
      <c r="E17" s="194">
        <f>SUM(E9:E16)</f>
        <v>54484</v>
      </c>
      <c r="F17" s="194">
        <f>SUM(F9:F16)</f>
        <v>28514</v>
      </c>
      <c r="G17" s="74">
        <f t="shared" si="2"/>
        <v>2408212</v>
      </c>
      <c r="H17" s="75">
        <f>SUM(H9:H16)</f>
        <v>0</v>
      </c>
      <c r="I17" s="75">
        <f>SUM(I9:I16)</f>
        <v>0</v>
      </c>
      <c r="J17" s="74">
        <f t="shared" si="3"/>
        <v>2408212</v>
      </c>
      <c r="K17" s="75">
        <f>SUM(K9:K16)</f>
        <v>121658</v>
      </c>
      <c r="L17" s="75">
        <f>SUM(L9:L16)</f>
        <v>54610</v>
      </c>
      <c r="M17" s="75">
        <f>SUM(M9:M16)</f>
        <v>280</v>
      </c>
      <c r="N17" s="74">
        <f t="shared" si="4"/>
        <v>175988</v>
      </c>
      <c r="O17" s="75">
        <f>SUM(O9:O16)</f>
        <v>0</v>
      </c>
      <c r="P17" s="75">
        <f>SUM(P9:P16)</f>
        <v>0</v>
      </c>
      <c r="Q17" s="74">
        <f t="shared" si="5"/>
        <v>175988</v>
      </c>
      <c r="R17" s="74">
        <f t="shared" si="6"/>
        <v>2232224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>
        <v>22072</v>
      </c>
      <c r="E22" s="189">
        <v>713</v>
      </c>
      <c r="F22" s="189">
        <v>2</v>
      </c>
      <c r="G22" s="74">
        <f t="shared" si="2"/>
        <v>22783</v>
      </c>
      <c r="H22" s="65"/>
      <c r="I22" s="65"/>
      <c r="J22" s="74">
        <f t="shared" si="3"/>
        <v>22783</v>
      </c>
      <c r="K22" s="65">
        <v>20347</v>
      </c>
      <c r="L22" s="65">
        <v>479</v>
      </c>
      <c r="M22" s="65">
        <v>2</v>
      </c>
      <c r="N22" s="74">
        <f t="shared" si="4"/>
        <v>20824</v>
      </c>
      <c r="O22" s="65"/>
      <c r="P22" s="65"/>
      <c r="Q22" s="74">
        <f t="shared" si="5"/>
        <v>20824</v>
      </c>
      <c r="R22" s="74">
        <f t="shared" si="6"/>
        <v>1959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>
        <v>9943</v>
      </c>
      <c r="E24" s="189">
        <v>155</v>
      </c>
      <c r="F24" s="189">
        <v>23</v>
      </c>
      <c r="G24" s="74">
        <f t="shared" si="2"/>
        <v>10075</v>
      </c>
      <c r="H24" s="65"/>
      <c r="I24" s="65"/>
      <c r="J24" s="74">
        <f t="shared" si="3"/>
        <v>10075</v>
      </c>
      <c r="K24" s="65">
        <v>6218</v>
      </c>
      <c r="L24" s="65">
        <v>730</v>
      </c>
      <c r="M24" s="65">
        <v>23</v>
      </c>
      <c r="N24" s="74">
        <f t="shared" si="4"/>
        <v>6925</v>
      </c>
      <c r="O24" s="65"/>
      <c r="P24" s="65"/>
      <c r="Q24" s="74">
        <f t="shared" si="5"/>
        <v>6925</v>
      </c>
      <c r="R24" s="74">
        <f t="shared" si="6"/>
        <v>3150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835</v>
      </c>
      <c r="C25" s="376" t="s">
        <v>580</v>
      </c>
      <c r="D25" s="190">
        <f>SUM(D21:D24)</f>
        <v>32015</v>
      </c>
      <c r="E25" s="190">
        <f t="shared" ref="E25:P25" si="7">SUM(E21:E24)</f>
        <v>868</v>
      </c>
      <c r="F25" s="190">
        <f t="shared" si="7"/>
        <v>25</v>
      </c>
      <c r="G25" s="67">
        <f t="shared" si="2"/>
        <v>32858</v>
      </c>
      <c r="H25" s="66">
        <f t="shared" si="7"/>
        <v>0</v>
      </c>
      <c r="I25" s="66">
        <f t="shared" si="7"/>
        <v>0</v>
      </c>
      <c r="J25" s="67">
        <f t="shared" si="3"/>
        <v>32858</v>
      </c>
      <c r="K25" s="66">
        <f t="shared" si="7"/>
        <v>26565</v>
      </c>
      <c r="L25" s="66">
        <f t="shared" si="7"/>
        <v>1209</v>
      </c>
      <c r="M25" s="66">
        <f t="shared" si="7"/>
        <v>25</v>
      </c>
      <c r="N25" s="67">
        <f t="shared" si="4"/>
        <v>27749</v>
      </c>
      <c r="O25" s="66">
        <f t="shared" si="7"/>
        <v>0</v>
      </c>
      <c r="P25" s="66">
        <f t="shared" si="7"/>
        <v>0</v>
      </c>
      <c r="Q25" s="67">
        <f t="shared" si="5"/>
        <v>27749</v>
      </c>
      <c r="R25" s="67">
        <f t="shared" si="6"/>
        <v>5109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849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850</v>
      </c>
      <c r="C38" s="369" t="s">
        <v>599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600</v>
      </c>
      <c r="B39" s="370" t="s">
        <v>601</v>
      </c>
      <c r="C39" s="369" t="s">
        <v>602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603</v>
      </c>
      <c r="C40" s="359" t="s">
        <v>604</v>
      </c>
      <c r="D40" s="437">
        <f>D17+D18+D19+D25+D38+D39</f>
        <v>2414257</v>
      </c>
      <c r="E40" s="437">
        <f>E17+E18+E19+E25+E38+E39</f>
        <v>55352</v>
      </c>
      <c r="F40" s="437">
        <f t="shared" ref="F40:R40" si="13">F17+F18+F19+F25+F38+F39</f>
        <v>28539</v>
      </c>
      <c r="G40" s="437">
        <f t="shared" si="13"/>
        <v>2441070</v>
      </c>
      <c r="H40" s="437">
        <f t="shared" si="13"/>
        <v>0</v>
      </c>
      <c r="I40" s="437">
        <f t="shared" si="13"/>
        <v>0</v>
      </c>
      <c r="J40" s="437">
        <f t="shared" si="13"/>
        <v>2441070</v>
      </c>
      <c r="K40" s="437">
        <f t="shared" si="13"/>
        <v>148223</v>
      </c>
      <c r="L40" s="437">
        <f t="shared" si="13"/>
        <v>55819</v>
      </c>
      <c r="M40" s="437">
        <f t="shared" si="13"/>
        <v>305</v>
      </c>
      <c r="N40" s="437">
        <f t="shared" si="13"/>
        <v>203737</v>
      </c>
      <c r="O40" s="437">
        <f t="shared" si="13"/>
        <v>0</v>
      </c>
      <c r="P40" s="437">
        <f t="shared" si="13"/>
        <v>0</v>
      </c>
      <c r="Q40" s="437">
        <f t="shared" si="13"/>
        <v>203737</v>
      </c>
      <c r="R40" s="437">
        <f t="shared" si="13"/>
        <v>2237333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864</v>
      </c>
      <c r="C44" s="354"/>
      <c r="D44" s="355"/>
      <c r="E44" s="355"/>
      <c r="F44" s="355"/>
      <c r="G44" s="351"/>
      <c r="H44" s="356" t="s">
        <v>862</v>
      </c>
      <c r="I44" s="356"/>
      <c r="J44" s="356"/>
      <c r="K44" s="608"/>
      <c r="L44" s="608"/>
      <c r="M44" s="608"/>
      <c r="N44" s="608"/>
      <c r="O44" s="609" t="s">
        <v>861</v>
      </c>
      <c r="P44" s="610"/>
      <c r="Q44" s="610"/>
      <c r="R44" s="610"/>
    </row>
    <row r="45" spans="1:28">
      <c r="A45" s="349"/>
      <c r="B45" s="349"/>
      <c r="C45" s="349"/>
      <c r="D45" s="530"/>
      <c r="E45" s="530"/>
      <c r="F45" s="530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M3:N3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&#10;&#10;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A115"/>
  <sheetViews>
    <sheetView workbookViewId="0">
      <selection activeCell="C111" sqref="C111:F11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27" width="10.7109375" style="576"/>
    <col min="28" max="16384" width="10.7109375" style="22"/>
  </cols>
  <sheetData>
    <row r="1" spans="1:27" ht="24" customHeight="1">
      <c r="A1" s="619" t="s">
        <v>606</v>
      </c>
      <c r="B1" s="619"/>
      <c r="C1" s="619"/>
      <c r="D1" s="619"/>
      <c r="E1" s="619"/>
      <c r="F1" s="137"/>
    </row>
    <row r="2" spans="1:27">
      <c r="A2" s="489"/>
      <c r="B2" s="490"/>
      <c r="C2" s="491"/>
      <c r="D2" s="107"/>
      <c r="E2" s="524"/>
      <c r="F2" s="99"/>
    </row>
    <row r="3" spans="1:27" ht="13.5" customHeight="1">
      <c r="A3" s="492" t="s">
        <v>382</v>
      </c>
      <c r="B3" s="620" t="str">
        <f>'справка №1-БАЛАНС'!E3</f>
        <v>ЕЛЕКТРОЕНЕРГИЕН СИСТЕМЕН ОПЕРАТОР ЕАД</v>
      </c>
      <c r="C3" s="621"/>
      <c r="D3" s="525" t="s">
        <v>2</v>
      </c>
      <c r="E3" s="107">
        <f>'справка №1-БАЛАНС'!H3</f>
        <v>175201304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27" ht="15">
      <c r="A4" s="493" t="s">
        <v>5</v>
      </c>
      <c r="B4" s="622" t="str">
        <f>'справка №1-БАЛАНС'!E5</f>
        <v>01.01.2016 - 30.06.2016</v>
      </c>
      <c r="C4" s="623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27" ht="12.75" customHeight="1">
      <c r="A5" s="494" t="s">
        <v>607</v>
      </c>
      <c r="B5" s="495"/>
      <c r="C5" s="496"/>
      <c r="D5" s="107"/>
      <c r="E5" s="497" t="s">
        <v>608</v>
      </c>
    </row>
    <row r="6" spans="1:27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  <c r="AA6" s="577"/>
    </row>
    <row r="7" spans="1:27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  <c r="AA7" s="577"/>
    </row>
    <row r="8" spans="1:27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  <c r="AA8" s="577"/>
    </row>
    <row r="9" spans="1:27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27">
      <c r="A10" s="393" t="s">
        <v>615</v>
      </c>
      <c r="B10" s="395"/>
      <c r="C10" s="104"/>
      <c r="D10" s="104"/>
      <c r="E10" s="120"/>
      <c r="F10" s="106"/>
    </row>
    <row r="11" spans="1:27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27">
      <c r="A12" s="396" t="s">
        <v>618</v>
      </c>
      <c r="B12" s="397" t="s">
        <v>619</v>
      </c>
      <c r="C12" s="108"/>
      <c r="D12" s="108"/>
      <c r="E12" s="120">
        <f t="shared" ref="E12:E18" si="0">C12-D12</f>
        <v>0</v>
      </c>
      <c r="F12" s="106"/>
    </row>
    <row r="13" spans="1:27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27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27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27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>C20-D20</f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>C21-D21</f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6449</v>
      </c>
      <c r="D24" s="119">
        <f>SUM(D25:D27)</f>
        <v>6449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ref="E25:E32" si="1">C25-D25</f>
        <v>0</v>
      </c>
      <c r="F25" s="106"/>
    </row>
    <row r="26" spans="1:15">
      <c r="A26" s="396" t="s">
        <v>641</v>
      </c>
      <c r="B26" s="397" t="s">
        <v>642</v>
      </c>
      <c r="C26" s="108">
        <v>6449</v>
      </c>
      <c r="D26" s="108">
        <v>6449</v>
      </c>
      <c r="E26" s="120">
        <f t="shared" si="1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1"/>
        <v>0</v>
      </c>
      <c r="F27" s="106"/>
    </row>
    <row r="28" spans="1:15">
      <c r="A28" s="396" t="s">
        <v>645</v>
      </c>
      <c r="B28" s="397" t="s">
        <v>646</v>
      </c>
      <c r="C28" s="108">
        <v>38705</v>
      </c>
      <c r="D28" s="108">
        <v>38705</v>
      </c>
      <c r="E28" s="120">
        <f t="shared" si="1"/>
        <v>0</v>
      </c>
      <c r="F28" s="106"/>
    </row>
    <row r="29" spans="1:15">
      <c r="A29" s="396" t="s">
        <v>647</v>
      </c>
      <c r="B29" s="397" t="s">
        <v>648</v>
      </c>
      <c r="C29" s="108">
        <v>1279</v>
      </c>
      <c r="D29" s="108">
        <v>1279</v>
      </c>
      <c r="E29" s="120">
        <f t="shared" si="1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1"/>
        <v>0</v>
      </c>
      <c r="F30" s="106"/>
    </row>
    <row r="31" spans="1:15">
      <c r="A31" s="396" t="s">
        <v>651</v>
      </c>
      <c r="B31" s="397" t="s">
        <v>652</v>
      </c>
      <c r="C31" s="108">
        <v>28560</v>
      </c>
      <c r="D31" s="108">
        <v>28560</v>
      </c>
      <c r="E31" s="120">
        <f t="shared" si="1"/>
        <v>0</v>
      </c>
      <c r="F31" s="106"/>
    </row>
    <row r="32" spans="1:15">
      <c r="A32" s="396" t="s">
        <v>653</v>
      </c>
      <c r="B32" s="397" t="s">
        <v>654</v>
      </c>
      <c r="C32" s="108">
        <v>879</v>
      </c>
      <c r="D32" s="108">
        <v>879</v>
      </c>
      <c r="E32" s="120">
        <f t="shared" si="1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>C34-D34</f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>C35-D35</f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>C36-D36</f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>C37-D37</f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5147</v>
      </c>
      <c r="D38" s="105">
        <f>SUM(D39:D42)</f>
        <v>5147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>
        <v>36</v>
      </c>
      <c r="D39" s="108">
        <v>36</v>
      </c>
      <c r="E39" s="120">
        <f>C39-D39</f>
        <v>0</v>
      </c>
      <c r="F39" s="106"/>
    </row>
    <row r="40" spans="1:27">
      <c r="A40" s="396" t="s">
        <v>669</v>
      </c>
      <c r="B40" s="397" t="s">
        <v>670</v>
      </c>
      <c r="C40" s="108">
        <v>1</v>
      </c>
      <c r="D40" s="108">
        <v>1</v>
      </c>
      <c r="E40" s="120">
        <f>C40-D40</f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>C41-D41</f>
        <v>0</v>
      </c>
      <c r="F41" s="106"/>
    </row>
    <row r="42" spans="1:27">
      <c r="A42" s="396" t="s">
        <v>673</v>
      </c>
      <c r="B42" s="397" t="s">
        <v>674</v>
      </c>
      <c r="C42" s="108">
        <v>5110</v>
      </c>
      <c r="D42" s="108">
        <v>5110</v>
      </c>
      <c r="E42" s="120">
        <f>C42-D42</f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81019</v>
      </c>
      <c r="D43" s="104">
        <f>D24+D28+D29+D31+D30+D32+D33+D38</f>
        <v>81019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81019</v>
      </c>
      <c r="D44" s="103">
        <f>D43+D21+D19+D9</f>
        <v>81019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578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578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  <c r="AA48" s="577"/>
    </row>
    <row r="49" spans="1:27" s="100" customFormat="1">
      <c r="A49" s="389"/>
      <c r="B49" s="392"/>
      <c r="C49" s="404"/>
      <c r="D49" s="393" t="s">
        <v>611</v>
      </c>
      <c r="E49" s="393" t="s">
        <v>612</v>
      </c>
      <c r="F49" s="138"/>
      <c r="AA49" s="577"/>
    </row>
    <row r="50" spans="1:27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  <c r="AA50" s="577"/>
    </row>
    <row r="51" spans="1:27">
      <c r="A51" s="393" t="s">
        <v>683</v>
      </c>
      <c r="B51" s="399"/>
      <c r="C51" s="103"/>
      <c r="D51" s="103"/>
      <c r="E51" s="103"/>
      <c r="F51" s="405"/>
    </row>
    <row r="52" spans="1:27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 t="shared" ref="E52:E66" si="2"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27">
      <c r="A53" s="396" t="s">
        <v>686</v>
      </c>
      <c r="B53" s="397" t="s">
        <v>687</v>
      </c>
      <c r="C53" s="108"/>
      <c r="D53" s="108"/>
      <c r="E53" s="119">
        <f t="shared" si="2"/>
        <v>0</v>
      </c>
      <c r="F53" s="108"/>
    </row>
    <row r="54" spans="1:27">
      <c r="A54" s="396" t="s">
        <v>688</v>
      </c>
      <c r="B54" s="397" t="s">
        <v>689</v>
      </c>
      <c r="C54" s="108"/>
      <c r="D54" s="108"/>
      <c r="E54" s="119">
        <f t="shared" si="2"/>
        <v>0</v>
      </c>
      <c r="F54" s="108"/>
    </row>
    <row r="55" spans="1:27">
      <c r="A55" s="396" t="s">
        <v>673</v>
      </c>
      <c r="B55" s="397" t="s">
        <v>690</v>
      </c>
      <c r="C55" s="108"/>
      <c r="D55" s="108"/>
      <c r="E55" s="119">
        <f t="shared" si="2"/>
        <v>0</v>
      </c>
      <c r="F55" s="108"/>
    </row>
    <row r="56" spans="1:27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2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27">
      <c r="A57" s="396" t="s">
        <v>693</v>
      </c>
      <c r="B57" s="397" t="s">
        <v>694</v>
      </c>
      <c r="C57" s="108"/>
      <c r="D57" s="108"/>
      <c r="E57" s="119">
        <f t="shared" si="2"/>
        <v>0</v>
      </c>
      <c r="F57" s="108"/>
    </row>
    <row r="58" spans="1:27">
      <c r="A58" s="406" t="s">
        <v>695</v>
      </c>
      <c r="B58" s="397" t="s">
        <v>696</v>
      </c>
      <c r="C58" s="109"/>
      <c r="D58" s="109"/>
      <c r="E58" s="119">
        <f t="shared" si="2"/>
        <v>0</v>
      </c>
      <c r="F58" s="109"/>
    </row>
    <row r="59" spans="1:27">
      <c r="A59" s="406" t="s">
        <v>697</v>
      </c>
      <c r="B59" s="397" t="s">
        <v>698</v>
      </c>
      <c r="C59" s="108"/>
      <c r="D59" s="108"/>
      <c r="E59" s="119">
        <f t="shared" si="2"/>
        <v>0</v>
      </c>
      <c r="F59" s="108"/>
    </row>
    <row r="60" spans="1:27">
      <c r="A60" s="406" t="s">
        <v>695</v>
      </c>
      <c r="B60" s="397" t="s">
        <v>699</v>
      </c>
      <c r="C60" s="109"/>
      <c r="D60" s="109"/>
      <c r="E60" s="119">
        <f t="shared" si="2"/>
        <v>0</v>
      </c>
      <c r="F60" s="109"/>
    </row>
    <row r="61" spans="1:27">
      <c r="A61" s="396" t="s">
        <v>138</v>
      </c>
      <c r="B61" s="397" t="s">
        <v>700</v>
      </c>
      <c r="C61" s="108"/>
      <c r="D61" s="108"/>
      <c r="E61" s="119">
        <f t="shared" si="2"/>
        <v>0</v>
      </c>
      <c r="F61" s="110"/>
    </row>
    <row r="62" spans="1:27">
      <c r="A62" s="396" t="s">
        <v>141</v>
      </c>
      <c r="B62" s="397" t="s">
        <v>701</v>
      </c>
      <c r="C62" s="108"/>
      <c r="D62" s="108"/>
      <c r="E62" s="119">
        <f t="shared" si="2"/>
        <v>0</v>
      </c>
      <c r="F62" s="110"/>
    </row>
    <row r="63" spans="1:27">
      <c r="A63" s="396" t="s">
        <v>702</v>
      </c>
      <c r="B63" s="397" t="s">
        <v>703</v>
      </c>
      <c r="C63" s="108"/>
      <c r="D63" s="108"/>
      <c r="E63" s="119">
        <f t="shared" si="2"/>
        <v>0</v>
      </c>
      <c r="F63" s="110"/>
    </row>
    <row r="64" spans="1:27">
      <c r="A64" s="396" t="s">
        <v>704</v>
      </c>
      <c r="B64" s="397" t="s">
        <v>705</v>
      </c>
      <c r="C64" s="108"/>
      <c r="D64" s="108"/>
      <c r="E64" s="119">
        <f t="shared" si="2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2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2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>C68-D68</f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17894</v>
      </c>
      <c r="D71" s="105">
        <f>SUM(D72:D74)</f>
        <v>17895</v>
      </c>
      <c r="E71" s="105">
        <f>SUM(E72:E74)</f>
        <v>-1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>
        <v>17894</v>
      </c>
      <c r="D72" s="108">
        <v>17895</v>
      </c>
      <c r="E72" s="119">
        <f>C72-D72</f>
        <v>-1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>C73-D73</f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>C74-D74</f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>C76-D76</f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>C77-D77</f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>C78-D78</f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>C79-D79</f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>C81-D81</f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>C82-D82</f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>C83-D83</f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>C84-D84</f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40851</v>
      </c>
      <c r="D85" s="104">
        <f>SUM(D86:D90)+D94</f>
        <v>40851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>C86-D86</f>
        <v>0</v>
      </c>
      <c r="F86" s="108"/>
    </row>
    <row r="87" spans="1:16">
      <c r="A87" s="396" t="s">
        <v>743</v>
      </c>
      <c r="B87" s="397" t="s">
        <v>744</v>
      </c>
      <c r="C87" s="108">
        <v>17737</v>
      </c>
      <c r="D87" s="108">
        <v>17737</v>
      </c>
      <c r="E87" s="119">
        <f>C87-D87</f>
        <v>0</v>
      </c>
      <c r="F87" s="108"/>
    </row>
    <row r="88" spans="1:16">
      <c r="A88" s="396" t="s">
        <v>745</v>
      </c>
      <c r="B88" s="397" t="s">
        <v>746</v>
      </c>
      <c r="C88" s="108">
        <v>535</v>
      </c>
      <c r="D88" s="108">
        <v>535</v>
      </c>
      <c r="E88" s="119">
        <f>C88-D88</f>
        <v>0</v>
      </c>
      <c r="F88" s="108"/>
    </row>
    <row r="89" spans="1:16">
      <c r="A89" s="396" t="s">
        <v>747</v>
      </c>
      <c r="B89" s="397" t="s">
        <v>748</v>
      </c>
      <c r="C89" s="108">
        <v>13126</v>
      </c>
      <c r="D89" s="108">
        <v>13126</v>
      </c>
      <c r="E89" s="119">
        <f>C89-D89</f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6227</v>
      </c>
      <c r="D90" s="103">
        <f>SUM(D91:D93)</f>
        <v>6227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>
        <v>2433</v>
      </c>
      <c r="D91" s="108">
        <v>2433</v>
      </c>
      <c r="E91" s="119">
        <f>C91-D91</f>
        <v>0</v>
      </c>
      <c r="F91" s="108"/>
    </row>
    <row r="92" spans="1:16">
      <c r="A92" s="396" t="s">
        <v>659</v>
      </c>
      <c r="B92" s="397" t="s">
        <v>753</v>
      </c>
      <c r="C92" s="108">
        <v>1969</v>
      </c>
      <c r="D92" s="108">
        <v>1969</v>
      </c>
      <c r="E92" s="119">
        <f>C92-D92</f>
        <v>0</v>
      </c>
      <c r="F92" s="108"/>
    </row>
    <row r="93" spans="1:16">
      <c r="A93" s="396" t="s">
        <v>663</v>
      </c>
      <c r="B93" s="397" t="s">
        <v>754</v>
      </c>
      <c r="C93" s="108">
        <v>1825</v>
      </c>
      <c r="D93" s="108">
        <v>1825</v>
      </c>
      <c r="E93" s="119">
        <f>C93-D93</f>
        <v>0</v>
      </c>
      <c r="F93" s="108"/>
    </row>
    <row r="94" spans="1:16">
      <c r="A94" s="396" t="s">
        <v>755</v>
      </c>
      <c r="B94" s="397" t="s">
        <v>756</v>
      </c>
      <c r="C94" s="108">
        <v>3226</v>
      </c>
      <c r="D94" s="108">
        <v>3226</v>
      </c>
      <c r="E94" s="119">
        <f>C94-D94</f>
        <v>0</v>
      </c>
      <c r="F94" s="108"/>
    </row>
    <row r="95" spans="1:16">
      <c r="A95" s="396" t="s">
        <v>757</v>
      </c>
      <c r="B95" s="397" t="s">
        <v>758</v>
      </c>
      <c r="C95" s="108">
        <v>14678</v>
      </c>
      <c r="D95" s="108">
        <v>17823</v>
      </c>
      <c r="E95" s="119">
        <f>C95-D95</f>
        <v>-3145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73423</v>
      </c>
      <c r="D96" s="104">
        <f>D85+D80+D75+D71+D95</f>
        <v>76569</v>
      </c>
      <c r="E96" s="104">
        <f>E85+E80+E75+E71+E95</f>
        <v>-3146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73423</v>
      </c>
      <c r="D97" s="104">
        <f>D96+D68+D66</f>
        <v>76569</v>
      </c>
      <c r="E97" s="104">
        <f>E96+E68+E66</f>
        <v>-3146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578"/>
    </row>
    <row r="100" spans="1:27" s="527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AA100" s="579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AA101" s="579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>
        <v>12031</v>
      </c>
      <c r="D104" s="108"/>
      <c r="E104" s="108">
        <v>9787</v>
      </c>
      <c r="F104" s="125">
        <f>C104+D104-E104</f>
        <v>2244</v>
      </c>
    </row>
    <row r="105" spans="1:27">
      <c r="A105" s="412" t="s">
        <v>774</v>
      </c>
      <c r="B105" s="395" t="s">
        <v>775</v>
      </c>
      <c r="C105" s="103">
        <f>SUM(C102:C104)</f>
        <v>12031</v>
      </c>
      <c r="D105" s="103">
        <f>SUM(D102:D104)</f>
        <v>0</v>
      </c>
      <c r="E105" s="103">
        <f>SUM(E102:E104)</f>
        <v>9787</v>
      </c>
      <c r="F105" s="103">
        <f>SUM(F102:F104)</f>
        <v>2244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578"/>
    </row>
    <row r="107" spans="1:27" ht="24" customHeight="1">
      <c r="A107" s="624" t="s">
        <v>777</v>
      </c>
      <c r="B107" s="624"/>
      <c r="C107" s="624"/>
      <c r="D107" s="624"/>
      <c r="E107" s="624"/>
      <c r="F107" s="62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578"/>
    </row>
    <row r="108" spans="1:27">
      <c r="A108" s="400"/>
      <c r="B108" s="401"/>
      <c r="C108" s="400"/>
      <c r="D108" s="400"/>
      <c r="E108" s="400"/>
      <c r="F108" s="122"/>
    </row>
    <row r="109" spans="1:27">
      <c r="A109" s="625" t="s">
        <v>864</v>
      </c>
      <c r="B109" s="625"/>
      <c r="C109" s="625" t="s">
        <v>860</v>
      </c>
      <c r="D109" s="625"/>
      <c r="E109" s="625"/>
      <c r="F109" s="62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8" t="s">
        <v>861</v>
      </c>
      <c r="D111" s="618"/>
      <c r="E111" s="618"/>
      <c r="F111" s="618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mergeCells count="7">
    <mergeCell ref="C111:F111"/>
    <mergeCell ref="A1:E1"/>
    <mergeCell ref="B3:C3"/>
    <mergeCell ref="B4:C4"/>
    <mergeCell ref="A107:F107"/>
    <mergeCell ref="A109:B109"/>
    <mergeCell ref="C109:F109"/>
  </mergeCells>
  <phoneticPr fontId="21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9:D9 C12:D15 C17:D18 C21:D21 C102:E104 C34:D37 C25:D32 C53:D55 F53:F55 C57:D65 F57:F65 C68:D68 F68 C72:D74 F72:F74 C76:D79 F76:F79 C81:D84 F81:F84 C39:D42 F86:F89 C86:D89 F91:F95 C91:D95">
      <formula1>0</formula1>
      <formula2>9999999999999990</formula2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E38" sqref="E38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779</v>
      </c>
      <c r="F2" s="418"/>
      <c r="G2" s="418"/>
      <c r="H2" s="416"/>
      <c r="I2" s="416"/>
    </row>
    <row r="3" spans="1:9">
      <c r="A3" s="416"/>
      <c r="B3" s="417"/>
      <c r="C3" s="419" t="s">
        <v>780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382</v>
      </c>
      <c r="B4" s="626" t="str">
        <f>'справка №1-БАЛАНС'!E3</f>
        <v>ЕЛЕКТРОЕНЕРГИЕН СИСТЕМЕН ОПЕРАТОР ЕАД</v>
      </c>
      <c r="C4" s="626"/>
      <c r="D4" s="626"/>
      <c r="E4" s="626"/>
      <c r="F4" s="626"/>
      <c r="G4" s="632" t="s">
        <v>2</v>
      </c>
      <c r="H4" s="632"/>
      <c r="I4" s="499">
        <f>'справка №1-БАЛАНС'!H3</f>
        <v>175201304</v>
      </c>
    </row>
    <row r="5" spans="1:9" ht="15">
      <c r="A5" s="500" t="s">
        <v>5</v>
      </c>
      <c r="B5" s="627" t="str">
        <f>'справка №1-БАЛАНС'!E5</f>
        <v>01.01.2016 - 30.06.2016</v>
      </c>
      <c r="C5" s="627"/>
      <c r="D5" s="627"/>
      <c r="E5" s="627"/>
      <c r="F5" s="627"/>
      <c r="G5" s="630" t="s">
        <v>4</v>
      </c>
      <c r="H5" s="631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781</v>
      </c>
    </row>
    <row r="7" spans="1:9" s="519" customFormat="1">
      <c r="A7" s="140" t="s">
        <v>462</v>
      </c>
      <c r="B7" s="79"/>
      <c r="C7" s="140" t="s">
        <v>782</v>
      </c>
      <c r="D7" s="141"/>
      <c r="E7" s="142"/>
      <c r="F7" s="143" t="s">
        <v>783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784</v>
      </c>
      <c r="D8" s="82" t="s">
        <v>785</v>
      </c>
      <c r="E8" s="82" t="s">
        <v>786</v>
      </c>
      <c r="F8" s="142" t="s">
        <v>787</v>
      </c>
      <c r="G8" s="144" t="s">
        <v>788</v>
      </c>
      <c r="H8" s="144"/>
      <c r="I8" s="144" t="s">
        <v>789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790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791</v>
      </c>
      <c r="B12" s="90" t="s">
        <v>792</v>
      </c>
      <c r="C12" s="438"/>
      <c r="D12" s="98"/>
      <c r="E12" s="98"/>
      <c r="F12" s="98"/>
      <c r="G12" s="98"/>
      <c r="H12" s="98"/>
      <c r="I12" s="433">
        <f>F12+G12-H12</f>
        <v>0</v>
      </c>
    </row>
    <row r="13" spans="1:9" s="520" customFormat="1">
      <c r="A13" s="76" t="s">
        <v>793</v>
      </c>
      <c r="B13" s="90" t="s">
        <v>794</v>
      </c>
      <c r="C13" s="98"/>
      <c r="D13" s="98"/>
      <c r="E13" s="98"/>
      <c r="F13" s="98"/>
      <c r="G13" s="98"/>
      <c r="H13" s="98"/>
      <c r="I13" s="433">
        <f t="shared" ref="I13:I26" si="0">F13+G13-H13</f>
        <v>0</v>
      </c>
    </row>
    <row r="14" spans="1:9" s="520" customFormat="1">
      <c r="A14" s="76" t="s">
        <v>593</v>
      </c>
      <c r="B14" s="90" t="s">
        <v>795</v>
      </c>
      <c r="C14" s="195"/>
      <c r="D14" s="195"/>
      <c r="E14" s="195"/>
      <c r="F14" s="195"/>
      <c r="G14" s="195"/>
      <c r="H14" s="195"/>
      <c r="I14" s="433">
        <f t="shared" si="0"/>
        <v>0</v>
      </c>
    </row>
    <row r="15" spans="1:9" s="520" customFormat="1">
      <c r="A15" s="76" t="s">
        <v>796</v>
      </c>
      <c r="B15" s="90" t="s">
        <v>797</v>
      </c>
      <c r="C15" s="98"/>
      <c r="D15" s="98"/>
      <c r="E15" s="98"/>
      <c r="F15" s="98"/>
      <c r="G15" s="98"/>
      <c r="H15" s="98"/>
      <c r="I15" s="433">
        <f t="shared" si="0"/>
        <v>0</v>
      </c>
    </row>
    <row r="16" spans="1:9" s="520" customFormat="1">
      <c r="A16" s="76" t="s">
        <v>78</v>
      </c>
      <c r="B16" s="90" t="s">
        <v>798</v>
      </c>
      <c r="C16" s="98"/>
      <c r="D16" s="98"/>
      <c r="E16" s="98"/>
      <c r="F16" s="98"/>
      <c r="G16" s="98"/>
      <c r="H16" s="98"/>
      <c r="I16" s="433">
        <f t="shared" si="0"/>
        <v>0</v>
      </c>
    </row>
    <row r="17" spans="1:16" s="520" customFormat="1">
      <c r="A17" s="91" t="s">
        <v>562</v>
      </c>
      <c r="B17" s="92" t="s">
        <v>799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3">
        <f t="shared" si="0"/>
        <v>0</v>
      </c>
    </row>
    <row r="18" spans="1:16" s="520" customFormat="1">
      <c r="A18" s="88" t="s">
        <v>800</v>
      </c>
      <c r="B18" s="93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6" t="s">
        <v>791</v>
      </c>
      <c r="B19" s="90" t="s">
        <v>801</v>
      </c>
      <c r="C19" s="98"/>
      <c r="D19" s="98"/>
      <c r="E19" s="98"/>
      <c r="F19" s="98"/>
      <c r="G19" s="98"/>
      <c r="H19" s="98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802</v>
      </c>
      <c r="B20" s="90" t="s">
        <v>803</v>
      </c>
      <c r="C20" s="98"/>
      <c r="D20" s="98"/>
      <c r="E20" s="98"/>
      <c r="F20" s="98"/>
      <c r="G20" s="98"/>
      <c r="H20" s="98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804</v>
      </c>
      <c r="B21" s="90" t="s">
        <v>805</v>
      </c>
      <c r="C21" s="98"/>
      <c r="D21" s="98"/>
      <c r="E21" s="98"/>
      <c r="F21" s="98"/>
      <c r="G21" s="98"/>
      <c r="H21" s="98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806</v>
      </c>
      <c r="B22" s="90" t="s">
        <v>807</v>
      </c>
      <c r="C22" s="98"/>
      <c r="D22" s="98"/>
      <c r="E22" s="98"/>
      <c r="F22" s="439"/>
      <c r="G22" s="98"/>
      <c r="H22" s="98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808</v>
      </c>
      <c r="B23" s="90" t="s">
        <v>809</v>
      </c>
      <c r="C23" s="98"/>
      <c r="D23" s="98"/>
      <c r="E23" s="98"/>
      <c r="F23" s="98"/>
      <c r="G23" s="98"/>
      <c r="H23" s="98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810</v>
      </c>
      <c r="B24" s="90" t="s">
        <v>811</v>
      </c>
      <c r="C24" s="98"/>
      <c r="D24" s="98"/>
      <c r="E24" s="98"/>
      <c r="F24" s="98"/>
      <c r="G24" s="98"/>
      <c r="H24" s="98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812</v>
      </c>
      <c r="B25" s="95" t="s">
        <v>813</v>
      </c>
      <c r="C25" s="98"/>
      <c r="D25" s="98"/>
      <c r="E25" s="98"/>
      <c r="F25" s="98"/>
      <c r="G25" s="98"/>
      <c r="H25" s="98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579</v>
      </c>
      <c r="B26" s="92" t="s">
        <v>814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815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864</v>
      </c>
      <c r="B30" s="629"/>
      <c r="C30" s="629"/>
      <c r="D30" s="458" t="s">
        <v>816</v>
      </c>
      <c r="E30" s="628"/>
      <c r="F30" s="628"/>
      <c r="G30" s="628"/>
      <c r="H30" s="420" t="s">
        <v>778</v>
      </c>
      <c r="I30" s="628"/>
      <c r="J30" s="628"/>
    </row>
    <row r="31" spans="1:16" s="520" customFormat="1">
      <c r="A31" s="349"/>
      <c r="B31" s="388"/>
      <c r="C31" s="349"/>
      <c r="D31" s="522" t="s">
        <v>871</v>
      </c>
      <c r="E31" s="522"/>
      <c r="F31" s="522"/>
      <c r="G31" s="522"/>
      <c r="H31" s="522" t="s">
        <v>869</v>
      </c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27" workbookViewId="0">
      <selection activeCell="D157" sqref="D157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817</v>
      </c>
      <c r="B2" s="145"/>
      <c r="C2" s="145"/>
      <c r="D2" s="145"/>
      <c r="E2" s="145"/>
      <c r="F2" s="145"/>
    </row>
    <row r="3" spans="1:15" ht="12.75" customHeight="1">
      <c r="A3" s="145" t="s">
        <v>818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33" t="str">
        <f>'справка №1-БАЛАНС'!E3</f>
        <v>ЕЛЕКТРОЕНЕРГИЕН СИСТЕМЕН ОПЕРАТОР ЕАД</v>
      </c>
      <c r="C5" s="633"/>
      <c r="D5" s="633"/>
      <c r="E5" s="569" t="s">
        <v>2</v>
      </c>
      <c r="F5" s="450">
        <f>'справка №1-БАЛАНС'!H3</f>
        <v>175201304</v>
      </c>
    </row>
    <row r="6" spans="1:15" ht="15" customHeight="1">
      <c r="A6" s="27" t="s">
        <v>819</v>
      </c>
      <c r="B6" s="634" t="str">
        <f>'справка №1-БАЛАНС'!E5</f>
        <v>01.01.2016 - 30.06.2016</v>
      </c>
      <c r="C6" s="634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820</v>
      </c>
      <c r="B8" s="32" t="s">
        <v>8</v>
      </c>
      <c r="C8" s="33" t="s">
        <v>821</v>
      </c>
      <c r="D8" s="33" t="s">
        <v>822</v>
      </c>
      <c r="E8" s="33" t="s">
        <v>823</v>
      </c>
      <c r="F8" s="33" t="s">
        <v>824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825</v>
      </c>
      <c r="B10" s="35"/>
      <c r="C10" s="428"/>
      <c r="D10" s="428"/>
      <c r="E10" s="428"/>
      <c r="F10" s="428"/>
    </row>
    <row r="11" spans="1:15" ht="18" customHeight="1">
      <c r="A11" s="36" t="s">
        <v>826</v>
      </c>
      <c r="B11" s="37"/>
      <c r="C11" s="428"/>
      <c r="D11" s="428"/>
      <c r="E11" s="428"/>
      <c r="F11" s="428"/>
    </row>
    <row r="12" spans="1:15" ht="14.25" customHeight="1">
      <c r="A12" s="36" t="s">
        <v>827</v>
      </c>
      <c r="B12" s="37"/>
      <c r="C12" s="440"/>
      <c r="D12" s="440"/>
      <c r="E12" s="440"/>
      <c r="F12" s="442">
        <f>C12-E12</f>
        <v>0</v>
      </c>
    </row>
    <row r="13" spans="1:15">
      <c r="A13" s="36" t="s">
        <v>828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547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550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562</v>
      </c>
      <c r="B27" s="39" t="s">
        <v>829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830</v>
      </c>
      <c r="B28" s="40"/>
      <c r="C28" s="428"/>
      <c r="D28" s="428"/>
      <c r="E28" s="428"/>
      <c r="F28" s="441"/>
    </row>
    <row r="29" spans="1:16">
      <c r="A29" s="36" t="s">
        <v>541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544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547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550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579</v>
      </c>
      <c r="B44" s="39" t="s">
        <v>831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832</v>
      </c>
      <c r="B45" s="40"/>
      <c r="C45" s="428"/>
      <c r="D45" s="428"/>
      <c r="E45" s="428"/>
      <c r="F45" s="441"/>
    </row>
    <row r="46" spans="1:16">
      <c r="A46" s="36" t="s">
        <v>541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544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547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550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598</v>
      </c>
      <c r="B61" s="39" t="s">
        <v>833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834</v>
      </c>
      <c r="B62" s="40"/>
      <c r="C62" s="428"/>
      <c r="D62" s="428"/>
      <c r="E62" s="428"/>
      <c r="F62" s="441"/>
    </row>
    <row r="63" spans="1:16">
      <c r="A63" s="36" t="s">
        <v>541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544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547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550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835</v>
      </c>
      <c r="B78" s="39" t="s">
        <v>836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837</v>
      </c>
      <c r="B79" s="39" t="s">
        <v>838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839</v>
      </c>
      <c r="B80" s="39"/>
      <c r="C80" s="428"/>
      <c r="D80" s="428"/>
      <c r="E80" s="428"/>
      <c r="F80" s="441"/>
    </row>
    <row r="81" spans="1:6" ht="14.25" customHeight="1">
      <c r="A81" s="36" t="s">
        <v>826</v>
      </c>
      <c r="B81" s="40"/>
      <c r="C81" s="428"/>
      <c r="D81" s="428"/>
      <c r="E81" s="428"/>
      <c r="F81" s="441"/>
    </row>
    <row r="82" spans="1:6">
      <c r="A82" s="36" t="s">
        <v>827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828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547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550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562</v>
      </c>
      <c r="B97" s="39" t="s">
        <v>840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830</v>
      </c>
      <c r="B98" s="40"/>
      <c r="C98" s="428"/>
      <c r="D98" s="428"/>
      <c r="E98" s="428"/>
      <c r="F98" s="441"/>
    </row>
    <row r="99" spans="1:16">
      <c r="A99" s="36" t="s">
        <v>541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544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547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550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579</v>
      </c>
      <c r="B114" s="39" t="s">
        <v>841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832</v>
      </c>
      <c r="B115" s="40"/>
      <c r="C115" s="428"/>
      <c r="D115" s="428"/>
      <c r="E115" s="428"/>
      <c r="F115" s="441"/>
    </row>
    <row r="116" spans="1:16">
      <c r="A116" s="36" t="s">
        <v>541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544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547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550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598</v>
      </c>
      <c r="B131" s="39" t="s">
        <v>842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834</v>
      </c>
      <c r="B132" s="40"/>
      <c r="C132" s="428"/>
      <c r="D132" s="428"/>
      <c r="E132" s="428"/>
      <c r="F132" s="441"/>
    </row>
    <row r="133" spans="1:16">
      <c r="A133" s="36" t="s">
        <v>541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544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547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550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835</v>
      </c>
      <c r="B148" s="39" t="s">
        <v>843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844</v>
      </c>
      <c r="B149" s="39" t="s">
        <v>845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863</v>
      </c>
      <c r="B151" s="452"/>
      <c r="C151" s="635" t="s">
        <v>860</v>
      </c>
      <c r="D151" s="635"/>
      <c r="E151" s="635"/>
      <c r="F151" s="635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5" t="s">
        <v>861</v>
      </c>
      <c r="D153" s="635"/>
      <c r="E153" s="635"/>
      <c r="F153" s="635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№1-БАЛАНС'!Print_Area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Жулиета Веселинова Печеникова</cp:lastModifiedBy>
  <cp:lastPrinted>2004-04-16T15:23:12Z</cp:lastPrinted>
  <dcterms:created xsi:type="dcterms:W3CDTF">2000-06-29T12:02:40Z</dcterms:created>
  <dcterms:modified xsi:type="dcterms:W3CDTF">2016-07-27T12:22:22Z</dcterms:modified>
</cp:coreProperties>
</file>