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390" windowWidth="28440" windowHeight="12450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5" sheetId="6" r:id="rId6"/>
    <sheet name="Контроли" sheetId="7" state="hidden" r:id="rId7"/>
    <sheet name="Показатели" sheetId="8" state="hidden" r:id="rId8"/>
    <sheet name="Danni" sheetId="9" state="hidden" r:id="rId9"/>
    <sheet name="Nomenklaturi" sheetId="10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B503" i="9"/>
  <c r="A503"/>
  <c r="B502"/>
  <c r="A502"/>
  <c r="B501"/>
  <c r="A501"/>
  <c r="B500"/>
  <c r="A500"/>
  <c r="B499"/>
  <c r="A499"/>
  <c r="B498"/>
  <c r="A498"/>
  <c r="B497"/>
  <c r="A497"/>
  <c r="B496"/>
  <c r="A496"/>
  <c r="B495"/>
  <c r="A495"/>
  <c r="B494"/>
  <c r="A494"/>
  <c r="B493"/>
  <c r="A493"/>
  <c r="B492"/>
  <c r="A492"/>
  <c r="B491"/>
  <c r="A491"/>
  <c r="B490"/>
  <c r="A490"/>
  <c r="B489"/>
  <c r="A489"/>
  <c r="B488"/>
  <c r="A488"/>
  <c r="B487"/>
  <c r="A487"/>
  <c r="B486"/>
  <c r="A486"/>
  <c r="B485"/>
  <c r="A485"/>
  <c r="B484"/>
  <c r="A484"/>
  <c r="H483"/>
  <c r="B483"/>
  <c r="A483"/>
  <c r="H482"/>
  <c r="B482"/>
  <c r="A482"/>
  <c r="H481"/>
  <c r="B481"/>
  <c r="A481"/>
  <c r="H480"/>
  <c r="B480"/>
  <c r="A480"/>
  <c r="H479"/>
  <c r="B479"/>
  <c r="A479"/>
  <c r="H478"/>
  <c r="B478"/>
  <c r="A478"/>
  <c r="H477"/>
  <c r="B477"/>
  <c r="A477"/>
  <c r="H476"/>
  <c r="B476"/>
  <c r="A476"/>
  <c r="H475"/>
  <c r="B475"/>
  <c r="A475"/>
  <c r="H474"/>
  <c r="B474"/>
  <c r="A474"/>
  <c r="B473"/>
  <c r="A473"/>
  <c r="B472"/>
  <c r="A472"/>
  <c r="B471"/>
  <c r="A471"/>
  <c r="B470"/>
  <c r="A470"/>
  <c r="B469"/>
  <c r="A469"/>
  <c r="B468"/>
  <c r="A468"/>
  <c r="B467"/>
  <c r="A467"/>
  <c r="B466"/>
  <c r="A466"/>
  <c r="B465"/>
  <c r="A465"/>
  <c r="B464"/>
  <c r="A464"/>
  <c r="B459"/>
  <c r="A459"/>
  <c r="H458"/>
  <c r="B458"/>
  <c r="A458"/>
  <c r="H457"/>
  <c r="B457"/>
  <c r="A457"/>
  <c r="B456"/>
  <c r="A456"/>
  <c r="H455"/>
  <c r="B455"/>
  <c r="A455"/>
  <c r="H454"/>
  <c r="B454"/>
  <c r="A454"/>
  <c r="H453"/>
  <c r="B453"/>
  <c r="A453"/>
  <c r="H452"/>
  <c r="B452"/>
  <c r="A452"/>
  <c r="B451"/>
  <c r="A451"/>
  <c r="H450"/>
  <c r="B450"/>
  <c r="A450"/>
  <c r="H449"/>
  <c r="B449"/>
  <c r="A449"/>
  <c r="B448"/>
  <c r="A448"/>
  <c r="H447"/>
  <c r="B447"/>
  <c r="A447"/>
  <c r="H446"/>
  <c r="B446"/>
  <c r="A446"/>
  <c r="H445"/>
  <c r="B445"/>
  <c r="A445"/>
  <c r="B444"/>
  <c r="A444"/>
  <c r="H443"/>
  <c r="B443"/>
  <c r="A443"/>
  <c r="B442"/>
  <c r="A442"/>
  <c r="H441"/>
  <c r="B441"/>
  <c r="A441"/>
  <c r="H440"/>
  <c r="B440"/>
  <c r="A440"/>
  <c r="B439"/>
  <c r="A439"/>
  <c r="B438"/>
  <c r="A438"/>
  <c r="B437"/>
  <c r="A437"/>
  <c r="B436"/>
  <c r="A436"/>
  <c r="B435"/>
  <c r="A435"/>
  <c r="B434"/>
  <c r="A434"/>
  <c r="B433"/>
  <c r="A433"/>
  <c r="B432"/>
  <c r="A432"/>
  <c r="B431"/>
  <c r="A431"/>
  <c r="B430"/>
  <c r="A430"/>
  <c r="B429"/>
  <c r="A429"/>
  <c r="B428"/>
  <c r="A428"/>
  <c r="B427"/>
  <c r="A427"/>
  <c r="B426"/>
  <c r="A426"/>
  <c r="B425"/>
  <c r="A425"/>
  <c r="B424"/>
  <c r="A424"/>
  <c r="B423"/>
  <c r="A423"/>
  <c r="B422"/>
  <c r="A422"/>
  <c r="B421"/>
  <c r="A421"/>
  <c r="B420"/>
  <c r="A420"/>
  <c r="B419"/>
  <c r="A419"/>
  <c r="B418"/>
  <c r="A418"/>
  <c r="B417"/>
  <c r="A417"/>
  <c r="B416"/>
  <c r="A416"/>
  <c r="B415"/>
  <c r="A415"/>
  <c r="H414"/>
  <c r="B414"/>
  <c r="A414"/>
  <c r="H413"/>
  <c r="B413"/>
  <c r="A413"/>
  <c r="B412"/>
  <c r="A412"/>
  <c r="H411"/>
  <c r="B411"/>
  <c r="A411"/>
  <c r="H410"/>
  <c r="B410"/>
  <c r="A410"/>
  <c r="H409"/>
  <c r="B409"/>
  <c r="A409"/>
  <c r="H408"/>
  <c r="B408"/>
  <c r="A408"/>
  <c r="B407"/>
  <c r="A407"/>
  <c r="H406"/>
  <c r="B406"/>
  <c r="A406"/>
  <c r="H405"/>
  <c r="B405"/>
  <c r="A405"/>
  <c r="B404"/>
  <c r="A404"/>
  <c r="H403"/>
  <c r="B403"/>
  <c r="A403"/>
  <c r="H402"/>
  <c r="B402"/>
  <c r="A402"/>
  <c r="H401"/>
  <c r="B401"/>
  <c r="A401"/>
  <c r="B400"/>
  <c r="A400"/>
  <c r="H399"/>
  <c r="B399"/>
  <c r="A399"/>
  <c r="B398"/>
  <c r="A398"/>
  <c r="H397"/>
  <c r="B397"/>
  <c r="A397"/>
  <c r="H396"/>
  <c r="B396"/>
  <c r="A396"/>
  <c r="B395"/>
  <c r="A395"/>
  <c r="H394"/>
  <c r="B394"/>
  <c r="A394"/>
  <c r="B393"/>
  <c r="A393"/>
  <c r="H392"/>
  <c r="B392"/>
  <c r="A392"/>
  <c r="H391"/>
  <c r="B391"/>
  <c r="A391"/>
  <c r="B390"/>
  <c r="A390"/>
  <c r="H389"/>
  <c r="B389"/>
  <c r="A389"/>
  <c r="H388"/>
  <c r="B388"/>
  <c r="A388"/>
  <c r="H387"/>
  <c r="B387"/>
  <c r="A387"/>
  <c r="H386"/>
  <c r="B386"/>
  <c r="A386"/>
  <c r="B385"/>
  <c r="A385"/>
  <c r="H384"/>
  <c r="B384"/>
  <c r="A384"/>
  <c r="H383"/>
  <c r="B383"/>
  <c r="A383"/>
  <c r="B382"/>
  <c r="A382"/>
  <c r="H381"/>
  <c r="B381"/>
  <c r="A381"/>
  <c r="H380"/>
  <c r="B380"/>
  <c r="A380"/>
  <c r="H379"/>
  <c r="B379"/>
  <c r="A379"/>
  <c r="B378"/>
  <c r="A378"/>
  <c r="B377"/>
  <c r="A377"/>
  <c r="B376"/>
  <c r="A376"/>
  <c r="H375"/>
  <c r="B375"/>
  <c r="A375"/>
  <c r="H374"/>
  <c r="B374"/>
  <c r="A374"/>
  <c r="B373"/>
  <c r="A373"/>
  <c r="B372"/>
  <c r="A372"/>
  <c r="B371"/>
  <c r="A371"/>
  <c r="H370"/>
  <c r="B370"/>
  <c r="A370"/>
  <c r="H369"/>
  <c r="B369"/>
  <c r="A369"/>
  <c r="B368"/>
  <c r="A368"/>
  <c r="H367"/>
  <c r="B367"/>
  <c r="A367"/>
  <c r="H366"/>
  <c r="B366"/>
  <c r="A366"/>
  <c r="H365"/>
  <c r="B365"/>
  <c r="A365"/>
  <c r="H364"/>
  <c r="B364"/>
  <c r="A364"/>
  <c r="B363"/>
  <c r="A363"/>
  <c r="H362"/>
  <c r="B362"/>
  <c r="A362"/>
  <c r="H361"/>
  <c r="B361"/>
  <c r="A361"/>
  <c r="B360"/>
  <c r="A360"/>
  <c r="H359"/>
  <c r="B359"/>
  <c r="A359"/>
  <c r="H358"/>
  <c r="B358"/>
  <c r="A358"/>
  <c r="H357"/>
  <c r="B357"/>
  <c r="A357"/>
  <c r="B356"/>
  <c r="A356"/>
  <c r="B355"/>
  <c r="A355"/>
  <c r="B354"/>
  <c r="A354"/>
  <c r="H353"/>
  <c r="B353"/>
  <c r="A353"/>
  <c r="H352"/>
  <c r="B352"/>
  <c r="A352"/>
  <c r="B351"/>
  <c r="A351"/>
  <c r="B350"/>
  <c r="A350"/>
  <c r="B349"/>
  <c r="A349"/>
  <c r="H348"/>
  <c r="B348"/>
  <c r="A348"/>
  <c r="H347"/>
  <c r="B347"/>
  <c r="A347"/>
  <c r="B346"/>
  <c r="A346"/>
  <c r="H345"/>
  <c r="B345"/>
  <c r="A345"/>
  <c r="H344"/>
  <c r="B344"/>
  <c r="A344"/>
  <c r="H343"/>
  <c r="B343"/>
  <c r="A343"/>
  <c r="H342"/>
  <c r="B342"/>
  <c r="A342"/>
  <c r="B341"/>
  <c r="A341"/>
  <c r="H340"/>
  <c r="B340"/>
  <c r="A340"/>
  <c r="H339"/>
  <c r="B339"/>
  <c r="A339"/>
  <c r="B338"/>
  <c r="A338"/>
  <c r="H337"/>
  <c r="B337"/>
  <c r="A337"/>
  <c r="H336"/>
  <c r="B336"/>
  <c r="A336"/>
  <c r="H335"/>
  <c r="B335"/>
  <c r="A335"/>
  <c r="B334"/>
  <c r="A334"/>
  <c r="H333"/>
  <c r="B333"/>
  <c r="A333"/>
  <c r="B332"/>
  <c r="A332"/>
  <c r="H331"/>
  <c r="B331"/>
  <c r="A331"/>
  <c r="H330"/>
  <c r="B330"/>
  <c r="A330"/>
  <c r="B329"/>
  <c r="A329"/>
  <c r="H328"/>
  <c r="B328"/>
  <c r="A328"/>
  <c r="B327"/>
  <c r="A327"/>
  <c r="H326"/>
  <c r="B326"/>
  <c r="A326"/>
  <c r="H325"/>
  <c r="B325"/>
  <c r="A325"/>
  <c r="B324"/>
  <c r="A324"/>
  <c r="H323"/>
  <c r="B323"/>
  <c r="A323"/>
  <c r="H322"/>
  <c r="B322"/>
  <c r="A322"/>
  <c r="H321"/>
  <c r="B321"/>
  <c r="A321"/>
  <c r="H320"/>
  <c r="B320"/>
  <c r="A320"/>
  <c r="B319"/>
  <c r="A319"/>
  <c r="H318"/>
  <c r="B318"/>
  <c r="A318"/>
  <c r="H317"/>
  <c r="B317"/>
  <c r="A317"/>
  <c r="B316"/>
  <c r="A316"/>
  <c r="H315"/>
  <c r="B315"/>
  <c r="A315"/>
  <c r="H314"/>
  <c r="B314"/>
  <c r="A314"/>
  <c r="H313"/>
  <c r="B313"/>
  <c r="A313"/>
  <c r="B312"/>
  <c r="A312"/>
  <c r="H311"/>
  <c r="B311"/>
  <c r="A311"/>
  <c r="B310"/>
  <c r="A310"/>
  <c r="H309"/>
  <c r="B309"/>
  <c r="A309"/>
  <c r="H308"/>
  <c r="B308"/>
  <c r="A308"/>
  <c r="B307"/>
  <c r="A307"/>
  <c r="B306"/>
  <c r="A306"/>
  <c r="B305"/>
  <c r="A305"/>
  <c r="H304"/>
  <c r="B304"/>
  <c r="A304"/>
  <c r="H303"/>
  <c r="B303"/>
  <c r="A303"/>
  <c r="B302"/>
  <c r="A302"/>
  <c r="H301"/>
  <c r="B301"/>
  <c r="A301"/>
  <c r="H300"/>
  <c r="B300"/>
  <c r="A300"/>
  <c r="H299"/>
  <c r="B299"/>
  <c r="A299"/>
  <c r="H298"/>
  <c r="B298"/>
  <c r="A298"/>
  <c r="B297"/>
  <c r="A297"/>
  <c r="H296"/>
  <c r="B296"/>
  <c r="A296"/>
  <c r="H295"/>
  <c r="B295"/>
  <c r="A295"/>
  <c r="B294"/>
  <c r="A294"/>
  <c r="H293"/>
  <c r="B293"/>
  <c r="A293"/>
  <c r="H292"/>
  <c r="B292"/>
  <c r="A292"/>
  <c r="H291"/>
  <c r="B291"/>
  <c r="A291"/>
  <c r="B290"/>
  <c r="A290"/>
  <c r="H289"/>
  <c r="B289"/>
  <c r="A289"/>
  <c r="B288"/>
  <c r="A288"/>
  <c r="H287"/>
  <c r="B287"/>
  <c r="A287"/>
  <c r="H286"/>
  <c r="B286"/>
  <c r="A286"/>
  <c r="B285"/>
  <c r="A285"/>
  <c r="B284"/>
  <c r="A284"/>
  <c r="B283"/>
  <c r="A283"/>
  <c r="H282"/>
  <c r="B282"/>
  <c r="A282"/>
  <c r="H281"/>
  <c r="B281"/>
  <c r="A281"/>
  <c r="B280"/>
  <c r="A280"/>
  <c r="H279"/>
  <c r="B279"/>
  <c r="A279"/>
  <c r="H278"/>
  <c r="B278"/>
  <c r="A278"/>
  <c r="H277"/>
  <c r="B277"/>
  <c r="A277"/>
  <c r="H276"/>
  <c r="B276"/>
  <c r="A276"/>
  <c r="B275"/>
  <c r="A275"/>
  <c r="H274"/>
  <c r="B274"/>
  <c r="A274"/>
  <c r="H273"/>
  <c r="B273"/>
  <c r="A273"/>
  <c r="B272"/>
  <c r="A272"/>
  <c r="H271"/>
  <c r="B271"/>
  <c r="A271"/>
  <c r="H270"/>
  <c r="B270"/>
  <c r="A270"/>
  <c r="H269"/>
  <c r="B269"/>
  <c r="A269"/>
  <c r="B268"/>
  <c r="A268"/>
  <c r="H267"/>
  <c r="B267"/>
  <c r="A267"/>
  <c r="B266"/>
  <c r="A266"/>
  <c r="H265"/>
  <c r="B265"/>
  <c r="A265"/>
  <c r="H264"/>
  <c r="B264"/>
  <c r="A264"/>
  <c r="B263"/>
  <c r="A263"/>
  <c r="B262"/>
  <c r="A262"/>
  <c r="B261"/>
  <c r="A261"/>
  <c r="H260"/>
  <c r="B260"/>
  <c r="A260"/>
  <c r="H259"/>
  <c r="B259"/>
  <c r="A259"/>
  <c r="B258"/>
  <c r="A258"/>
  <c r="H257"/>
  <c r="B257"/>
  <c r="A257"/>
  <c r="H256"/>
  <c r="B256"/>
  <c r="A256"/>
  <c r="H255"/>
  <c r="B255"/>
  <c r="A255"/>
  <c r="H254"/>
  <c r="B254"/>
  <c r="A254"/>
  <c r="B253"/>
  <c r="A253"/>
  <c r="H252"/>
  <c r="B252"/>
  <c r="A252"/>
  <c r="H251"/>
  <c r="B251"/>
  <c r="A251"/>
  <c r="B250"/>
  <c r="A250"/>
  <c r="H249"/>
  <c r="B249"/>
  <c r="A249"/>
  <c r="H248"/>
  <c r="B248"/>
  <c r="A248"/>
  <c r="H247"/>
  <c r="B247"/>
  <c r="A247"/>
  <c r="B246"/>
  <c r="A246"/>
  <c r="H245"/>
  <c r="B245"/>
  <c r="A245"/>
  <c r="B244"/>
  <c r="A244"/>
  <c r="H243"/>
  <c r="B243"/>
  <c r="A243"/>
  <c r="H242"/>
  <c r="B242"/>
  <c r="A242"/>
  <c r="B241"/>
  <c r="A241"/>
  <c r="B240"/>
  <c r="A240"/>
  <c r="B239"/>
  <c r="A239"/>
  <c r="H238"/>
  <c r="B238"/>
  <c r="A238"/>
  <c r="H237"/>
  <c r="B237"/>
  <c r="A237"/>
  <c r="B236"/>
  <c r="A236"/>
  <c r="H235"/>
  <c r="B235"/>
  <c r="A235"/>
  <c r="H234"/>
  <c r="B234"/>
  <c r="A234"/>
  <c r="H233"/>
  <c r="B233"/>
  <c r="A233"/>
  <c r="H232"/>
  <c r="B232"/>
  <c r="A232"/>
  <c r="B231"/>
  <c r="A231"/>
  <c r="H230"/>
  <c r="B230"/>
  <c r="A230"/>
  <c r="H229"/>
  <c r="B229"/>
  <c r="A229"/>
  <c r="B228"/>
  <c r="A228"/>
  <c r="H227"/>
  <c r="B227"/>
  <c r="A227"/>
  <c r="H226"/>
  <c r="B226"/>
  <c r="A226"/>
  <c r="H225"/>
  <c r="B225"/>
  <c r="A225"/>
  <c r="B224"/>
  <c r="A224"/>
  <c r="H223"/>
  <c r="B223"/>
  <c r="A223"/>
  <c r="B222"/>
  <c r="A222"/>
  <c r="H221"/>
  <c r="B221"/>
  <c r="A221"/>
  <c r="H220"/>
  <c r="B220"/>
  <c r="A220"/>
  <c r="B219"/>
  <c r="A219"/>
  <c r="B218"/>
  <c r="A218"/>
  <c r="H216"/>
  <c r="B216"/>
  <c r="A216"/>
  <c r="H215"/>
  <c r="B215"/>
  <c r="A215"/>
  <c r="B214"/>
  <c r="A214"/>
  <c r="H213"/>
  <c r="B213"/>
  <c r="A213"/>
  <c r="B212"/>
  <c r="A212"/>
  <c r="B211"/>
  <c r="A211"/>
  <c r="H210"/>
  <c r="B210"/>
  <c r="A210"/>
  <c r="H209"/>
  <c r="B209"/>
  <c r="A209"/>
  <c r="H208"/>
  <c r="B208"/>
  <c r="A208"/>
  <c r="H207"/>
  <c r="B207"/>
  <c r="A207"/>
  <c r="H206"/>
  <c r="B206"/>
  <c r="A206"/>
  <c r="H205"/>
  <c r="B205"/>
  <c r="A205"/>
  <c r="H204"/>
  <c r="B204"/>
  <c r="A204"/>
  <c r="H203"/>
  <c r="B203"/>
  <c r="A203"/>
  <c r="B202"/>
  <c r="A202"/>
  <c r="H201"/>
  <c r="B201"/>
  <c r="A201"/>
  <c r="H200"/>
  <c r="B200"/>
  <c r="A200"/>
  <c r="H199"/>
  <c r="B199"/>
  <c r="A199"/>
  <c r="H198"/>
  <c r="B198"/>
  <c r="A198"/>
  <c r="H197"/>
  <c r="B197"/>
  <c r="A197"/>
  <c r="H196"/>
  <c r="B196"/>
  <c r="A196"/>
  <c r="H195"/>
  <c r="B195"/>
  <c r="A195"/>
  <c r="H194"/>
  <c r="B194"/>
  <c r="A194"/>
  <c r="H193"/>
  <c r="B193"/>
  <c r="A193"/>
  <c r="H192"/>
  <c r="B192"/>
  <c r="A192"/>
  <c r="B191"/>
  <c r="A191"/>
  <c r="H190"/>
  <c r="B190"/>
  <c r="A190"/>
  <c r="H189"/>
  <c r="B189"/>
  <c r="A189"/>
  <c r="H188"/>
  <c r="B188"/>
  <c r="A188"/>
  <c r="H187"/>
  <c r="B187"/>
  <c r="A187"/>
  <c r="H186"/>
  <c r="B186"/>
  <c r="A186"/>
  <c r="H185"/>
  <c r="B185"/>
  <c r="A185"/>
  <c r="H184"/>
  <c r="B184"/>
  <c r="A184"/>
  <c r="H183"/>
  <c r="B183"/>
  <c r="A183"/>
  <c r="H182"/>
  <c r="B182"/>
  <c r="A182"/>
  <c r="B181"/>
  <c r="A181"/>
  <c r="B179"/>
  <c r="A179"/>
  <c r="B178"/>
  <c r="A178"/>
  <c r="H177"/>
  <c r="B177"/>
  <c r="A177"/>
  <c r="B176"/>
  <c r="A176"/>
  <c r="B175"/>
  <c r="A175"/>
  <c r="B174"/>
  <c r="A174"/>
  <c r="H173"/>
  <c r="B173"/>
  <c r="A173"/>
  <c r="H172"/>
  <c r="B172"/>
  <c r="A172"/>
  <c r="B171"/>
  <c r="A171"/>
  <c r="B170"/>
  <c r="A170"/>
  <c r="B169"/>
  <c r="A169"/>
  <c r="H168"/>
  <c r="B168"/>
  <c r="A168"/>
  <c r="H167"/>
  <c r="B167"/>
  <c r="A167"/>
  <c r="H166"/>
  <c r="B166"/>
  <c r="A166"/>
  <c r="H165"/>
  <c r="B165"/>
  <c r="A165"/>
  <c r="H164"/>
  <c r="B164"/>
  <c r="A164"/>
  <c r="H163"/>
  <c r="B163"/>
  <c r="A163"/>
  <c r="H162"/>
  <c r="B162"/>
  <c r="A162"/>
  <c r="B161"/>
  <c r="A161"/>
  <c r="H160"/>
  <c r="B160"/>
  <c r="A160"/>
  <c r="H159"/>
  <c r="B159"/>
  <c r="A159"/>
  <c r="H158"/>
  <c r="B158"/>
  <c r="A158"/>
  <c r="H157"/>
  <c r="B157"/>
  <c r="A157"/>
  <c r="B156"/>
  <c r="A156"/>
  <c r="B155"/>
  <c r="A155"/>
  <c r="H154"/>
  <c r="B154"/>
  <c r="A154"/>
  <c r="B153"/>
  <c r="A153"/>
  <c r="H152"/>
  <c r="B152"/>
  <c r="A152"/>
  <c r="H151"/>
  <c r="B151"/>
  <c r="A151"/>
  <c r="H150"/>
  <c r="B150"/>
  <c r="A150"/>
  <c r="B149"/>
  <c r="A149"/>
  <c r="B148"/>
  <c r="A148"/>
  <c r="B147"/>
  <c r="A147"/>
  <c r="H146"/>
  <c r="B146"/>
  <c r="A146"/>
  <c r="H145"/>
  <c r="B145"/>
  <c r="A145"/>
  <c r="B144"/>
  <c r="A144"/>
  <c r="B143"/>
  <c r="A143"/>
  <c r="B142"/>
  <c r="A142"/>
  <c r="B141"/>
  <c r="A141"/>
  <c r="H140"/>
  <c r="B140"/>
  <c r="A140"/>
  <c r="H139"/>
  <c r="B139"/>
  <c r="A139"/>
  <c r="B138"/>
  <c r="A138"/>
  <c r="B137"/>
  <c r="A137"/>
  <c r="H136"/>
  <c r="B136"/>
  <c r="A136"/>
  <c r="H135"/>
  <c r="B135"/>
  <c r="A135"/>
  <c r="H134"/>
  <c r="B134"/>
  <c r="A134"/>
  <c r="H133"/>
  <c r="B133"/>
  <c r="A133"/>
  <c r="H132"/>
  <c r="B132"/>
  <c r="A132"/>
  <c r="H131"/>
  <c r="B131"/>
  <c r="A131"/>
  <c r="H130"/>
  <c r="B130"/>
  <c r="A130"/>
  <c r="H129"/>
  <c r="B129"/>
  <c r="A129"/>
  <c r="H128"/>
  <c r="B128"/>
  <c r="A128"/>
  <c r="H127"/>
  <c r="B127"/>
  <c r="A127"/>
  <c r="B125"/>
  <c r="A125"/>
  <c r="B124"/>
  <c r="A124"/>
  <c r="H123"/>
  <c r="B123"/>
  <c r="A123"/>
  <c r="H122"/>
  <c r="B122"/>
  <c r="A122"/>
  <c r="H121"/>
  <c r="B121"/>
  <c r="A121"/>
  <c r="B120"/>
  <c r="A120"/>
  <c r="H119"/>
  <c r="B119"/>
  <c r="A119"/>
  <c r="H118"/>
  <c r="B118"/>
  <c r="A118"/>
  <c r="H117"/>
  <c r="B117"/>
  <c r="A117"/>
  <c r="H116"/>
  <c r="B116"/>
  <c r="A116"/>
  <c r="H115"/>
  <c r="B115"/>
  <c r="A115"/>
  <c r="H114"/>
  <c r="B114"/>
  <c r="A114"/>
  <c r="H113"/>
  <c r="B113"/>
  <c r="A113"/>
  <c r="H112"/>
  <c r="B112"/>
  <c r="A112"/>
  <c r="H111"/>
  <c r="B111"/>
  <c r="A111"/>
  <c r="B110"/>
  <c r="A110"/>
  <c r="H109"/>
  <c r="B109"/>
  <c r="A109"/>
  <c r="H108"/>
  <c r="B108"/>
  <c r="A108"/>
  <c r="B107"/>
  <c r="A107"/>
  <c r="H106"/>
  <c r="B106"/>
  <c r="A106"/>
  <c r="H105"/>
  <c r="B105"/>
  <c r="A105"/>
  <c r="H104"/>
  <c r="B104"/>
  <c r="A104"/>
  <c r="H103"/>
  <c r="B103"/>
  <c r="A103"/>
  <c r="B102"/>
  <c r="A102"/>
  <c r="H101"/>
  <c r="B101"/>
  <c r="A101"/>
  <c r="H100"/>
  <c r="B100"/>
  <c r="A100"/>
  <c r="H99"/>
  <c r="B99"/>
  <c r="A99"/>
  <c r="H98"/>
  <c r="B98"/>
  <c r="A98"/>
  <c r="H97"/>
  <c r="B97"/>
  <c r="A97"/>
  <c r="H96"/>
  <c r="B96"/>
  <c r="A96"/>
  <c r="H95"/>
  <c r="B95"/>
  <c r="A95"/>
  <c r="B94"/>
  <c r="A94"/>
  <c r="B93"/>
  <c r="A93"/>
  <c r="B92"/>
  <c r="A92"/>
  <c r="B91"/>
  <c r="A91"/>
  <c r="H90"/>
  <c r="B90"/>
  <c r="A90"/>
  <c r="H89"/>
  <c r="B89"/>
  <c r="A89"/>
  <c r="H88"/>
  <c r="B88"/>
  <c r="A88"/>
  <c r="B87"/>
  <c r="A87"/>
  <c r="B86"/>
  <c r="A86"/>
  <c r="H85"/>
  <c r="B85"/>
  <c r="A85"/>
  <c r="H84"/>
  <c r="B84"/>
  <c r="A84"/>
  <c r="H83"/>
  <c r="B83"/>
  <c r="A83"/>
  <c r="B82"/>
  <c r="A82"/>
  <c r="H81"/>
  <c r="B81"/>
  <c r="A81"/>
  <c r="H80"/>
  <c r="B80"/>
  <c r="A80"/>
  <c r="B79"/>
  <c r="A79"/>
  <c r="H78"/>
  <c r="B78"/>
  <c r="A78"/>
  <c r="H77"/>
  <c r="B77"/>
  <c r="A77"/>
  <c r="H76"/>
  <c r="B76"/>
  <c r="A76"/>
  <c r="H75"/>
  <c r="B75"/>
  <c r="A75"/>
  <c r="H74"/>
  <c r="B74"/>
  <c r="A74"/>
  <c r="H73"/>
  <c r="B73"/>
  <c r="A73"/>
  <c r="B72"/>
  <c r="A72"/>
  <c r="B71"/>
  <c r="A71"/>
  <c r="H70"/>
  <c r="B70"/>
  <c r="A70"/>
  <c r="B69"/>
  <c r="A69"/>
  <c r="H68"/>
  <c r="B68"/>
  <c r="A68"/>
  <c r="H67"/>
  <c r="B67"/>
  <c r="A67"/>
  <c r="H66"/>
  <c r="B66"/>
  <c r="A66"/>
  <c r="H65"/>
  <c r="B65"/>
  <c r="A65"/>
  <c r="B64"/>
  <c r="A64"/>
  <c r="H63"/>
  <c r="B63"/>
  <c r="A63"/>
  <c r="H62"/>
  <c r="B62"/>
  <c r="A62"/>
  <c r="H61"/>
  <c r="B61"/>
  <c r="A61"/>
  <c r="H60"/>
  <c r="B60"/>
  <c r="A60"/>
  <c r="H59"/>
  <c r="B59"/>
  <c r="A59"/>
  <c r="B58"/>
  <c r="A58"/>
  <c r="B57"/>
  <c r="A57"/>
  <c r="B56"/>
  <c r="A56"/>
  <c r="H55"/>
  <c r="B55"/>
  <c r="A55"/>
  <c r="H54"/>
  <c r="B54"/>
  <c r="A54"/>
  <c r="H53"/>
  <c r="B53"/>
  <c r="A53"/>
  <c r="H52"/>
  <c r="B52"/>
  <c r="A52"/>
  <c r="H51"/>
  <c r="B51"/>
  <c r="A51"/>
  <c r="H50"/>
  <c r="B50"/>
  <c r="A50"/>
  <c r="B49"/>
  <c r="A49"/>
  <c r="B48"/>
  <c r="A48"/>
  <c r="H47"/>
  <c r="B47"/>
  <c r="A47"/>
  <c r="H46"/>
  <c r="B46"/>
  <c r="A46"/>
  <c r="H45"/>
  <c r="B45"/>
  <c r="A45"/>
  <c r="H44"/>
  <c r="B44"/>
  <c r="A44"/>
  <c r="H43"/>
  <c r="B43"/>
  <c r="A43"/>
  <c r="H42"/>
  <c r="B42"/>
  <c r="A42"/>
  <c r="B41"/>
  <c r="A41"/>
  <c r="H40"/>
  <c r="B40"/>
  <c r="A40"/>
  <c r="H39"/>
  <c r="B39"/>
  <c r="A39"/>
  <c r="B38"/>
  <c r="A38"/>
  <c r="H37"/>
  <c r="B37"/>
  <c r="A37"/>
  <c r="H36"/>
  <c r="B36"/>
  <c r="A36"/>
  <c r="H35"/>
  <c r="B35"/>
  <c r="A35"/>
  <c r="H34"/>
  <c r="B34"/>
  <c r="A34"/>
  <c r="B33"/>
  <c r="A33"/>
  <c r="H32"/>
  <c r="B32"/>
  <c r="A32"/>
  <c r="H31"/>
  <c r="B31"/>
  <c r="A31"/>
  <c r="H30"/>
  <c r="B30"/>
  <c r="A30"/>
  <c r="H29"/>
  <c r="B29"/>
  <c r="A29"/>
  <c r="H28"/>
  <c r="B28"/>
  <c r="A28"/>
  <c r="B27"/>
  <c r="A27"/>
  <c r="H26"/>
  <c r="B26"/>
  <c r="A26"/>
  <c r="H25"/>
  <c r="B25"/>
  <c r="A25"/>
  <c r="H24"/>
  <c r="B24"/>
  <c r="A24"/>
  <c r="H23"/>
  <c r="B23"/>
  <c r="A23"/>
  <c r="B22"/>
  <c r="A22"/>
  <c r="B21"/>
  <c r="A21"/>
  <c r="H20"/>
  <c r="B20"/>
  <c r="A20"/>
  <c r="H19"/>
  <c r="B19"/>
  <c r="A19"/>
  <c r="B18"/>
  <c r="A18"/>
  <c r="H17"/>
  <c r="B17"/>
  <c r="A17"/>
  <c r="H16"/>
  <c r="B16"/>
  <c r="A16"/>
  <c r="H15"/>
  <c r="B15"/>
  <c r="A15"/>
  <c r="H14"/>
  <c r="B14"/>
  <c r="A14"/>
  <c r="H13"/>
  <c r="B13"/>
  <c r="A13"/>
  <c r="H12"/>
  <c r="B12"/>
  <c r="A12"/>
  <c r="B11"/>
  <c r="A11"/>
  <c r="H10"/>
  <c r="B10"/>
  <c r="A10"/>
  <c r="H9"/>
  <c r="B9"/>
  <c r="A9"/>
  <c r="H8"/>
  <c r="B8"/>
  <c r="A8"/>
  <c r="H7"/>
  <c r="B7"/>
  <c r="A7"/>
  <c r="H6"/>
  <c r="B6"/>
  <c r="A6"/>
  <c r="H5"/>
  <c r="B5"/>
  <c r="A5"/>
  <c r="H4"/>
  <c r="B4"/>
  <c r="A4"/>
  <c r="H3"/>
  <c r="B3"/>
  <c r="A3"/>
  <c r="C15" i="7"/>
  <c r="C14"/>
  <c r="C13"/>
  <c r="C12"/>
  <c r="E9"/>
  <c r="A2"/>
  <c r="C149" i="6"/>
  <c r="H473" i="9" s="1"/>
  <c r="E148" i="6"/>
  <c r="C148"/>
  <c r="H472" i="9" s="1"/>
  <c r="F147" i="6"/>
  <c r="F146"/>
  <c r="F145"/>
  <c r="F144"/>
  <c r="F143"/>
  <c r="F142"/>
  <c r="F141"/>
  <c r="F140"/>
  <c r="F139"/>
  <c r="F138"/>
  <c r="F137"/>
  <c r="F136"/>
  <c r="F135"/>
  <c r="F134"/>
  <c r="F133"/>
  <c r="F148" s="1"/>
  <c r="H502" i="9" s="1"/>
  <c r="E131" i="6"/>
  <c r="H491" i="9" s="1"/>
  <c r="C131" i="6"/>
  <c r="H471" i="9" s="1"/>
  <c r="F130" i="6"/>
  <c r="F129"/>
  <c r="F128"/>
  <c r="F127"/>
  <c r="F126"/>
  <c r="F125"/>
  <c r="F124"/>
  <c r="F123"/>
  <c r="F122"/>
  <c r="F121"/>
  <c r="F120"/>
  <c r="F119"/>
  <c r="F118"/>
  <c r="F117"/>
  <c r="F116"/>
  <c r="F131" s="1"/>
  <c r="H501" i="9" s="1"/>
  <c r="E114" i="6"/>
  <c r="H490" i="9" s="1"/>
  <c r="C114" i="6"/>
  <c r="H470" i="9" s="1"/>
  <c r="F113" i="6"/>
  <c r="F112"/>
  <c r="F111"/>
  <c r="F110"/>
  <c r="F109"/>
  <c r="F108"/>
  <c r="F107"/>
  <c r="F106"/>
  <c r="F105"/>
  <c r="F104"/>
  <c r="F103"/>
  <c r="F102"/>
  <c r="F101"/>
  <c r="F100"/>
  <c r="F99"/>
  <c r="F114" s="1"/>
  <c r="H500" i="9" s="1"/>
  <c r="E97" i="6"/>
  <c r="H489" i="9" s="1"/>
  <c r="C97" i="6"/>
  <c r="H469" i="9" s="1"/>
  <c r="F96" i="6"/>
  <c r="F95"/>
  <c r="F94"/>
  <c r="F93"/>
  <c r="F92"/>
  <c r="F91"/>
  <c r="F90"/>
  <c r="F89"/>
  <c r="F88"/>
  <c r="F87"/>
  <c r="F86"/>
  <c r="F85"/>
  <c r="F84"/>
  <c r="F83"/>
  <c r="F82"/>
  <c r="F97" s="1"/>
  <c r="H499" i="9" s="1"/>
  <c r="E79" i="6"/>
  <c r="H488" i="9" s="1"/>
  <c r="E78" i="6"/>
  <c r="H487" i="9" s="1"/>
  <c r="C78" i="6"/>
  <c r="H467" i="9" s="1"/>
  <c r="F77" i="6"/>
  <c r="F76"/>
  <c r="F75"/>
  <c r="F74"/>
  <c r="F73"/>
  <c r="F72"/>
  <c r="F71"/>
  <c r="F70"/>
  <c r="F69"/>
  <c r="F68"/>
  <c r="F67"/>
  <c r="F66"/>
  <c r="F65"/>
  <c r="F64"/>
  <c r="F78" s="1"/>
  <c r="F63"/>
  <c r="E61"/>
  <c r="H486" i="9" s="1"/>
  <c r="C61" i="6"/>
  <c r="F60"/>
  <c r="F59"/>
  <c r="F58"/>
  <c r="F57"/>
  <c r="F56"/>
  <c r="F55"/>
  <c r="F54"/>
  <c r="F53"/>
  <c r="F52"/>
  <c r="F51"/>
  <c r="F50"/>
  <c r="F49"/>
  <c r="F48"/>
  <c r="F47"/>
  <c r="F61" s="1"/>
  <c r="H496" i="9" s="1"/>
  <c r="F46" i="6"/>
  <c r="E44"/>
  <c r="H485" i="9" s="1"/>
  <c r="C44" i="6"/>
  <c r="H465" i="9" s="1"/>
  <c r="F43" i="6"/>
  <c r="F42"/>
  <c r="F41"/>
  <c r="F40"/>
  <c r="F39"/>
  <c r="F38"/>
  <c r="F37"/>
  <c r="F36"/>
  <c r="F35"/>
  <c r="F34"/>
  <c r="F33"/>
  <c r="F32"/>
  <c r="F31"/>
  <c r="F30"/>
  <c r="F44" s="1"/>
  <c r="H495" i="9" s="1"/>
  <c r="F29" i="6"/>
  <c r="E27"/>
  <c r="H484" i="9" s="1"/>
  <c r="C27" i="6"/>
  <c r="F26"/>
  <c r="F25"/>
  <c r="F24"/>
  <c r="F23"/>
  <c r="F22"/>
  <c r="F21"/>
  <c r="F20"/>
  <c r="F19"/>
  <c r="F18"/>
  <c r="F17"/>
  <c r="F16"/>
  <c r="F15"/>
  <c r="F14"/>
  <c r="F13"/>
  <c r="F27" s="1"/>
  <c r="H494" i="9" s="1"/>
  <c r="F12" i="6"/>
  <c r="A4"/>
  <c r="A3"/>
  <c r="L33" i="5"/>
  <c r="H436" i="9" s="1"/>
  <c r="L32" i="5"/>
  <c r="H435" i="9" s="1"/>
  <c r="L30" i="5"/>
  <c r="H433" i="9" s="1"/>
  <c r="L29" i="5"/>
  <c r="H432" i="9" s="1"/>
  <c r="L28" i="5"/>
  <c r="H431" i="9" s="1"/>
  <c r="L27" i="5"/>
  <c r="H430" i="9" s="1"/>
  <c r="M26" i="5"/>
  <c r="H451" i="9" s="1"/>
  <c r="K26" i="5"/>
  <c r="H407" i="9" s="1"/>
  <c r="J26" i="5"/>
  <c r="H385" i="9" s="1"/>
  <c r="I26" i="5"/>
  <c r="H363" i="9" s="1"/>
  <c r="H26" i="5"/>
  <c r="H341" i="9" s="1"/>
  <c r="G26" i="5"/>
  <c r="H319" i="9" s="1"/>
  <c r="F26" i="5"/>
  <c r="H297" i="9" s="1"/>
  <c r="E26" i="5"/>
  <c r="H275" i="9" s="1"/>
  <c r="D26" i="5"/>
  <c r="H253" i="9" s="1"/>
  <c r="C26" i="5"/>
  <c r="H231" i="9" s="1"/>
  <c r="L25" i="5"/>
  <c r="H428" i="9" s="1"/>
  <c r="L24" i="5"/>
  <c r="H427" i="9" s="1"/>
  <c r="M23" i="5"/>
  <c r="H448" i="9" s="1"/>
  <c r="K23" i="5"/>
  <c r="H404" i="9" s="1"/>
  <c r="J23" i="5"/>
  <c r="H382" i="9" s="1"/>
  <c r="I23" i="5"/>
  <c r="H360" i="9" s="1"/>
  <c r="H23" i="5"/>
  <c r="H338" i="9" s="1"/>
  <c r="G23" i="5"/>
  <c r="H316" i="9" s="1"/>
  <c r="F23" i="5"/>
  <c r="H294" i="9" s="1"/>
  <c r="E23" i="5"/>
  <c r="H272" i="9" s="1"/>
  <c r="D23" i="5"/>
  <c r="H250" i="9" s="1"/>
  <c r="C23" i="5"/>
  <c r="H228" i="9" s="1"/>
  <c r="L22" i="5"/>
  <c r="H425" i="9" s="1"/>
  <c r="L21" i="5"/>
  <c r="H424" i="9" s="1"/>
  <c r="L20" i="5"/>
  <c r="H423" i="9" s="1"/>
  <c r="M19" i="5"/>
  <c r="H444" i="9" s="1"/>
  <c r="K19" i="5"/>
  <c r="H400" i="9" s="1"/>
  <c r="J19" i="5"/>
  <c r="H378" i="9" s="1"/>
  <c r="I19" i="5"/>
  <c r="H356" i="9" s="1"/>
  <c r="H19" i="5"/>
  <c r="H334" i="9" s="1"/>
  <c r="G19" i="5"/>
  <c r="H312" i="9" s="1"/>
  <c r="F19" i="5"/>
  <c r="H290" i="9" s="1"/>
  <c r="E19" i="5"/>
  <c r="H268" i="9" s="1"/>
  <c r="D19" i="5"/>
  <c r="H246" i="9" s="1"/>
  <c r="C19" i="5"/>
  <c r="H224" i="9" s="1"/>
  <c r="K17" i="5"/>
  <c r="H398" i="9" s="1"/>
  <c r="I17" i="5"/>
  <c r="H354" i="9" s="1"/>
  <c r="L16" i="5"/>
  <c r="H419" i="9" s="1"/>
  <c r="L15" i="5"/>
  <c r="H418" i="9" s="1"/>
  <c r="M14" i="5"/>
  <c r="H439" i="9" s="1"/>
  <c r="K14" i="5"/>
  <c r="H395" i="9" s="1"/>
  <c r="J14" i="5"/>
  <c r="H373" i="9" s="1"/>
  <c r="I14" i="5"/>
  <c r="H351" i="9" s="1"/>
  <c r="H14" i="5"/>
  <c r="H329" i="9" s="1"/>
  <c r="G14" i="5"/>
  <c r="H307" i="9" s="1"/>
  <c r="F14" i="5"/>
  <c r="H285" i="9" s="1"/>
  <c r="E14" i="5"/>
  <c r="H263" i="9" s="1"/>
  <c r="D14" i="5"/>
  <c r="H241" i="9" s="1"/>
  <c r="C14" i="5"/>
  <c r="H219" i="9" s="1"/>
  <c r="M13" i="5"/>
  <c r="H438" i="9" s="1"/>
  <c r="J13" i="5"/>
  <c r="H372" i="9" s="1"/>
  <c r="I13" i="5"/>
  <c r="H350" i="9" s="1"/>
  <c r="G13" i="5"/>
  <c r="H306" i="9" s="1"/>
  <c r="F13" i="5"/>
  <c r="H284" i="9" s="1"/>
  <c r="E13" i="5"/>
  <c r="H262" i="9" s="1"/>
  <c r="D13" i="5"/>
  <c r="H240" i="9" s="1"/>
  <c r="C13" i="5"/>
  <c r="H218" i="9" s="1"/>
  <c r="A5" i="5"/>
  <c r="A4"/>
  <c r="A2"/>
  <c r="D43" i="4"/>
  <c r="D44" s="1"/>
  <c r="D46" s="1"/>
  <c r="C43"/>
  <c r="H211" i="9" s="1"/>
  <c r="D33" i="4"/>
  <c r="C33"/>
  <c r="H202" i="9" s="1"/>
  <c r="D21" i="4"/>
  <c r="C21"/>
  <c r="H191" i="9" s="1"/>
  <c r="C11" i="4"/>
  <c r="H181" i="9" s="1"/>
  <c r="A5" i="4"/>
  <c r="A4"/>
  <c r="A2"/>
  <c r="D38" i="3"/>
  <c r="C38"/>
  <c r="H149" i="9" s="1"/>
  <c r="D29" i="3"/>
  <c r="D31" s="1"/>
  <c r="C28"/>
  <c r="H141" i="9" s="1"/>
  <c r="H27" i="3"/>
  <c r="G27"/>
  <c r="H169" i="9" s="1"/>
  <c r="C25" i="3"/>
  <c r="H138" i="9" s="1"/>
  <c r="D22" i="3"/>
  <c r="C22"/>
  <c r="H137" i="9" s="1"/>
  <c r="H16" i="3"/>
  <c r="H31" s="1"/>
  <c r="G16"/>
  <c r="A5"/>
  <c r="A4"/>
  <c r="A2"/>
  <c r="D92" i="2"/>
  <c r="C9" i="7" s="1"/>
  <c r="D9" s="1"/>
  <c r="C92" i="2"/>
  <c r="D79"/>
  <c r="D85" s="1"/>
  <c r="C79"/>
  <c r="H58" i="9" s="1"/>
  <c r="D75" i="2"/>
  <c r="C75"/>
  <c r="H56" i="9" s="1"/>
  <c r="H69" i="2"/>
  <c r="D69"/>
  <c r="D68"/>
  <c r="D76" s="1"/>
  <c r="C68"/>
  <c r="H49" i="9" s="1"/>
  <c r="D65" i="2"/>
  <c r="D94" s="1"/>
  <c r="C65"/>
  <c r="H48" i="9" s="1"/>
  <c r="H61" i="2"/>
  <c r="H71" s="1"/>
  <c r="H79" s="1"/>
  <c r="G61"/>
  <c r="H110" i="9" s="1"/>
  <c r="C52" i="2"/>
  <c r="H38" i="9" s="1"/>
  <c r="H50" i="2"/>
  <c r="H56" s="1"/>
  <c r="G50"/>
  <c r="H102" i="9" s="1"/>
  <c r="D48" i="2"/>
  <c r="D52" s="1"/>
  <c r="D40"/>
  <c r="C40"/>
  <c r="H27" i="9" s="1"/>
  <c r="D35" i="2"/>
  <c r="D46" s="1"/>
  <c r="C35"/>
  <c r="H22" i="9" s="1"/>
  <c r="D33" i="2"/>
  <c r="D56" s="1"/>
  <c r="C33"/>
  <c r="H21" i="9" s="1"/>
  <c r="H28" i="2"/>
  <c r="H34" s="1"/>
  <c r="G28"/>
  <c r="H87" i="9" s="1"/>
  <c r="D28" i="2"/>
  <c r="C28"/>
  <c r="H18" i="9" s="1"/>
  <c r="H22" i="2"/>
  <c r="H26" s="1"/>
  <c r="H37" s="1"/>
  <c r="H95" s="1"/>
  <c r="G22"/>
  <c r="H82" i="9" s="1"/>
  <c r="D20" i="2"/>
  <c r="C20"/>
  <c r="H11" i="9" s="1"/>
  <c r="H18" i="2"/>
  <c r="G18"/>
  <c r="H79" i="9" s="1"/>
  <c r="A5" i="2"/>
  <c r="A4"/>
  <c r="A2"/>
  <c r="AA3" i="1"/>
  <c r="B40" i="5" s="1"/>
  <c r="AA2" i="1"/>
  <c r="B151" i="6" s="1"/>
  <c r="AA1" i="1"/>
  <c r="A3" i="7" s="1"/>
  <c r="B100" i="2" l="1"/>
  <c r="A6" i="3"/>
  <c r="B52"/>
  <c r="A6" i="4"/>
  <c r="A5" i="6"/>
  <c r="B153"/>
  <c r="H33" i="3"/>
  <c r="D36"/>
  <c r="H497" i="9"/>
  <c r="F79" i="6"/>
  <c r="H498" i="9" s="1"/>
  <c r="H36" i="3"/>
  <c r="D33"/>
  <c r="D95" i="2"/>
  <c r="H464" i="9"/>
  <c r="E12" i="7"/>
  <c r="D12" s="1"/>
  <c r="H466" i="9"/>
  <c r="E14" i="7"/>
  <c r="D14" s="1"/>
  <c r="C503" i="9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0"/>
  <c r="C236"/>
  <c r="C235"/>
  <c r="C234"/>
  <c r="C233"/>
  <c r="C232"/>
  <c r="C241"/>
  <c r="C239"/>
  <c r="C238"/>
  <c r="C237"/>
  <c r="C231"/>
  <c r="C230"/>
  <c r="C229"/>
  <c r="C228"/>
  <c r="C227"/>
  <c r="C226"/>
  <c r="C225"/>
  <c r="C224"/>
  <c r="C223"/>
  <c r="C222"/>
  <c r="C221"/>
  <c r="C220"/>
  <c r="C219"/>
  <c r="C218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H69"/>
  <c r="C10" i="7"/>
  <c r="H161" i="9"/>
  <c r="H492"/>
  <c r="E149" i="6"/>
  <c r="H493" i="9" s="1"/>
  <c r="G26" i="2"/>
  <c r="C44" i="4"/>
  <c r="L14" i="5"/>
  <c r="H417" i="9" s="1"/>
  <c r="C17" i="5"/>
  <c r="E17"/>
  <c r="H266" i="9" s="1"/>
  <c r="G17" i="5"/>
  <c r="H310" i="9" s="1"/>
  <c r="M17" i="5"/>
  <c r="H442" i="9" s="1"/>
  <c r="L26" i="5"/>
  <c r="H429" i="9" s="1"/>
  <c r="E31" i="5"/>
  <c r="G31"/>
  <c r="K31"/>
  <c r="M31"/>
  <c r="B38"/>
  <c r="A6" i="2"/>
  <c r="G56"/>
  <c r="G71"/>
  <c r="C76"/>
  <c r="C85"/>
  <c r="C94"/>
  <c r="B98"/>
  <c r="C29" i="3"/>
  <c r="G31"/>
  <c r="B50"/>
  <c r="B56" i="4"/>
  <c r="A6" i="5"/>
  <c r="L13"/>
  <c r="H416" i="9" s="1"/>
  <c r="D17" i="5"/>
  <c r="H244" i="9" s="1"/>
  <c r="F17" i="5"/>
  <c r="H288" i="9" s="1"/>
  <c r="H17" i="5"/>
  <c r="H332" i="9" s="1"/>
  <c r="J17" i="5"/>
  <c r="H376" i="9" s="1"/>
  <c r="L19" i="5"/>
  <c r="H422" i="9" s="1"/>
  <c r="L23" i="5"/>
  <c r="H426" i="9" s="1"/>
  <c r="D31" i="5"/>
  <c r="F31"/>
  <c r="H31"/>
  <c r="C79" i="6"/>
  <c r="H468" i="9" s="1"/>
  <c r="F149" i="6"/>
  <c r="H503" i="9" s="1"/>
  <c r="E7" i="7"/>
  <c r="E13"/>
  <c r="E15"/>
  <c r="C46" i="2"/>
  <c r="H33" i="9" s="1"/>
  <c r="B54" i="4"/>
  <c r="D13" i="7"/>
  <c r="D15"/>
  <c r="D15" i="8"/>
  <c r="H346" i="9" l="1"/>
  <c r="H34" i="5"/>
  <c r="H349" i="9" s="1"/>
  <c r="H258"/>
  <c r="D34" i="5"/>
  <c r="H261" i="9" s="1"/>
  <c r="H456"/>
  <c r="M34" i="5"/>
  <c r="H459" i="9" s="1"/>
  <c r="H280"/>
  <c r="E34" i="5"/>
  <c r="H283" i="9" s="1"/>
  <c r="H222"/>
  <c r="L17" i="5"/>
  <c r="H420" i="9" s="1"/>
  <c r="H212"/>
  <c r="C46" i="4"/>
  <c r="H86" i="9"/>
  <c r="D42" i="3"/>
  <c r="H44" s="1"/>
  <c r="D37"/>
  <c r="H142" i="9"/>
  <c r="C31" i="3"/>
  <c r="H71" i="9"/>
  <c r="H57"/>
  <c r="H107"/>
  <c r="H302"/>
  <c r="F34" i="5"/>
  <c r="H305" i="9" s="1"/>
  <c r="H170"/>
  <c r="G36" i="3"/>
  <c r="C33"/>
  <c r="H144" i="9" s="1"/>
  <c r="H64"/>
  <c r="H120"/>
  <c r="G79" i="2"/>
  <c r="H412" i="9"/>
  <c r="K34" i="5"/>
  <c r="H415" i="9" s="1"/>
  <c r="H324"/>
  <c r="G34" i="5"/>
  <c r="H327" i="9" s="1"/>
  <c r="D45" i="3"/>
  <c r="H37"/>
  <c r="H42" s="1"/>
  <c r="C56" i="2"/>
  <c r="H41" i="9" s="1"/>
  <c r="C31" i="5"/>
  <c r="H236" i="9" l="1"/>
  <c r="C34" i="5"/>
  <c r="H45" i="3"/>
  <c r="D44"/>
  <c r="H124" i="9"/>
  <c r="D13" i="8"/>
  <c r="D12"/>
  <c r="D11"/>
  <c r="C95" i="2"/>
  <c r="H174" i="9"/>
  <c r="H143"/>
  <c r="C36" i="3"/>
  <c r="G33"/>
  <c r="H171" i="9" s="1"/>
  <c r="H214"/>
  <c r="E10" i="7"/>
  <c r="D10" s="1"/>
  <c r="D10" i="8"/>
  <c r="H147" i="9" l="1"/>
  <c r="G37" i="3"/>
  <c r="H72" i="9"/>
  <c r="C6" i="7"/>
  <c r="D16" i="8"/>
  <c r="C37" i="3"/>
  <c r="D8" i="8"/>
  <c r="H239" i="9"/>
  <c r="C42" i="3"/>
  <c r="H153" i="9" l="1"/>
  <c r="G44" i="3"/>
  <c r="H178" i="9" s="1"/>
  <c r="H148"/>
  <c r="D21" i="8"/>
  <c r="H175" i="9"/>
  <c r="G42" i="3"/>
  <c r="G33" i="2"/>
  <c r="C45" i="3"/>
  <c r="H156" i="9" s="1"/>
  <c r="D23" i="8" l="1"/>
  <c r="D24"/>
  <c r="H92" i="9"/>
  <c r="J18" i="5"/>
  <c r="H176" i="9"/>
  <c r="G45" i="3"/>
  <c r="H179" i="9" s="1"/>
  <c r="C44" i="3"/>
  <c r="H155" i="9" l="1"/>
  <c r="E8" i="7"/>
  <c r="G32" i="2"/>
  <c r="H377" i="9"/>
  <c r="J31" i="5"/>
  <c r="H390" i="9" l="1"/>
  <c r="J34" i="5"/>
  <c r="H393" i="9" s="1"/>
  <c r="H91"/>
  <c r="D5" i="8"/>
  <c r="D3"/>
  <c r="C8" i="7"/>
  <c r="D8" s="1"/>
  <c r="D6" i="8"/>
  <c r="I18" i="5"/>
  <c r="G34" i="2"/>
  <c r="D20" i="8" l="1"/>
  <c r="H93" i="9"/>
  <c r="G37" i="2"/>
  <c r="H355" i="9"/>
  <c r="L18" i="5"/>
  <c r="H421" i="9" s="1"/>
  <c r="I31" i="5"/>
  <c r="H94" i="9" l="1"/>
  <c r="C11" i="7"/>
  <c r="C7"/>
  <c r="D7" s="1"/>
  <c r="G95" i="2"/>
  <c r="D18" i="8"/>
  <c r="D22"/>
  <c r="D4"/>
  <c r="D19" s="1"/>
  <c r="H368" i="9"/>
  <c r="I34" i="5"/>
  <c r="L31"/>
  <c r="H434" i="9" s="1"/>
  <c r="H125" l="1"/>
  <c r="E6" i="7"/>
  <c r="D6" s="1"/>
  <c r="H371" i="9"/>
  <c r="L34" i="5"/>
  <c r="H437" i="9" l="1"/>
  <c r="E11" i="7"/>
  <c r="D11" s="1"/>
</calcChain>
</file>

<file path=xl/sharedStrings.xml><?xml version="1.0" encoding="utf-8"?>
<sst xmlns="http://schemas.openxmlformats.org/spreadsheetml/2006/main" count="2005" uniqueCount="699">
  <si>
    <t>ОТЧЕТ ЗА ДОХОДИТЕ</t>
  </si>
  <si>
    <t>СПРАВКИ</t>
  </si>
  <si>
    <t xml:space="preserve">СЧЕТОВОДЕН  БАЛАНС </t>
  </si>
  <si>
    <t>уведомления - първо, трето и четвърто тримесечие</t>
  </si>
  <si>
    <t>(в хил.лева)</t>
  </si>
  <si>
    <t>АКТИВИ</t>
  </si>
  <si>
    <t xml:space="preserve">Код на реда </t>
  </si>
  <si>
    <t xml:space="preserve">Текущ период </t>
  </si>
  <si>
    <t>на индивидуална основа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</si>
  <si>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</si>
  <si>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</si>
  <si>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</si>
  <si>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</si>
  <si>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по чл. 33а1, т. 1 от Наредба № 2</t>
  </si>
  <si>
    <t xml:space="preserve">РАЗХОДИ 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</si>
  <si>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</si>
  <si>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</t>
  </si>
  <si>
    <t xml:space="preserve">ПРИХОДИ </t>
  </si>
  <si>
    <t>б</t>
  </si>
  <si>
    <t>Данни за отчетния период</t>
  </si>
  <si>
    <t>Начална дата:</t>
  </si>
  <si>
    <t xml:space="preserve">А. НЕТЕКУЩИ АКТИВИ </t>
  </si>
  <si>
    <t>Крайна дата:</t>
  </si>
  <si>
    <t>Дата на съставяне:</t>
  </si>
  <si>
    <t>А. СОБСТВЕН КАПИТАЛ</t>
  </si>
  <si>
    <t>Данни за лицето</t>
  </si>
  <si>
    <t>А. Разходи за дейността</t>
  </si>
  <si>
    <t>Наименование на лицето:</t>
  </si>
  <si>
    <t>Интерпром ЕООД</t>
  </si>
  <si>
    <t>Тип лице:</t>
  </si>
  <si>
    <t>I. Имоти, машини, съоръжения и оборудване</t>
  </si>
  <si>
    <t>А. Приходи от дейността</t>
  </si>
  <si>
    <t>I. Разходи по икономически елементи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</si>
  <si>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</si>
  <si>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</si>
  <si>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</si>
  <si>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</si>
  <si>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</si>
  <si>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</si>
  <si>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</si>
  <si>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</si>
  <si>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</si>
  <si>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</si>
  <si>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</si>
  <si>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</si>
  <si>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</si>
  <si>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</si>
  <si>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</si>
  <si>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</si>
  <si>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</si>
  <si>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</si>
  <si>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</si>
  <si>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</si>
  <si>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</si>
  <si>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</si>
  <si>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</si>
  <si>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</si>
  <si>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</si>
  <si>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</si>
  <si>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</si>
  <si>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</si>
  <si>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</si>
  <si>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</si>
  <si>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</si>
  <si>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</si>
  <si>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</si>
  <si>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</si>
  <si>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</si>
  <si>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</si>
  <si>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</si>
  <si>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</si>
  <si>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</si>
  <si>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</si>
  <si>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</si>
  <si>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</si>
  <si>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</si>
  <si>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</si>
  <si>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</si>
  <si>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</si>
  <si>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</si>
  <si>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</si>
  <si>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</si>
  <si>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</si>
  <si>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</si>
  <si>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</si>
  <si>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</si>
  <si>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</si>
  <si>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</si>
  <si>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</si>
  <si>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</si>
  <si>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</si>
  <si>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</si>
  <si>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</si>
  <si>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</si>
  <si>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</si>
  <si>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</si>
  <si>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</si>
  <si>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</si>
  <si>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</si>
  <si>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</si>
  <si>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</si>
  <si>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</si>
  <si>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</si>
  <si>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</si>
  <si>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</si>
  <si>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</si>
  <si>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</si>
  <si>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</si>
  <si>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</si>
  <si>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</si>
  <si>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</si>
  <si>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</si>
  <si>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</si>
  <si>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</si>
  <si>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</si>
  <si>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</si>
  <si>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</si>
  <si>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</si>
  <si>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</si>
  <si>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</si>
  <si>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</si>
  <si>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</si>
  <si>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</si>
  <si>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</si>
  <si>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</si>
  <si>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</si>
  <si>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</si>
  <si>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</si>
  <si>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</si>
  <si>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</si>
  <si>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</si>
  <si>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</si>
  <si>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</si>
  <si>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</si>
  <si>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</si>
  <si>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</si>
  <si>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</si>
  <si>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>Лице по §1д от ЗППЦК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</si>
  <si>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</si>
  <si>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</si>
  <si>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</si>
  <si>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</si>
  <si>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</si>
  <si>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</si>
  <si>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</si>
  <si>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</si>
  <si>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</si>
  <si>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</si>
  <si>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</si>
  <si>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</si>
  <si>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</si>
  <si>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</si>
  <si>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</si>
  <si>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ЕИК:</t>
  </si>
  <si>
    <t>121115366</t>
  </si>
  <si>
    <t>Представляващ/и:</t>
  </si>
  <si>
    <t>Калоян Люсиен Теодосиев</t>
  </si>
  <si>
    <t>Начин на представляване:</t>
  </si>
  <si>
    <t>управител</t>
  </si>
  <si>
    <t>1-0040</t>
  </si>
  <si>
    <t>Адрес на управление:</t>
  </si>
  <si>
    <t>гр. София, бул. "Ал. Стамболийски" № 130-132, сграда А, офис 1</t>
  </si>
  <si>
    <t>Адрес за кореспонденция:</t>
  </si>
  <si>
    <t>Телефон:</t>
  </si>
  <si>
    <t>02 851 08 28</t>
  </si>
  <si>
    <t>Факс:</t>
  </si>
  <si>
    <t>E-mail:</t>
  </si>
  <si>
    <t>3. Задължения по ЗУНК</t>
  </si>
  <si>
    <t>interprom05@mail.bg</t>
  </si>
  <si>
    <t>1-0512-1</t>
  </si>
  <si>
    <t>VII. Търговски и други вземания</t>
  </si>
  <si>
    <t>I. Нетни приходи от продажби на: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</si>
  <si>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</si>
  <si>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</si>
  <si>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</si>
  <si>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</si>
  <si>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</si>
  <si>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</si>
  <si>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</si>
  <si>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</si>
  <si>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</si>
  <si>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</si>
  <si>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</si>
  <si>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</si>
  <si>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</si>
  <si>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1. Разходи за материали</t>
  </si>
  <si>
    <t>1-0046</t>
  </si>
  <si>
    <t>Уеб сайт:</t>
  </si>
  <si>
    <t>Общо за група VII:</t>
  </si>
  <si>
    <t>1-0040-1</t>
  </si>
  <si>
    <t>2-1120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</si>
  <si>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</si>
  <si>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</si>
  <si>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</si>
  <si>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</si>
  <si>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</si>
  <si>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</si>
  <si>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</si>
  <si>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>Медия: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</si>
  <si>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</si>
  <si>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</si>
  <si>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</si>
  <si>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</si>
  <si>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</si>
  <si>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</si>
  <si>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</si>
  <si>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</si>
  <si>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Съставител на отчета:</t>
  </si>
  <si>
    <t>Силвия Илиева</t>
  </si>
  <si>
    <t>Длъжност на съставителя:</t>
  </si>
  <si>
    <t>Главен счетоводител</t>
  </si>
  <si>
    <t>* Последна актуализация на 14.09.2016 г.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</si>
  <si>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</si>
  <si>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</si>
  <si>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</si>
  <si>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</si>
  <si>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</si>
  <si>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</si>
  <si>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</si>
  <si>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</si>
  <si>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ОБЩО  ЗА РАЗДЕЛ "В" (I+II+III+IV+V):</t>
  </si>
  <si>
    <t>3. Услуги</t>
  </si>
  <si>
    <t>1-0500</t>
  </si>
  <si>
    <t>2-1560</t>
  </si>
  <si>
    <t>4. Разходи за възнаграждения</t>
  </si>
  <si>
    <t>2-1140</t>
  </si>
  <si>
    <t xml:space="preserve">Б. ТЕКУЩИ АКТИВИ </t>
  </si>
  <si>
    <t>2-1556</t>
  </si>
  <si>
    <t>5. Разходи за осигуровки</t>
  </si>
  <si>
    <t>2-1150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</si>
  <si>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</si>
  <si>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</si>
  <si>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</si>
  <si>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</si>
  <si>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</si>
  <si>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</si>
  <si>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2-1610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</si>
  <si>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</si>
  <si>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</si>
  <si>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</si>
  <si>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</si>
  <si>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</si>
  <si>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</si>
  <si>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</si>
  <si>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</si>
  <si>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</si>
  <si>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</si>
  <si>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</si>
  <si>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</si>
  <si>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</si>
  <si>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</si>
  <si>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</si>
  <si>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</si>
  <si>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</si>
  <si>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</si>
  <si>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</si>
  <si>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</si>
  <si>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</si>
  <si>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6. Балансова стойност на продадени активи (без продукция)</t>
  </si>
  <si>
    <t>2-1010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</si>
  <si>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</si>
  <si>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</si>
  <si>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</si>
  <si>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</si>
  <si>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</si>
  <si>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</si>
  <si>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</si>
  <si>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>7. Изменение на запасите от продукция и незавършено производство</t>
  </si>
  <si>
    <t>2-1030</t>
  </si>
  <si>
    <t xml:space="preserve">1. Вземания от свързани предприятия </t>
  </si>
  <si>
    <t>1-0081</t>
  </si>
  <si>
    <t xml:space="preserve">II. Приходи от финансирания </t>
  </si>
  <si>
    <t>2-1620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</si>
  <si>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</si>
  <si>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</si>
  <si>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</si>
  <si>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</si>
  <si>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</si>
  <si>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</si>
  <si>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</si>
  <si>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</si>
  <si>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</si>
  <si>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</si>
  <si>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</si>
  <si>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 xml:space="preserve">8. Други, в т.ч.: </t>
  </si>
  <si>
    <t>2-1170</t>
  </si>
  <si>
    <t xml:space="preserve">в т.ч. от правителството </t>
  </si>
  <si>
    <t>2-1621</t>
  </si>
  <si>
    <t>1-0610</t>
  </si>
  <si>
    <t xml:space="preserve">обезценка на активи 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</si>
  <si>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</si>
  <si>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</si>
  <si>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</si>
  <si>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</si>
  <si>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</si>
  <si>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</si>
  <si>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>2-1171</t>
  </si>
  <si>
    <t xml:space="preserve">7. Вземания от персонала </t>
  </si>
  <si>
    <t>1-0086-2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</si>
  <si>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</si>
  <si>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</si>
  <si>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</si>
  <si>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</si>
  <si>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</si>
  <si>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</si>
  <si>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>8. Други</t>
  </si>
  <si>
    <t>1-0086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</si>
  <si>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</si>
  <si>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</si>
  <si>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</si>
  <si>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</si>
  <si>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</si>
  <si>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1-0700</t>
  </si>
  <si>
    <t>1. Разходи за лихви</t>
  </si>
  <si>
    <t>2-1210</t>
  </si>
  <si>
    <t>1-0080</t>
  </si>
  <si>
    <t>4. Положителни разлики от промяна на валутни курсове</t>
  </si>
  <si>
    <t>2-1740</t>
  </si>
  <si>
    <t xml:space="preserve">IV. Финансирания </t>
  </si>
  <si>
    <t>1-0700-1</t>
  </si>
  <si>
    <t>2. Отрицателни разлики от операции с финансови активи и инструменти</t>
  </si>
  <si>
    <t>2-1220</t>
  </si>
  <si>
    <t xml:space="preserve">5. Други </t>
  </si>
  <si>
    <t xml:space="preserve">III.Финансови активи </t>
  </si>
  <si>
    <t>2-1745</t>
  </si>
  <si>
    <t>1. Финансови активи, държани за търгуване в т. ч.</t>
  </si>
  <si>
    <t>1-0093</t>
  </si>
  <si>
    <t xml:space="preserve"> ОБЩО  ЗА РАЗДЕЛ "Г" (I+II+III+IV):</t>
  </si>
  <si>
    <t>3. Отрицателни разлики от промяна на валутни курсове</t>
  </si>
  <si>
    <t>2-1230</t>
  </si>
  <si>
    <t>2-1700</t>
  </si>
  <si>
    <t>1-0750</t>
  </si>
  <si>
    <t>2-1240</t>
  </si>
  <si>
    <t xml:space="preserve">дългови ценни книжа </t>
  </si>
  <si>
    <t>1-0093-1</t>
  </si>
  <si>
    <t>дeривативи</t>
  </si>
  <si>
    <t>1-0093-2</t>
  </si>
  <si>
    <t>2-1200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</si>
  <si>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</si>
  <si>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</si>
  <si>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</si>
  <si>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</si>
  <si>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</si>
  <si>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</si>
  <si>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</si>
  <si>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</si>
  <si>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</si>
  <si>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</si>
  <si>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</si>
  <si>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</si>
  <si>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</si>
  <si>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</si>
  <si>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</si>
  <si>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</si>
  <si>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</si>
  <si>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</si>
  <si>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</si>
  <si>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</si>
  <si>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</si>
  <si>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</si>
  <si>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</si>
  <si>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</si>
  <si>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</si>
  <si>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</si>
  <si>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ОБЩО АКТИВИ (А + Б):</t>
  </si>
  <si>
    <t>В.  Печалба от дейността</t>
  </si>
  <si>
    <t>2-1310</t>
  </si>
  <si>
    <t>1-0300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</si>
  <si>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</si>
  <si>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</si>
  <si>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</si>
  <si>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</si>
  <si>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</si>
  <si>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</si>
  <si>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</si>
  <si>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</si>
  <si>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</si>
  <si>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</si>
  <si>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СОБСТВЕН КАПИТАЛ, МАЛЦИНСТВЕНО УЧАСТИЕ И ПАСИВИ (А+Б+В+Г):</t>
  </si>
  <si>
    <t>Г. Общо разходи  (Б+ III +IV)</t>
  </si>
  <si>
    <t>1-0800</t>
  </si>
  <si>
    <t>2-1350</t>
  </si>
  <si>
    <t>Г. Общо приходи   (Б + IV + V)</t>
  </si>
  <si>
    <t>2-1800</t>
  </si>
  <si>
    <t>Д. Печалба преди облагане с данъци</t>
  </si>
  <si>
    <t>Съставител:</t>
  </si>
  <si>
    <t>2-1400</t>
  </si>
  <si>
    <t xml:space="preserve">Д. Загуба преди облагане с данъци </t>
  </si>
  <si>
    <t>2-1850</t>
  </si>
  <si>
    <t>.........................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</si>
  <si>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</si>
  <si>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</si>
  <si>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</si>
  <si>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</si>
  <si>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</si>
  <si>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</si>
  <si>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</si>
  <si>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</si>
  <si>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</si>
  <si>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</si>
  <si>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</si>
  <si>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</si>
  <si>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</si>
  <si>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</si>
  <si>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</si>
  <si>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</si>
  <si>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</si>
  <si>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</si>
  <si>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</si>
  <si>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</si>
  <si>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</si>
  <si>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</si>
  <si>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</si>
  <si>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</rPr>
      <t>Забележка:</t>
    </r>
    <r>
      <rPr>
        <sz val="12"/>
        <rFont val="Times New Roman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</si>
  <si>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</si>
  <si>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</si>
  <si>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</si>
  <si>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</si>
  <si>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</si>
  <si>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</si>
  <si>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</si>
  <si>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</si>
  <si>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</si>
  <si>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</si>
  <si>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</si>
  <si>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</si>
  <si>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</si>
  <si>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</si>
  <si>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</si>
  <si>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</si>
  <si>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</si>
  <si>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</si>
  <si>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</si>
  <si>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</si>
  <si>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</si>
  <si>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</si>
  <si>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</si>
  <si>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</si>
  <si>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</si>
  <si>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</si>
  <si>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</si>
  <si>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</si>
  <si>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</si>
  <si>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</si>
  <si>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</si>
  <si>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</si>
  <si>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</si>
  <si>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</si>
  <si>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</si>
  <si>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</si>
  <si>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</si>
  <si>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</si>
  <si>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</si>
  <si>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</si>
  <si>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</si>
  <si>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</si>
  <si>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</si>
  <si>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</si>
  <si>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</si>
  <si>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</si>
  <si>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</si>
  <si>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</si>
  <si>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</si>
  <si>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</si>
  <si>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</si>
  <si>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</si>
  <si>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</si>
  <si>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</si>
  <si>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</si>
  <si>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</si>
  <si>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</si>
  <si>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</si>
  <si>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</si>
  <si>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</si>
  <si>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</si>
  <si>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</si>
  <si>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</si>
  <si>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</si>
  <si>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</si>
  <si>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</si>
  <si>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ОТЧЕТ ЗА ИЗМЕНЕНИЯТА В СОБСТВЕНИЯ КАПИТАЛ</t>
  </si>
  <si>
    <t>Г. Изменения на паричните средства през периода (А+Б+В):</t>
  </si>
  <si>
    <t>3-2500</t>
  </si>
  <si>
    <t>СПРАВКА ЗА ИНВЕСТИЦИИТЕ В ДЪЩЕРНИ, СМЕСЕНИ, АСОЦИИРАНИ И ДРУГИ ПРЕДПРИЯТИЯ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</si>
  <si>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</si>
  <si>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</si>
  <si>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</si>
  <si>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</si>
  <si>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</si>
  <si>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</si>
  <si>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</si>
  <si>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</si>
  <si>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3-2700</t>
  </si>
  <si>
    <t>А. В СТРАНАТА</t>
  </si>
  <si>
    <t>( в хил.лева)</t>
  </si>
  <si>
    <t>ПОКАЗАТЕЛИ</t>
  </si>
  <si>
    <t>I. Инвестиции в дъщерни предприятия</t>
  </si>
  <si>
    <t>Код на реда</t>
  </si>
  <si>
    <t xml:space="preserve">наличност в касата и по банкови сметки </t>
  </si>
  <si>
    <t>1. Елпауър ООД</t>
  </si>
  <si>
    <t>3-2700-1</t>
  </si>
  <si>
    <t>Основен капитал</t>
  </si>
  <si>
    <t>Резерви</t>
  </si>
  <si>
    <t>1</t>
  </si>
  <si>
    <t xml:space="preserve">блокирани парични средства  </t>
  </si>
  <si>
    <t xml:space="preserve">Натрупани печалби/загуби </t>
  </si>
  <si>
    <t>Резерв 
от 
преводи</t>
  </si>
  <si>
    <t>Общо собствен капитал</t>
  </si>
  <si>
    <t>3-2700-2</t>
  </si>
  <si>
    <t>премии от
 емисия (премиен резерв)</t>
  </si>
  <si>
    <t xml:space="preserve">резерв от последващи 
оценки </t>
  </si>
  <si>
    <t>целеви резерви</t>
  </si>
  <si>
    <t>2. Ес Ер Сюприйм Резидънс 6 ЕООД</t>
  </si>
  <si>
    <t>2</t>
  </si>
  <si>
    <t>3.VIS INTERNATIONAL ENERGY GROUP</t>
  </si>
  <si>
    <t>3</t>
  </si>
  <si>
    <t>печалба</t>
  </si>
  <si>
    <t>загуба</t>
  </si>
  <si>
    <t xml:space="preserve">Малцинствено 
участие </t>
  </si>
  <si>
    <t>Обща сума I:</t>
  </si>
  <si>
    <t>8-4001</t>
  </si>
  <si>
    <t>II. Инвестиции в смесени предприятия</t>
  </si>
  <si>
    <t>1. Консорциум Интер Билд 007</t>
  </si>
  <si>
    <t>2. Консорциум Интропром</t>
  </si>
  <si>
    <t>общи</t>
  </si>
  <si>
    <t>специали
зирани</t>
  </si>
  <si>
    <t>други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</si>
  <si>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</si>
  <si>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</si>
  <si>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Обща сума II:</t>
  </si>
  <si>
    <t>8-4006</t>
  </si>
  <si>
    <t>III. Инвестиции в асоциирани предприятия</t>
  </si>
  <si>
    <t>Код на реда - б</t>
  </si>
  <si>
    <t>4-0426-1</t>
  </si>
  <si>
    <t xml:space="preserve">Салдо в началото на отчетния период </t>
  </si>
  <si>
    <t>4-01</t>
  </si>
  <si>
    <t>Обща сума III:</t>
  </si>
  <si>
    <t>84011</t>
  </si>
  <si>
    <t>IV. Инвестиции в други предприятия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</si>
  <si>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</si>
  <si>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</si>
  <si>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</si>
  <si>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</si>
  <si>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</si>
  <si>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</si>
  <si>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</si>
  <si>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</si>
  <si>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>Обща сума IV:</t>
  </si>
  <si>
    <t>8-4016</t>
  </si>
  <si>
    <t>Обща сума за страната (I+II+III+IV):</t>
  </si>
  <si>
    <t xml:space="preserve">Нетна печалба/загуба за периода  </t>
  </si>
  <si>
    <t>4-05</t>
  </si>
  <si>
    <t>8-4025</t>
  </si>
  <si>
    <t>Б. В ЧУЖБИНА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</si>
  <si>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</si>
  <si>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</si>
  <si>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</si>
  <si>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</si>
  <si>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</si>
  <si>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</si>
  <si>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</si>
  <si>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</si>
  <si>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</si>
  <si>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</si>
  <si>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</si>
  <si>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</si>
  <si>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8-4030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</si>
  <si>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</si>
  <si>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</si>
  <si>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</si>
  <si>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</si>
  <si>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</si>
  <si>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</si>
  <si>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</si>
  <si>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</si>
  <si>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</si>
  <si>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</si>
  <si>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</si>
  <si>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</si>
  <si>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8-4035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</si>
  <si>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</si>
  <si>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</si>
  <si>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</si>
  <si>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</si>
  <si>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</si>
  <si>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</si>
  <si>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8-4040</t>
  </si>
  <si>
    <t>Забележка:  На ред "Салдо в началото на отчетния период" се посочва салдото, което е в края на предходната година.</t>
  </si>
  <si>
    <t>8-4045</t>
  </si>
  <si>
    <t>Обща сума за чужбина (I+II+III+IV):</t>
  </si>
  <si>
    <t>8-4050</t>
  </si>
  <si>
    <t xml:space="preserve">ФОРМАЛЕН КОНТРОЛ </t>
  </si>
  <si>
    <t>#</t>
  </si>
  <si>
    <t>Показател</t>
  </si>
  <si>
    <t>Коефициент</t>
  </si>
  <si>
    <t>Стойност</t>
  </si>
  <si>
    <t>Показатели за рентабилност</t>
  </si>
  <si>
    <t>Справка 1</t>
  </si>
  <si>
    <t>Показател 1</t>
  </si>
  <si>
    <t>Стойност 1</t>
  </si>
  <si>
    <t>Рентабилност на приходите от продажби</t>
  </si>
  <si>
    <t>РАЗЛИКА</t>
  </si>
  <si>
    <t>Финансов резултат / 
Нетни приходи от продажби</t>
  </si>
  <si>
    <t>Стойност 2</t>
  </si>
  <si>
    <t>Показател 2</t>
  </si>
  <si>
    <t>Справка 2</t>
  </si>
  <si>
    <t>[1-Баланс]</t>
  </si>
  <si>
    <t>Общо активи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</si>
  <si>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</si>
  <si>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</si>
  <si>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</si>
  <si>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</si>
  <si>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</si>
  <si>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</si>
  <si>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Собствен капитал и пасиви</t>
  </si>
  <si>
    <t>Показатели за ефективност</t>
  </si>
  <si>
    <t>Ефективност на разходите</t>
  </si>
  <si>
    <t>Приходи /
Разходи</t>
  </si>
  <si>
    <t>Собствен капитал</t>
  </si>
  <si>
    <t>Текуща печалба/загуба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</si>
  <si>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</si>
  <si>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</si>
  <si>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</si>
  <si>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</si>
  <si>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</si>
  <si>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Нетна печалба/загуба за периода</t>
  </si>
  <si>
    <t>[2-ОД]</t>
  </si>
  <si>
    <t>Незабавна ликвидност</t>
  </si>
  <si>
    <t>Парични средства (предходен период)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</si>
  <si>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</si>
  <si>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</si>
  <si>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</si>
  <si>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Парични средства в началото на периода</t>
  </si>
  <si>
    <t>[3-ОПП]</t>
  </si>
  <si>
    <t>Парични средства (текущ период)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</si>
  <si>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</si>
  <si>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</si>
  <si>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</si>
  <si>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</si>
  <si>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</si>
  <si>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</si>
  <si>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</si>
  <si>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Нетни приходи от продажби /
Общи активи</t>
  </si>
  <si>
    <t>Инвестиции в дъщерни предприятия</t>
  </si>
  <si>
    <t>[Справка 5]</t>
  </si>
  <si>
    <t>Нетекущи инвестиции в смесени предприятия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</si>
  <si>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</si>
  <si>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</si>
  <si>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</si>
  <si>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Инвестиции в смесени предприятия</t>
  </si>
  <si>
    <t>Нетекущи инвестиции в асоциирани предприятия</t>
  </si>
  <si>
    <t>Дълг / Собствен капитал</t>
  </si>
  <si>
    <t>Текущи пасиви + Нетекущи пасиви /
Собствен капитал</t>
  </si>
  <si>
    <t>Инвестиции в асоциирани предприятия</t>
  </si>
  <si>
    <t>Дълг / Активи</t>
  </si>
  <si>
    <t>Текущи пасиви + Нетекущи пасиви /
Активи</t>
  </si>
  <si>
    <t>Нетекущи инвестиции в други предприятия</t>
  </si>
  <si>
    <t>Оперативна печалба (EBIT)</t>
  </si>
  <si>
    <t>Печалба преди данъци + Р-ди за лихви</t>
  </si>
  <si>
    <t>Инвестиции в други предприятия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</si>
  <si>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</si>
  <si>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</si>
  <si>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</si>
  <si>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</si>
  <si>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</si>
  <si>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</si>
  <si>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</si>
  <si>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</si>
  <si>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</si>
  <si>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</si>
  <si>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</si>
  <si>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</si>
  <si>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</si>
  <si>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</si>
  <si>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</si>
  <si>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</si>
  <si>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</si>
  <si>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</si>
  <si>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</si>
  <si>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</si>
  <si>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</si>
  <si>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</si>
  <si>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Акции</t>
  </si>
  <si>
    <t>Облигации</t>
  </si>
  <si>
    <t>Други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</si>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</sst>
</file>

<file path=xl/styles.xml><?xml version="1.0" encoding="utf-8"?>
<styleSheet xmlns="http://schemas.openxmlformats.org/spreadsheetml/2006/main">
  <numFmts count="2">
    <numFmt numFmtId="164" formatCode="dd/m/yyyy\ &quot;г.&quot;"/>
    <numFmt numFmtId="165" formatCode="dd/mm/yy"/>
  </numFmts>
  <fonts count="27">
    <font>
      <sz val="11"/>
      <color rgb="FF000000"/>
      <name val="Calibri"/>
    </font>
    <font>
      <b/>
      <sz val="12"/>
      <name val="Times New Roman"/>
    </font>
    <font>
      <sz val="12"/>
      <name val="Times New Roman"/>
    </font>
    <font>
      <i/>
      <sz val="12"/>
      <name val="Times New Roman"/>
    </font>
    <font>
      <sz val="11"/>
      <name val="Calibri"/>
    </font>
    <font>
      <sz val="12"/>
      <color rgb="FF000000"/>
      <name val="Times New Roman"/>
    </font>
    <font>
      <sz val="12"/>
      <color rgb="FFD8D8D8"/>
      <name val="Times New Roman"/>
    </font>
    <font>
      <b/>
      <sz val="12"/>
      <color rgb="FFFF0000"/>
      <name val="Times New Roman"/>
    </font>
    <font>
      <b/>
      <sz val="12"/>
      <color rgb="FF000000"/>
      <name val="Times New Roman"/>
    </font>
    <font>
      <b/>
      <i/>
      <sz val="12"/>
      <color rgb="FF000000"/>
      <name val="Times New Roman"/>
    </font>
    <font>
      <b/>
      <i/>
      <sz val="12"/>
      <name val="Times New Roman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rgb="FF0000FF"/>
      <name val="Times New Roman"/>
    </font>
    <font>
      <sz val="12"/>
      <color rgb="FFFF0000"/>
      <name val="Times New Roman"/>
    </font>
    <font>
      <b/>
      <sz val="12"/>
      <color rgb="FF000080"/>
      <name val="Times New Roman"/>
    </font>
    <font>
      <b/>
      <u/>
      <sz val="12"/>
      <name val="Times New Roman"/>
    </font>
    <font>
      <i/>
      <sz val="10"/>
      <name val="Times New Roman"/>
    </font>
    <font>
      <u/>
      <sz val="16"/>
      <name val="Times New Roman"/>
    </font>
    <font>
      <b/>
      <sz val="12"/>
      <color rgb="FFFFFFFF"/>
      <name val="Times New Roman"/>
    </font>
    <font>
      <b/>
      <i/>
      <sz val="12"/>
      <color rgb="FF333399"/>
      <name val="Times New Roman"/>
    </font>
    <font>
      <sz val="12"/>
      <color rgb="FF000080"/>
      <name val="Times New Roman"/>
    </font>
    <font>
      <b/>
      <sz val="12"/>
      <color rgb="FF333399"/>
      <name val="Times New Roman"/>
    </font>
    <font>
      <sz val="12"/>
      <color rgb="FF333399"/>
      <name val="Times New Roman"/>
    </font>
    <font>
      <sz val="12"/>
      <color rgb="FF0000FF"/>
      <name val="Times New Roman"/>
    </font>
    <font>
      <sz val="11"/>
      <color rgb="FF993300"/>
      <name val="Calibri"/>
    </font>
    <font>
      <sz val="12"/>
      <color rgb="FFFFFFFF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666699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9BBB59"/>
        <bgColor rgb="FF9BBB5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</borders>
  <cellStyleXfs count="1">
    <xf numFmtId="0" fontId="0" fillId="0" borderId="0"/>
  </cellStyleXfs>
  <cellXfs count="35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4" fontId="5" fillId="0" borderId="0" xfId="0" applyNumberFormat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right" vertical="top" wrapText="1"/>
    </xf>
    <xf numFmtId="14" fontId="2" fillId="3" borderId="13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right" vertical="top" wrapText="1"/>
    </xf>
    <xf numFmtId="49" fontId="2" fillId="3" borderId="13" xfId="0" applyNumberFormat="1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vertical="top" wrapText="1"/>
    </xf>
    <xf numFmtId="3" fontId="2" fillId="2" borderId="7" xfId="0" applyNumberFormat="1" applyFont="1" applyFill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8" fillId="2" borderId="14" xfId="0" applyFont="1" applyFill="1" applyBorder="1" applyAlignment="1">
      <alignment vertical="top" wrapText="1"/>
    </xf>
    <xf numFmtId="0" fontId="2" fillId="0" borderId="13" xfId="0" applyFont="1" applyBorder="1" applyAlignment="1">
      <alignment horizontal="right" vertical="top" wrapText="1"/>
    </xf>
    <xf numFmtId="3" fontId="2" fillId="0" borderId="13" xfId="0" applyNumberFormat="1" applyFont="1" applyBorder="1" applyAlignment="1">
      <alignment vertical="top" wrapText="1"/>
    </xf>
    <xf numFmtId="3" fontId="2" fillId="0" borderId="15" xfId="0" applyNumberFormat="1" applyFont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3" fontId="2" fillId="2" borderId="13" xfId="0" applyNumberFormat="1" applyFont="1" applyFill="1" applyBorder="1" applyAlignment="1">
      <alignment vertical="top" wrapText="1"/>
    </xf>
    <xf numFmtId="3" fontId="2" fillId="2" borderId="15" xfId="0" applyNumberFormat="1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49" fontId="2" fillId="0" borderId="13" xfId="0" applyNumberFormat="1" applyFont="1" applyBorder="1" applyAlignment="1">
      <alignment horizontal="right" vertical="top" wrapText="1"/>
    </xf>
    <xf numFmtId="3" fontId="2" fillId="3" borderId="13" xfId="0" applyNumberFormat="1" applyFont="1" applyFill="1" applyBorder="1" applyAlignment="1">
      <alignment vertical="top"/>
    </xf>
    <xf numFmtId="3" fontId="2" fillId="3" borderId="15" xfId="0" applyNumberFormat="1" applyFont="1" applyFill="1" applyBorder="1" applyAlignment="1">
      <alignment vertical="top"/>
    </xf>
    <xf numFmtId="1" fontId="2" fillId="0" borderId="13" xfId="0" applyNumberFormat="1" applyFont="1" applyBorder="1" applyAlignment="1">
      <alignment horizontal="right" vertical="top" wrapText="1"/>
    </xf>
    <xf numFmtId="0" fontId="5" fillId="2" borderId="14" xfId="0" applyFont="1" applyFill="1" applyBorder="1" applyAlignment="1">
      <alignment vertical="top"/>
    </xf>
    <xf numFmtId="0" fontId="9" fillId="2" borderId="14" xfId="0" applyFont="1" applyFill="1" applyBorder="1" applyAlignment="1">
      <alignment horizontal="center" vertical="center"/>
    </xf>
    <xf numFmtId="1" fontId="10" fillId="0" borderId="13" xfId="0" applyNumberFormat="1" applyFont="1" applyBorder="1" applyAlignment="1">
      <alignment horizontal="right" vertical="center" wrapText="1"/>
    </xf>
    <xf numFmtId="3" fontId="10" fillId="0" borderId="13" xfId="0" applyNumberFormat="1" applyFont="1" applyBorder="1" applyAlignment="1">
      <alignment vertical="center" wrapText="1"/>
    </xf>
    <xf numFmtId="3" fontId="10" fillId="0" borderId="15" xfId="0" applyNumberFormat="1" applyFont="1" applyBorder="1" applyAlignment="1">
      <alignment vertical="center" wrapText="1"/>
    </xf>
    <xf numFmtId="1" fontId="10" fillId="0" borderId="13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vertical="top" wrapText="1"/>
    </xf>
    <xf numFmtId="3" fontId="1" fillId="0" borderId="15" xfId="0" applyNumberFormat="1" applyFont="1" applyBorder="1" applyAlignment="1">
      <alignment vertical="top" wrapText="1"/>
    </xf>
    <xf numFmtId="0" fontId="9" fillId="2" borderId="14" xfId="0" applyFont="1" applyFill="1" applyBorder="1" applyAlignment="1">
      <alignment horizontal="center" vertical="top" wrapText="1"/>
    </xf>
    <xf numFmtId="49" fontId="10" fillId="0" borderId="13" xfId="0" applyNumberFormat="1" applyFont="1" applyBorder="1" applyAlignment="1">
      <alignment horizontal="right" vertical="top" wrapText="1"/>
    </xf>
    <xf numFmtId="3" fontId="10" fillId="0" borderId="13" xfId="0" applyNumberFormat="1" applyFont="1" applyBorder="1" applyAlignment="1">
      <alignment vertical="top" wrapText="1"/>
    </xf>
    <xf numFmtId="3" fontId="10" fillId="0" borderId="15" xfId="0" applyNumberFormat="1" applyFont="1" applyBorder="1" applyAlignment="1">
      <alignment vertical="top" wrapText="1"/>
    </xf>
    <xf numFmtId="3" fontId="1" fillId="3" borderId="13" xfId="0" applyNumberFormat="1" applyFont="1" applyFill="1" applyBorder="1" applyAlignment="1">
      <alignment vertical="top"/>
    </xf>
    <xf numFmtId="3" fontId="1" fillId="3" borderId="15" xfId="0" applyNumberFormat="1" applyFont="1" applyFill="1" applyBorder="1" applyAlignment="1">
      <alignment vertical="top"/>
    </xf>
    <xf numFmtId="1" fontId="5" fillId="2" borderId="14" xfId="0" applyNumberFormat="1" applyFont="1" applyFill="1" applyBorder="1" applyAlignment="1">
      <alignment vertical="top" wrapText="1"/>
    </xf>
    <xf numFmtId="1" fontId="2" fillId="0" borderId="0" xfId="0" applyNumberFormat="1" applyFont="1" applyAlignment="1">
      <alignment vertical="top"/>
    </xf>
    <xf numFmtId="1" fontId="5" fillId="2" borderId="14" xfId="0" applyNumberFormat="1" applyFont="1" applyFill="1" applyBorder="1" applyAlignment="1">
      <alignment vertical="top"/>
    </xf>
    <xf numFmtId="1" fontId="9" fillId="2" borderId="14" xfId="0" applyNumberFormat="1" applyFont="1" applyFill="1" applyBorder="1" applyAlignment="1">
      <alignment horizontal="center" vertical="top"/>
    </xf>
    <xf numFmtId="1" fontId="1" fillId="0" borderId="13" xfId="0" applyNumberFormat="1" applyFont="1" applyBorder="1" applyAlignment="1">
      <alignment horizontal="right" vertical="top" wrapText="1"/>
    </xf>
    <xf numFmtId="1" fontId="2" fillId="0" borderId="13" xfId="0" applyNumberFormat="1" applyFont="1" applyBorder="1" applyAlignment="1">
      <alignment vertical="top" wrapText="1"/>
    </xf>
    <xf numFmtId="0" fontId="8" fillId="2" borderId="14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vertical="top"/>
    </xf>
    <xf numFmtId="1" fontId="2" fillId="0" borderId="11" xfId="0" applyNumberFormat="1" applyFont="1" applyBorder="1" applyAlignment="1">
      <alignment vertical="top" wrapText="1"/>
    </xf>
    <xf numFmtId="3" fontId="2" fillId="0" borderId="11" xfId="0" applyNumberFormat="1" applyFont="1" applyBorder="1" applyAlignment="1">
      <alignment vertical="top" wrapText="1"/>
    </xf>
    <xf numFmtId="3" fontId="2" fillId="0" borderId="12" xfId="0" applyNumberFormat="1" applyFont="1" applyBorder="1" applyAlignment="1">
      <alignment vertical="top" wrapText="1"/>
    </xf>
    <xf numFmtId="1" fontId="8" fillId="2" borderId="4" xfId="0" applyNumberFormat="1" applyFont="1" applyFill="1" applyBorder="1" applyAlignment="1">
      <alignment vertical="top" wrapText="1"/>
    </xf>
    <xf numFmtId="1" fontId="1" fillId="0" borderId="6" xfId="0" applyNumberFormat="1" applyFont="1" applyBorder="1" applyAlignment="1">
      <alignment horizontal="right" vertical="top" wrapText="1"/>
    </xf>
    <xf numFmtId="3" fontId="1" fillId="3" borderId="6" xfId="0" applyNumberFormat="1" applyFont="1" applyFill="1" applyBorder="1" applyAlignment="1">
      <alignment vertical="top"/>
    </xf>
    <xf numFmtId="3" fontId="1" fillId="3" borderId="7" xfId="0" applyNumberFormat="1" applyFont="1" applyFill="1" applyBorder="1" applyAlignment="1">
      <alignment vertical="top"/>
    </xf>
    <xf numFmtId="0" fontId="2" fillId="0" borderId="13" xfId="0" applyFont="1" applyBorder="1" applyAlignment="1">
      <alignment horizontal="right"/>
    </xf>
    <xf numFmtId="1" fontId="1" fillId="0" borderId="11" xfId="0" applyNumberFormat="1" applyFont="1" applyBorder="1" applyAlignment="1">
      <alignment horizontal="right" vertical="top" wrapText="1"/>
    </xf>
    <xf numFmtId="1" fontId="2" fillId="0" borderId="6" xfId="0" applyNumberFormat="1" applyFont="1" applyBorder="1" applyAlignment="1">
      <alignment vertical="top" wrapText="1"/>
    </xf>
    <xf numFmtId="0" fontId="10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49" fontId="5" fillId="2" borderId="14" xfId="0" applyNumberFormat="1" applyFont="1" applyFill="1" applyBorder="1" applyAlignment="1">
      <alignment vertical="top"/>
    </xf>
    <xf numFmtId="49" fontId="2" fillId="3" borderId="13" xfId="0" applyNumberFormat="1" applyFont="1" applyFill="1" applyBorder="1"/>
    <xf numFmtId="0" fontId="9" fillId="2" borderId="14" xfId="0" applyFont="1" applyFill="1" applyBorder="1" applyAlignment="1">
      <alignment vertical="top" wrapText="1"/>
    </xf>
    <xf numFmtId="3" fontId="2" fillId="0" borderId="13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vertical="center" wrapText="1"/>
    </xf>
    <xf numFmtId="49" fontId="11" fillId="3" borderId="16" xfId="0" applyNumberFormat="1" applyFont="1" applyFill="1" applyBorder="1"/>
    <xf numFmtId="0" fontId="2" fillId="0" borderId="14" xfId="0" applyFont="1" applyBorder="1" applyAlignment="1">
      <alignment vertical="center" wrapText="1"/>
    </xf>
    <xf numFmtId="3" fontId="2" fillId="0" borderId="13" xfId="0" applyNumberFormat="1" applyFont="1" applyBorder="1" applyAlignment="1">
      <alignment horizontal="center" vertical="center"/>
    </xf>
    <xf numFmtId="49" fontId="12" fillId="3" borderId="2" xfId="0" applyNumberFormat="1" applyFont="1" applyFill="1" applyBorder="1"/>
    <xf numFmtId="3" fontId="10" fillId="3" borderId="13" xfId="0" applyNumberFormat="1" applyFont="1" applyFill="1" applyBorder="1" applyAlignment="1">
      <alignment vertical="top"/>
    </xf>
    <xf numFmtId="3" fontId="10" fillId="3" borderId="15" xfId="0" applyNumberFormat="1" applyFont="1" applyFill="1" applyBorder="1" applyAlignment="1">
      <alignment vertical="top"/>
    </xf>
    <xf numFmtId="3" fontId="2" fillId="3" borderId="13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top" wrapText="1"/>
    </xf>
    <xf numFmtId="49" fontId="13" fillId="3" borderId="13" xfId="0" applyNumberFormat="1" applyFont="1" applyFill="1" applyBorder="1"/>
    <xf numFmtId="49" fontId="1" fillId="0" borderId="11" xfId="0" applyNumberFormat="1" applyFont="1" applyBorder="1" applyAlignment="1">
      <alignment horizontal="right" vertical="top" wrapText="1"/>
    </xf>
    <xf numFmtId="3" fontId="2" fillId="3" borderId="15" xfId="0" applyNumberFormat="1" applyFont="1" applyFill="1" applyBorder="1" applyAlignment="1">
      <alignment vertical="center"/>
    </xf>
    <xf numFmtId="0" fontId="3" fillId="0" borderId="0" xfId="0" applyFont="1"/>
    <xf numFmtId="49" fontId="2" fillId="0" borderId="13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vertical="top" wrapText="1"/>
    </xf>
    <xf numFmtId="3" fontId="1" fillId="0" borderId="12" xfId="0" applyNumberFormat="1" applyFont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49" fontId="2" fillId="0" borderId="6" xfId="0" applyNumberFormat="1" applyFont="1" applyBorder="1" applyAlignment="1">
      <alignment horizontal="right" vertical="top" wrapText="1"/>
    </xf>
    <xf numFmtId="0" fontId="10" fillId="0" borderId="14" xfId="0" applyFont="1" applyBorder="1" applyAlignment="1">
      <alignment horizontal="right" vertical="center" wrapText="1"/>
    </xf>
    <xf numFmtId="1" fontId="2" fillId="0" borderId="13" xfId="0" applyNumberFormat="1" applyFont="1" applyBorder="1" applyAlignment="1">
      <alignment horizontal="right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1" fontId="9" fillId="2" borderId="14" xfId="0" applyNumberFormat="1" applyFont="1" applyFill="1" applyBorder="1" applyAlignment="1">
      <alignment vertical="top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top" wrapText="1"/>
    </xf>
    <xf numFmtId="3" fontId="10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3" fontId="2" fillId="0" borderId="15" xfId="0" applyNumberFormat="1" applyFont="1" applyBorder="1" applyAlignment="1">
      <alignment vertical="top"/>
    </xf>
    <xf numFmtId="1" fontId="9" fillId="2" borderId="14" xfId="0" applyNumberFormat="1" applyFont="1" applyFill="1" applyBorder="1" applyAlignment="1">
      <alignment vertical="top" wrapText="1"/>
    </xf>
    <xf numFmtId="1" fontId="8" fillId="2" borderId="14" xfId="0" applyNumberFormat="1" applyFont="1" applyFill="1" applyBorder="1" applyAlignment="1">
      <alignment vertical="top" wrapText="1"/>
    </xf>
    <xf numFmtId="1" fontId="2" fillId="2" borderId="13" xfId="0" applyNumberFormat="1" applyFont="1" applyFill="1" applyBorder="1" applyAlignment="1">
      <alignment vertical="top"/>
    </xf>
    <xf numFmtId="3" fontId="2" fillId="0" borderId="13" xfId="0" applyNumberFormat="1" applyFont="1" applyBorder="1" applyAlignment="1">
      <alignment vertical="top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vertical="top"/>
    </xf>
    <xf numFmtId="3" fontId="1" fillId="0" borderId="1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1" fontId="5" fillId="2" borderId="10" xfId="0" applyNumberFormat="1" applyFont="1" applyFill="1" applyBorder="1" applyAlignment="1">
      <alignment vertical="top"/>
    </xf>
    <xf numFmtId="1" fontId="2" fillId="0" borderId="11" xfId="0" applyNumberFormat="1" applyFont="1" applyBorder="1" applyAlignment="1">
      <alignment vertical="top"/>
    </xf>
    <xf numFmtId="0" fontId="10" fillId="0" borderId="6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top"/>
    </xf>
    <xf numFmtId="3" fontId="2" fillId="0" borderId="12" xfId="0" applyNumberFormat="1" applyFont="1" applyBorder="1" applyAlignment="1">
      <alignment vertical="top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49" fontId="1" fillId="0" borderId="18" xfId="0" applyNumberFormat="1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3" fontId="1" fillId="0" borderId="19" xfId="0" applyNumberFormat="1" applyFont="1" applyBorder="1" applyAlignment="1">
      <alignment vertical="center" wrapText="1"/>
    </xf>
    <xf numFmtId="49" fontId="8" fillId="2" borderId="17" xfId="0" applyNumberFormat="1" applyFont="1" applyFill="1" applyBorder="1" applyAlignment="1">
      <alignment vertical="center" wrapText="1"/>
    </xf>
    <xf numFmtId="1" fontId="1" fillId="0" borderId="18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1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3" fontId="10" fillId="0" borderId="11" xfId="0" applyNumberFormat="1" applyFont="1" applyBorder="1" applyAlignment="1">
      <alignment vertical="center"/>
    </xf>
    <xf numFmtId="0" fontId="14" fillId="0" borderId="0" xfId="0" applyFont="1" applyAlignment="1">
      <alignment vertical="top"/>
    </xf>
    <xf numFmtId="3" fontId="10" fillId="0" borderId="12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164" fontId="2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3" fontId="1" fillId="3" borderId="13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" fontId="2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49" fontId="10" fillId="0" borderId="6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0" fontId="2" fillId="0" borderId="14" xfId="0" applyFont="1" applyBorder="1" applyAlignment="1">
      <alignment wrapText="1"/>
    </xf>
    <xf numFmtId="49" fontId="2" fillId="0" borderId="13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wrapText="1"/>
    </xf>
    <xf numFmtId="0" fontId="1" fillId="0" borderId="20" xfId="0" applyFont="1" applyBorder="1" applyAlignment="1">
      <alignment horizontal="right" wrapText="1"/>
    </xf>
    <xf numFmtId="49" fontId="1" fillId="0" borderId="21" xfId="0" applyNumberFormat="1" applyFont="1" applyBorder="1" applyAlignment="1">
      <alignment horizontal="center" wrapText="1"/>
    </xf>
    <xf numFmtId="3" fontId="1" fillId="0" borderId="21" xfId="0" applyNumberFormat="1" applyFont="1" applyBorder="1" applyAlignment="1">
      <alignment wrapText="1"/>
    </xf>
    <xf numFmtId="3" fontId="1" fillId="0" borderId="22" xfId="0" applyNumberFormat="1" applyFont="1" applyBorder="1" applyAlignment="1">
      <alignment wrapText="1"/>
    </xf>
    <xf numFmtId="49" fontId="10" fillId="0" borderId="6" xfId="0" applyNumberFormat="1" applyFont="1" applyBorder="1" applyAlignment="1">
      <alignment horizontal="center" wrapText="1"/>
    </xf>
    <xf numFmtId="0" fontId="10" fillId="0" borderId="23" xfId="0" applyFont="1" applyBorder="1" applyAlignment="1">
      <alignment wrapText="1"/>
    </xf>
    <xf numFmtId="49" fontId="10" fillId="0" borderId="24" xfId="0" applyNumberFormat="1" applyFont="1" applyBorder="1" applyAlignment="1">
      <alignment horizontal="center" wrapText="1"/>
    </xf>
    <xf numFmtId="3" fontId="2" fillId="0" borderId="24" xfId="0" applyNumberFormat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0" fontId="1" fillId="0" borderId="10" xfId="0" applyFont="1" applyBorder="1" applyAlignment="1">
      <alignment horizontal="right" wrapText="1"/>
    </xf>
    <xf numFmtId="49" fontId="1" fillId="0" borderId="11" xfId="0" applyNumberFormat="1" applyFont="1" applyBorder="1" applyAlignment="1">
      <alignment horizontal="center" wrapText="1"/>
    </xf>
    <xf numFmtId="3" fontId="1" fillId="0" borderId="11" xfId="0" applyNumberFormat="1" applyFont="1" applyBorder="1" applyAlignment="1">
      <alignment wrapText="1"/>
    </xf>
    <xf numFmtId="3" fontId="1" fillId="0" borderId="12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49" fontId="1" fillId="0" borderId="18" xfId="0" applyNumberFormat="1" applyFont="1" applyBorder="1" applyAlignment="1">
      <alignment horizontal="center" wrapText="1"/>
    </xf>
    <xf numFmtId="3" fontId="1" fillId="0" borderId="18" xfId="0" applyNumberFormat="1" applyFont="1" applyBorder="1" applyAlignment="1">
      <alignment wrapText="1"/>
    </xf>
    <xf numFmtId="0" fontId="15" fillId="0" borderId="0" xfId="0" applyFont="1" applyAlignment="1">
      <alignment vertical="center"/>
    </xf>
    <xf numFmtId="3" fontId="1" fillId="0" borderId="19" xfId="0" applyNumberFormat="1" applyFont="1" applyBorder="1" applyAlignment="1">
      <alignment wrapText="1"/>
    </xf>
    <xf numFmtId="0" fontId="10" fillId="0" borderId="26" xfId="0" applyFont="1" applyBorder="1" applyAlignment="1">
      <alignment wrapText="1"/>
    </xf>
    <xf numFmtId="49" fontId="10" fillId="0" borderId="27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vertical="top"/>
    </xf>
    <xf numFmtId="3" fontId="10" fillId="3" borderId="27" xfId="0" applyNumberFormat="1" applyFont="1" applyFill="1" applyBorder="1" applyAlignment="1">
      <alignment vertical="top"/>
    </xf>
    <xf numFmtId="0" fontId="1" fillId="0" borderId="0" xfId="0" applyFont="1" applyAlignment="1">
      <alignment horizontal="center"/>
    </xf>
    <xf numFmtId="3" fontId="10" fillId="3" borderId="28" xfId="0" applyNumberFormat="1" applyFont="1" applyFill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/>
    </xf>
    <xf numFmtId="0" fontId="10" fillId="0" borderId="17" xfId="0" applyFont="1" applyBorder="1" applyAlignment="1">
      <alignment wrapText="1"/>
    </xf>
    <xf numFmtId="49" fontId="10" fillId="0" borderId="18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0" fillId="0" borderId="18" xfId="0" applyNumberFormat="1" applyFont="1" applyBorder="1" applyAlignment="1">
      <alignment wrapText="1"/>
    </xf>
    <xf numFmtId="3" fontId="10" fillId="0" borderId="19" xfId="0" applyNumberFormat="1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2" fillId="0" borderId="23" xfId="0" applyFont="1" applyBorder="1" applyAlignment="1">
      <alignment wrapText="1"/>
    </xf>
    <xf numFmtId="49" fontId="3" fillId="0" borderId="24" xfId="0" applyNumberFormat="1" applyFont="1" applyBorder="1" applyAlignment="1">
      <alignment horizontal="center" wrapText="1"/>
    </xf>
    <xf numFmtId="3" fontId="2" fillId="3" borderId="24" xfId="0" applyNumberFormat="1" applyFont="1" applyFill="1" applyBorder="1" applyAlignment="1">
      <alignment vertical="top"/>
    </xf>
    <xf numFmtId="0" fontId="2" fillId="3" borderId="13" xfId="0" applyFont="1" applyFill="1" applyBorder="1" applyAlignment="1">
      <alignment horizontal="left" vertical="center" wrapText="1"/>
    </xf>
    <xf numFmtId="3" fontId="2" fillId="3" borderId="25" xfId="0" applyNumberFormat="1" applyFont="1" applyFill="1" applyBorder="1" applyAlignment="1">
      <alignment vertical="top"/>
    </xf>
    <xf numFmtId="49" fontId="2" fillId="3" borderId="13" xfId="0" applyNumberFormat="1" applyFont="1" applyFill="1" applyBorder="1" applyAlignment="1">
      <alignment horizontal="center" vertical="center" wrapText="1"/>
    </xf>
    <xf numFmtId="3" fontId="2" fillId="3" borderId="34" xfId="0" applyNumberFormat="1" applyFont="1" applyFill="1" applyBorder="1" applyAlignment="1">
      <alignment vertical="top"/>
    </xf>
    <xf numFmtId="0" fontId="1" fillId="2" borderId="3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3" fontId="2" fillId="0" borderId="13" xfId="0" applyNumberFormat="1" applyFont="1" applyBorder="1" applyAlignment="1">
      <alignment horizontal="right" vertical="center" wrapText="1"/>
    </xf>
    <xf numFmtId="49" fontId="3" fillId="0" borderId="21" xfId="0" applyNumberFormat="1" applyFont="1" applyBorder="1" applyAlignment="1">
      <alignment horizontal="center" wrapText="1"/>
    </xf>
    <xf numFmtId="3" fontId="2" fillId="3" borderId="21" xfId="0" applyNumberFormat="1" applyFont="1" applyFill="1" applyBorder="1" applyAlignment="1">
      <alignment vertical="top"/>
    </xf>
    <xf numFmtId="0" fontId="1" fillId="2" borderId="28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2" fillId="3" borderId="22" xfId="0" applyNumberFormat="1" applyFont="1" applyFill="1" applyBorder="1" applyAlignment="1">
      <alignment vertical="top"/>
    </xf>
    <xf numFmtId="49" fontId="2" fillId="0" borderId="0" xfId="0" applyNumberFormat="1" applyFont="1" applyAlignment="1">
      <alignment wrapText="1"/>
    </xf>
    <xf numFmtId="0" fontId="1" fillId="2" borderId="2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3" fontId="1" fillId="2" borderId="13" xfId="0" applyNumberFormat="1" applyFont="1" applyFill="1" applyBorder="1" applyAlignment="1">
      <alignment vertical="center"/>
    </xf>
    <xf numFmtId="49" fontId="10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/>
    <xf numFmtId="0" fontId="19" fillId="4" borderId="37" xfId="0" applyFont="1" applyFill="1" applyBorder="1" applyAlignment="1">
      <alignment horizontal="center" vertical="center"/>
    </xf>
    <xf numFmtId="0" fontId="0" fillId="0" borderId="0" xfId="0" applyFont="1"/>
    <xf numFmtId="0" fontId="20" fillId="5" borderId="38" xfId="0" applyFont="1" applyFill="1" applyBorder="1" applyAlignment="1">
      <alignment horizontal="left"/>
    </xf>
    <xf numFmtId="0" fontId="21" fillId="6" borderId="39" xfId="0" applyFont="1" applyFill="1" applyBorder="1" applyAlignment="1">
      <alignment horizontal="center" vertical="center"/>
    </xf>
    <xf numFmtId="0" fontId="22" fillId="5" borderId="40" xfId="0" applyFont="1" applyFill="1" applyBorder="1" applyAlignment="1">
      <alignment horizontal="left" vertical="center"/>
    </xf>
    <xf numFmtId="0" fontId="22" fillId="5" borderId="41" xfId="0" applyFont="1" applyFill="1" applyBorder="1" applyAlignment="1">
      <alignment horizontal="left" vertical="center"/>
    </xf>
    <xf numFmtId="0" fontId="21" fillId="7" borderId="39" xfId="0" applyFont="1" applyFill="1" applyBorder="1" applyAlignment="1">
      <alignment horizontal="center" vertical="center"/>
    </xf>
    <xf numFmtId="0" fontId="23" fillId="5" borderId="37" xfId="0" applyFont="1" applyFill="1" applyBorder="1" applyAlignment="1">
      <alignment horizontal="center" vertical="center" wrapText="1"/>
    </xf>
    <xf numFmtId="0" fontId="21" fillId="8" borderId="39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 wrapText="1"/>
    </xf>
    <xf numFmtId="0" fontId="21" fillId="9" borderId="39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0" fontId="2" fillId="0" borderId="37" xfId="0" applyNumberFormat="1" applyFont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3" fontId="8" fillId="0" borderId="39" xfId="0" applyNumberFormat="1" applyFont="1" applyBorder="1" applyAlignment="1">
      <alignment horizontal="right" vertical="center"/>
    </xf>
    <xf numFmtId="4" fontId="8" fillId="0" borderId="39" xfId="0" applyNumberFormat="1" applyFont="1" applyBorder="1" applyAlignment="1">
      <alignment horizontal="right" vertical="center"/>
    </xf>
    <xf numFmtId="0" fontId="5" fillId="0" borderId="39" xfId="0" applyFont="1" applyBorder="1" applyAlignment="1">
      <alignment horizontal="center" vertical="center" wrapText="1"/>
    </xf>
    <xf numFmtId="4" fontId="2" fillId="0" borderId="37" xfId="0" applyNumberFormat="1" applyFont="1" applyBorder="1" applyAlignment="1">
      <alignment horizontal="right" vertical="center" wrapText="1"/>
    </xf>
    <xf numFmtId="0" fontId="24" fillId="0" borderId="39" xfId="0" applyFont="1" applyBorder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right" vertical="center" wrapText="1"/>
    </xf>
    <xf numFmtId="3" fontId="0" fillId="0" borderId="0" xfId="0" applyNumberFormat="1" applyFont="1"/>
    <xf numFmtId="0" fontId="26" fillId="0" borderId="0" xfId="0" applyFont="1"/>
    <xf numFmtId="0" fontId="5" fillId="10" borderId="0" xfId="0" applyFont="1" applyFill="1" applyBorder="1"/>
    <xf numFmtId="165" fontId="5" fillId="10" borderId="0" xfId="0" applyNumberFormat="1" applyFont="1" applyFill="1" applyBorder="1"/>
    <xf numFmtId="0" fontId="8" fillId="10" borderId="0" xfId="0" applyFont="1" applyFill="1" applyBorder="1"/>
    <xf numFmtId="165" fontId="5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7" fillId="0" borderId="3" xfId="0" applyFont="1" applyBorder="1" applyAlignment="1">
      <alignment horizontal="center" vertical="center" wrapText="1"/>
    </xf>
    <xf numFmtId="0" fontId="4" fillId="0" borderId="5" xfId="0" applyFont="1" applyBorder="1"/>
    <xf numFmtId="49" fontId="7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Font="1" applyAlignment="1"/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left" wrapText="1"/>
    </xf>
    <xf numFmtId="0" fontId="1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1" fillId="0" borderId="11" xfId="0" applyFont="1" applyBorder="1" applyAlignment="1">
      <alignment horizontal="center" vertical="center" wrapText="1"/>
    </xf>
    <xf numFmtId="0" fontId="4" fillId="0" borderId="24" xfId="0" applyFont="1" applyBorder="1"/>
    <xf numFmtId="0" fontId="1" fillId="0" borderId="34" xfId="0" applyFont="1" applyBorder="1" applyAlignment="1">
      <alignment horizontal="center" vertical="center" wrapText="1"/>
    </xf>
    <xf numFmtId="0" fontId="4" fillId="0" borderId="36" xfId="0" applyFont="1" applyBorder="1"/>
    <xf numFmtId="0" fontId="4" fillId="0" borderId="16" xfId="0" applyFont="1" applyBorder="1"/>
    <xf numFmtId="49" fontId="1" fillId="0" borderId="30" xfId="0" applyNumberFormat="1" applyFont="1" applyBorder="1" applyAlignment="1">
      <alignment horizontal="center" vertical="center" wrapText="1"/>
    </xf>
    <xf numFmtId="0" fontId="4" fillId="0" borderId="27" xfId="0" applyFont="1" applyBorder="1"/>
    <xf numFmtId="0" fontId="1" fillId="0" borderId="29" xfId="0" applyFont="1" applyBorder="1" applyAlignment="1">
      <alignment horizontal="center" vertical="center" wrapText="1"/>
    </xf>
    <xf numFmtId="0" fontId="4" fillId="0" borderId="26" xfId="0" applyFont="1" applyBorder="1"/>
    <xf numFmtId="0" fontId="4" fillId="0" borderId="23" xfId="0" applyFont="1" applyBorder="1"/>
    <xf numFmtId="0" fontId="1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FF0000"/>
      </font>
      <fill>
        <patternFill patternType="solid">
          <fgColor rgb="FFFF8080"/>
          <bgColor rgb="FFFF8080"/>
        </patternFill>
      </fill>
      <border>
        <left/>
        <right/>
        <top/>
        <bottom/>
      </border>
    </dxf>
    <dxf>
      <font>
        <color rgb="FFFF0000"/>
      </font>
      <fill>
        <patternFill patternType="solid">
          <fgColor rgb="FFFF8080"/>
          <bgColor rgb="FFFF8080"/>
        </patternFill>
      </fill>
      <border>
        <left/>
        <right/>
        <top/>
        <bottom/>
      </border>
    </dxf>
    <dxf>
      <font>
        <color rgb="FF008000"/>
      </font>
      <fill>
        <patternFill patternType="solid">
          <fgColor rgb="FFCCFFCC"/>
          <bgColor rgb="FFCCFFCC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8000"/>
      </font>
      <fill>
        <patternFill patternType="solid">
          <fgColor rgb="FFCCFFCC"/>
          <bgColor rgb="FFCCFFCC"/>
        </patternFill>
      </fill>
      <border>
        <left/>
        <right/>
        <top/>
        <bottom/>
      </border>
    </dxf>
    <dxf>
      <font>
        <color rgb="FFFF0000"/>
      </font>
      <fill>
        <patternFill patternType="solid">
          <fgColor rgb="FFFF8080"/>
          <bgColor rgb="FFFF8080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1000"/>
  <sheetViews>
    <sheetView tabSelected="1" workbookViewId="0">
      <selection sqref="A1:B1"/>
    </sheetView>
  </sheetViews>
  <sheetFormatPr defaultColWidth="15.140625" defaultRowHeight="15" customHeight="1"/>
  <cols>
    <col min="1" max="1" width="26.85546875" customWidth="1"/>
    <col min="2" max="2" width="57.42578125" customWidth="1"/>
    <col min="3" max="26" width="8" customWidth="1"/>
    <col min="27" max="27" width="8.5703125" customWidth="1"/>
    <col min="28" max="37" width="8" customWidth="1"/>
  </cols>
  <sheetData>
    <row r="1" spans="1:37" ht="15.75" customHeight="1">
      <c r="A1" s="320" t="s">
        <v>1</v>
      </c>
      <c r="B1" s="32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9">
        <v>1</v>
      </c>
      <c r="AA1" s="12">
        <f>IF(ISBLANK(_endDate),"",_endDate)</f>
        <v>42735</v>
      </c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ht="15.75" customHeight="1">
      <c r="A2" s="322" t="s">
        <v>3</v>
      </c>
      <c r="B2" s="32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9">
        <v>2</v>
      </c>
      <c r="AA2" s="12">
        <f>IF(ISBLANK(_pdeReportingDate),"",_pdeReportingDate)</f>
        <v>42821</v>
      </c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15.75" customHeight="1">
      <c r="A3" s="324" t="s">
        <v>8</v>
      </c>
      <c r="B3" s="3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9">
        <v>3</v>
      </c>
      <c r="AA3" s="27" t="str">
        <f>IF(ISBLANK(_authorName),"",_authorName)</f>
        <v>Силвия Илиева</v>
      </c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15.75" customHeight="1">
      <c r="A4" s="325" t="s">
        <v>13</v>
      </c>
      <c r="B4" s="3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ht="47.25" customHeight="1">
      <c r="A5" s="326" t="s">
        <v>15</v>
      </c>
      <c r="B5" s="32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5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15.75" customHeight="1">
      <c r="A7" s="5"/>
      <c r="B7" s="3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ht="15.75" customHeight="1">
      <c r="A8" s="328" t="s">
        <v>19</v>
      </c>
      <c r="B8" s="32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ht="15.75" customHeight="1">
      <c r="A9" s="37" t="s">
        <v>20</v>
      </c>
      <c r="B9" s="42">
        <v>42370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5.75" customHeight="1">
      <c r="A10" s="37" t="s">
        <v>22</v>
      </c>
      <c r="B10" s="42">
        <v>42735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ht="15.75" customHeight="1">
      <c r="A11" s="37" t="s">
        <v>23</v>
      </c>
      <c r="B11" s="42">
        <v>42821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5.75" customHeight="1">
      <c r="A12" s="45"/>
      <c r="B12" s="4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5.75" customHeight="1">
      <c r="A13" s="326" t="s">
        <v>25</v>
      </c>
      <c r="B13" s="32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ht="15.75" customHeight="1">
      <c r="A14" s="37" t="s">
        <v>27</v>
      </c>
      <c r="B14" s="49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ht="15.75" customHeight="1">
      <c r="A15" s="100" t="s">
        <v>29</v>
      </c>
      <c r="B15" s="106" t="s">
        <v>137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5.75" customHeight="1">
      <c r="A16" s="37" t="s">
        <v>153</v>
      </c>
      <c r="B16" s="49" t="s">
        <v>154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5.75" customHeight="1">
      <c r="A17" s="37" t="s">
        <v>155</v>
      </c>
      <c r="B17" s="49" t="s">
        <v>156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ht="15.75" customHeight="1">
      <c r="A18" s="37" t="s">
        <v>157</v>
      </c>
      <c r="B18" s="49" t="s">
        <v>158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ht="15.75" customHeight="1">
      <c r="A19" s="37" t="s">
        <v>160</v>
      </c>
      <c r="B19" s="49" t="s">
        <v>161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ht="15.75" customHeight="1">
      <c r="A20" s="37" t="s">
        <v>162</v>
      </c>
      <c r="B20" s="49" t="s">
        <v>161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ht="15.75" customHeight="1">
      <c r="A21" s="100" t="s">
        <v>163</v>
      </c>
      <c r="B21" s="106" t="s">
        <v>164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ht="15.75" customHeight="1">
      <c r="A22" s="100" t="s">
        <v>165</v>
      </c>
      <c r="B22" s="106" t="s">
        <v>164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ht="15.75" customHeight="1">
      <c r="A23" s="100" t="s">
        <v>166</v>
      </c>
      <c r="B23" s="112" t="s">
        <v>168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ht="15.75" customHeight="1">
      <c r="A24" s="100" t="s">
        <v>187</v>
      </c>
      <c r="B24" s="11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ht="15.75" customHeight="1">
      <c r="A25" s="37" t="s">
        <v>198</v>
      </c>
      <c r="B25" s="12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ht="15.75" customHeight="1">
      <c r="A26" s="100" t="s">
        <v>207</v>
      </c>
      <c r="B26" s="106" t="s">
        <v>208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ht="15.75" customHeight="1">
      <c r="A27" s="100" t="s">
        <v>209</v>
      </c>
      <c r="B27" s="106" t="s">
        <v>210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ht="15.75" customHeight="1">
      <c r="A28" s="4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ht="15.75" customHeight="1">
      <c r="A29" s="123" t="s">
        <v>211</v>
      </c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spans="1:37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spans="1:37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spans="1:37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</row>
    <row r="53" spans="1:37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1:37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1:3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spans="1:37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1:37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1:37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</row>
    <row r="62" spans="1:37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</row>
    <row r="63" spans="1:37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1:37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1:37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</row>
    <row r="66" spans="1:37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</row>
    <row r="69" spans="1:37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</row>
    <row r="70" spans="1:37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</row>
    <row r="71" spans="1:37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</row>
    <row r="72" spans="1:37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r="74" spans="1:37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r="75" spans="1:37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</row>
    <row r="76" spans="1:37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</row>
    <row r="77" spans="1:3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1:37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1:37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1:37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</row>
    <row r="83" spans="1:37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</row>
    <row r="84" spans="1:37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</row>
    <row r="85" spans="1:37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</row>
    <row r="86" spans="1:37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</row>
    <row r="87" spans="1:3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</row>
    <row r="88" spans="1:37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</row>
    <row r="89" spans="1:37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</row>
    <row r="90" spans="1:37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</row>
    <row r="91" spans="1:37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</row>
    <row r="92" spans="1:37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</row>
    <row r="93" spans="1:37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</row>
    <row r="94" spans="1:37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</row>
    <row r="95" spans="1:37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</row>
    <row r="96" spans="1:37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</row>
    <row r="97" spans="1:3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</row>
    <row r="100" spans="1:37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</row>
    <row r="101" spans="1:37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</row>
    <row r="102" spans="1:37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</row>
    <row r="103" spans="1:37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</row>
    <row r="104" spans="1:37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</row>
    <row r="105" spans="1:37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1:37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</row>
    <row r="107" spans="1:3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</row>
    <row r="108" spans="1:37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</row>
    <row r="109" spans="1:37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</row>
    <row r="110" spans="1:37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</row>
    <row r="111" spans="1:37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</row>
    <row r="112" spans="1:37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</row>
    <row r="113" spans="1:37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</row>
    <row r="114" spans="1:37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</row>
    <row r="115" spans="1:37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</row>
    <row r="116" spans="1:37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</row>
    <row r="117" spans="1:3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</row>
    <row r="118" spans="1:37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</row>
    <row r="119" spans="1:37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</row>
    <row r="120" spans="1:37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</row>
    <row r="121" spans="1:37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</row>
    <row r="122" spans="1:37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</row>
    <row r="123" spans="1:37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</row>
    <row r="124" spans="1:37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</row>
    <row r="125" spans="1:37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</row>
    <row r="126" spans="1:37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</row>
    <row r="127" spans="1:3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</row>
    <row r="128" spans="1:37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</row>
    <row r="129" spans="1:37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</row>
    <row r="130" spans="1:37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</row>
    <row r="131" spans="1:37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</row>
    <row r="132" spans="1:37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</row>
    <row r="133" spans="1:37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</row>
    <row r="134" spans="1:37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</row>
    <row r="135" spans="1:37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</row>
    <row r="136" spans="1:37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</row>
    <row r="137" spans="1: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</row>
    <row r="138" spans="1:37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</row>
    <row r="139" spans="1:37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</row>
    <row r="140" spans="1:37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</row>
    <row r="141" spans="1:37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</row>
    <row r="142" spans="1:37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</row>
    <row r="143" spans="1:37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</row>
    <row r="144" spans="1:37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</row>
    <row r="145" spans="1:37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</row>
    <row r="146" spans="1:37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</row>
    <row r="147" spans="1:3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</row>
    <row r="148" spans="1:37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</row>
    <row r="149" spans="1:37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</row>
    <row r="150" spans="1:37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</row>
    <row r="151" spans="1:37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37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37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</row>
    <row r="154" spans="1:37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</row>
    <row r="155" spans="1:37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</row>
    <row r="156" spans="1:37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</row>
    <row r="157" spans="1:3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</row>
    <row r="158" spans="1:37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</row>
    <row r="159" spans="1:37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</row>
    <row r="160" spans="1:37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</row>
    <row r="161" spans="1:37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</row>
    <row r="162" spans="1:37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</row>
    <row r="163" spans="1:37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</row>
    <row r="164" spans="1:37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</row>
    <row r="165" spans="1:37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</row>
    <row r="166" spans="1:37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</row>
    <row r="167" spans="1:3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</row>
    <row r="168" spans="1:37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</row>
    <row r="169" spans="1:37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</row>
    <row r="170" spans="1:37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</row>
    <row r="171" spans="1:37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</row>
    <row r="172" spans="1:37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</row>
    <row r="173" spans="1:37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</row>
    <row r="174" spans="1:37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</row>
    <row r="175" spans="1:37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</row>
    <row r="176" spans="1:37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</row>
    <row r="177" spans="1:3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</row>
    <row r="178" spans="1:37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</row>
    <row r="179" spans="1:37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</row>
    <row r="180" spans="1:37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</row>
    <row r="181" spans="1:37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</row>
    <row r="182" spans="1:37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</row>
    <row r="183" spans="1:37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</row>
    <row r="184" spans="1:37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</row>
    <row r="185" spans="1:37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</row>
    <row r="186" spans="1:37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</row>
    <row r="187" spans="1:3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</row>
    <row r="188" spans="1:37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</row>
    <row r="189" spans="1:37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</row>
    <row r="190" spans="1:37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</row>
    <row r="191" spans="1:37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</row>
    <row r="192" spans="1:37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</row>
    <row r="193" spans="1:37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</row>
    <row r="194" spans="1:37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</row>
    <row r="195" spans="1:37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</row>
    <row r="196" spans="1:37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</row>
    <row r="197" spans="1:3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</row>
    <row r="198" spans="1:37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</row>
    <row r="199" spans="1:37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</row>
    <row r="200" spans="1:37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</row>
    <row r="201" spans="1:37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</row>
    <row r="202" spans="1:37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</row>
    <row r="203" spans="1:37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</row>
    <row r="204" spans="1:37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</row>
    <row r="205" spans="1:37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7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</row>
    <row r="208" spans="1:37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</row>
    <row r="209" spans="1:37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</row>
    <row r="210" spans="1:37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</row>
    <row r="211" spans="1:37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</row>
    <row r="212" spans="1:37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</row>
    <row r="213" spans="1:37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</row>
    <row r="214" spans="1:37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</row>
    <row r="215" spans="1:37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</row>
    <row r="216" spans="1:37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</row>
    <row r="217" spans="1:3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</row>
    <row r="218" spans="1:37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</row>
    <row r="219" spans="1:37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</row>
    <row r="220" spans="1:37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</row>
    <row r="221" spans="1:37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</row>
    <row r="222" spans="1:37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</row>
    <row r="223" spans="1:37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</row>
    <row r="224" spans="1:37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</row>
    <row r="225" spans="1:37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</row>
    <row r="226" spans="1:37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</row>
    <row r="227" spans="1:3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</row>
    <row r="228" spans="1:37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</row>
    <row r="229" spans="1:37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</row>
    <row r="230" spans="1:37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</row>
    <row r="231" spans="1:37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</row>
    <row r="232" spans="1:37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</row>
    <row r="233" spans="1:37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</row>
    <row r="234" spans="1:37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</row>
    <row r="235" spans="1:37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</row>
    <row r="236" spans="1:37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</row>
    <row r="237" spans="1: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</row>
    <row r="238" spans="1:37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</row>
    <row r="239" spans="1:37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</row>
    <row r="240" spans="1:37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</row>
    <row r="241" spans="1:37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</row>
    <row r="242" spans="1:37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</row>
    <row r="243" spans="1:37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</row>
    <row r="244" spans="1:37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</row>
    <row r="245" spans="1:37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</row>
    <row r="246" spans="1:37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</row>
    <row r="247" spans="1:3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</row>
    <row r="248" spans="1:37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</row>
    <row r="249" spans="1:37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</row>
    <row r="250" spans="1:37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</row>
    <row r="251" spans="1:37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</row>
    <row r="252" spans="1:37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</row>
    <row r="253" spans="1:37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</row>
    <row r="254" spans="1:37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</row>
    <row r="255" spans="1:37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</row>
    <row r="256" spans="1:37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</row>
    <row r="257" spans="1:3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</row>
    <row r="258" spans="1:37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</row>
    <row r="259" spans="1:37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7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7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</row>
    <row r="262" spans="1:37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</row>
    <row r="263" spans="1:37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</row>
    <row r="264" spans="1:37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</row>
    <row r="265" spans="1:37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</row>
    <row r="266" spans="1:37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</row>
    <row r="267" spans="1:3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</row>
    <row r="268" spans="1:37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</row>
    <row r="269" spans="1:37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</row>
    <row r="270" spans="1:37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</row>
    <row r="271" spans="1:37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</row>
    <row r="272" spans="1:37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</row>
    <row r="273" spans="1:37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</row>
    <row r="274" spans="1:37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</row>
    <row r="275" spans="1:37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</row>
    <row r="276" spans="1:37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</row>
    <row r="277" spans="1:3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</row>
    <row r="278" spans="1:37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</row>
    <row r="279" spans="1:37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</row>
    <row r="280" spans="1:37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</row>
    <row r="281" spans="1:37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</row>
    <row r="282" spans="1:37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</row>
    <row r="283" spans="1:37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</row>
    <row r="284" spans="1:37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</row>
    <row r="285" spans="1:37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</row>
    <row r="286" spans="1:37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</row>
    <row r="287" spans="1:3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</row>
    <row r="288" spans="1:37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</row>
    <row r="289" spans="1:37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</row>
    <row r="290" spans="1:37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</row>
    <row r="291" spans="1:37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</row>
    <row r="292" spans="1:37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</row>
    <row r="293" spans="1:37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</row>
    <row r="294" spans="1:37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</row>
    <row r="295" spans="1:37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</row>
    <row r="296" spans="1:37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</row>
    <row r="297" spans="1:3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</row>
    <row r="298" spans="1:37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</row>
    <row r="299" spans="1:37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</row>
    <row r="300" spans="1:37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</row>
    <row r="301" spans="1:37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</row>
    <row r="302" spans="1:37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</row>
    <row r="303" spans="1:37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</row>
    <row r="304" spans="1:37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</row>
    <row r="305" spans="1:37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</row>
    <row r="306" spans="1:37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</row>
    <row r="307" spans="1:3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</row>
    <row r="308" spans="1:37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</row>
    <row r="309" spans="1:37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</row>
    <row r="310" spans="1:37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</row>
    <row r="311" spans="1:37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7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7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</row>
    <row r="314" spans="1:37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</row>
    <row r="315" spans="1:37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</row>
    <row r="316" spans="1:37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</row>
    <row r="317" spans="1:3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</row>
    <row r="318" spans="1:37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</row>
    <row r="319" spans="1:37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</row>
    <row r="320" spans="1:37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</row>
    <row r="321" spans="1:37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</row>
    <row r="322" spans="1:37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</row>
    <row r="323" spans="1:37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</row>
    <row r="324" spans="1:37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</row>
    <row r="325" spans="1:37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</row>
    <row r="326" spans="1:37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</row>
    <row r="327" spans="1:3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</row>
    <row r="328" spans="1:37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</row>
    <row r="329" spans="1:37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</row>
    <row r="330" spans="1:37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</row>
    <row r="331" spans="1:37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</row>
    <row r="332" spans="1:37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</row>
    <row r="333" spans="1:37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</row>
    <row r="334" spans="1:37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</row>
    <row r="335" spans="1:37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</row>
    <row r="336" spans="1:37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</row>
    <row r="337" spans="1: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</row>
    <row r="338" spans="1:37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</row>
    <row r="339" spans="1:37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</row>
    <row r="340" spans="1:37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</row>
    <row r="341" spans="1:37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</row>
    <row r="342" spans="1:37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</row>
    <row r="343" spans="1:37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</row>
    <row r="344" spans="1:37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</row>
    <row r="345" spans="1:37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</row>
    <row r="346" spans="1:37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</row>
    <row r="347" spans="1:3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</row>
    <row r="348" spans="1:37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</row>
    <row r="349" spans="1:37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</row>
    <row r="350" spans="1:37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</row>
    <row r="351" spans="1:37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</row>
    <row r="352" spans="1:37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</row>
    <row r="353" spans="1:37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</row>
    <row r="354" spans="1:37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</row>
    <row r="355" spans="1:37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</row>
    <row r="356" spans="1:37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</row>
    <row r="357" spans="1:3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</row>
    <row r="358" spans="1:37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</row>
    <row r="359" spans="1:37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</row>
    <row r="360" spans="1:37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</row>
    <row r="361" spans="1:37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</row>
    <row r="362" spans="1:37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</row>
    <row r="363" spans="1:37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</row>
    <row r="364" spans="1:37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</row>
    <row r="365" spans="1:37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</row>
    <row r="366" spans="1:37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7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</row>
    <row r="369" spans="1:37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</row>
    <row r="370" spans="1:37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</row>
    <row r="371" spans="1:37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</row>
    <row r="372" spans="1:37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</row>
    <row r="373" spans="1:37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</row>
    <row r="374" spans="1:37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</row>
    <row r="375" spans="1:37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</row>
    <row r="376" spans="1:37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</row>
    <row r="377" spans="1:3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</row>
    <row r="378" spans="1:37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</row>
    <row r="379" spans="1:37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</row>
    <row r="380" spans="1:37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</row>
    <row r="381" spans="1:37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</row>
    <row r="382" spans="1:37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</row>
    <row r="383" spans="1:37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</row>
    <row r="384" spans="1:37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</row>
    <row r="385" spans="1:37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</row>
    <row r="386" spans="1:37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</row>
    <row r="387" spans="1:3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</row>
    <row r="388" spans="1:37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</row>
    <row r="389" spans="1:37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</row>
    <row r="390" spans="1:37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</row>
    <row r="391" spans="1:37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</row>
    <row r="392" spans="1:37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</row>
    <row r="393" spans="1:37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</row>
    <row r="394" spans="1:37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</row>
    <row r="395" spans="1:37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</row>
    <row r="396" spans="1:37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</row>
    <row r="397" spans="1:3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</row>
    <row r="398" spans="1:37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</row>
    <row r="399" spans="1:37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</row>
    <row r="400" spans="1:37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</row>
    <row r="401" spans="1:37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</row>
    <row r="402" spans="1:37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</row>
    <row r="403" spans="1:37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</row>
    <row r="404" spans="1:37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</row>
    <row r="405" spans="1:37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</row>
    <row r="406" spans="1:37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</row>
    <row r="407" spans="1:3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</row>
    <row r="408" spans="1:37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</row>
    <row r="409" spans="1:37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</row>
    <row r="410" spans="1:37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</row>
    <row r="411" spans="1:37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</row>
    <row r="412" spans="1:37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</row>
    <row r="413" spans="1:37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</row>
    <row r="414" spans="1:37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</row>
    <row r="415" spans="1:37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</row>
    <row r="416" spans="1:37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</row>
    <row r="417" spans="1:3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</row>
    <row r="418" spans="1:37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7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</row>
    <row r="421" spans="1:37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</row>
    <row r="422" spans="1:37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</row>
    <row r="423" spans="1:37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</row>
    <row r="424" spans="1:37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</row>
    <row r="425" spans="1:37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</row>
    <row r="426" spans="1:37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</row>
    <row r="427" spans="1:3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</row>
    <row r="428" spans="1:37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</row>
    <row r="429" spans="1:37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</row>
    <row r="430" spans="1:37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</row>
    <row r="431" spans="1:37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</row>
    <row r="432" spans="1:37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</row>
    <row r="433" spans="1:37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</row>
    <row r="434" spans="1:37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</row>
    <row r="435" spans="1:37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</row>
    <row r="436" spans="1:37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</row>
    <row r="437" spans="1: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</row>
    <row r="438" spans="1:37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</row>
    <row r="439" spans="1:37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</row>
    <row r="440" spans="1:37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</row>
    <row r="441" spans="1:37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</row>
    <row r="442" spans="1:37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</row>
    <row r="443" spans="1:37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</row>
    <row r="444" spans="1:37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</row>
    <row r="445" spans="1:37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</row>
    <row r="446" spans="1:37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</row>
    <row r="447" spans="1:3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</row>
    <row r="448" spans="1:37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</row>
    <row r="449" spans="1:37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</row>
    <row r="450" spans="1:37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</row>
    <row r="451" spans="1:37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</row>
    <row r="452" spans="1:37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</row>
    <row r="453" spans="1:37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</row>
    <row r="454" spans="1:37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</row>
    <row r="455" spans="1:37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</row>
    <row r="456" spans="1:37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</row>
    <row r="457" spans="1:3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</row>
    <row r="458" spans="1:37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</row>
    <row r="459" spans="1:37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</row>
    <row r="460" spans="1:37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</row>
    <row r="461" spans="1:37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</row>
    <row r="462" spans="1:37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</row>
    <row r="463" spans="1:37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</row>
    <row r="464" spans="1:37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</row>
    <row r="465" spans="1:37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</row>
    <row r="466" spans="1:37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</row>
    <row r="467" spans="1:3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</row>
    <row r="468" spans="1:37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</row>
    <row r="469" spans="1:37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</row>
    <row r="470" spans="1:37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</row>
    <row r="471" spans="1:37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7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7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</row>
    <row r="474" spans="1:37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</row>
    <row r="475" spans="1:37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</row>
    <row r="476" spans="1:37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</row>
    <row r="477" spans="1:3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</row>
    <row r="478" spans="1:37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</row>
    <row r="479" spans="1:37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</row>
    <row r="480" spans="1:37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</row>
    <row r="481" spans="1:37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</row>
    <row r="482" spans="1:37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</row>
    <row r="483" spans="1:37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</row>
    <row r="484" spans="1:37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</row>
    <row r="485" spans="1:37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</row>
    <row r="486" spans="1:37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</row>
    <row r="487" spans="1:3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</row>
    <row r="488" spans="1:37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</row>
    <row r="489" spans="1:37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</row>
    <row r="490" spans="1:37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</row>
    <row r="491" spans="1:37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</row>
    <row r="492" spans="1:37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</row>
    <row r="493" spans="1:37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</row>
    <row r="494" spans="1:37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</row>
    <row r="495" spans="1:37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</row>
    <row r="496" spans="1:37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</row>
    <row r="497" spans="1:3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</row>
    <row r="498" spans="1:37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</row>
    <row r="499" spans="1:37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</row>
    <row r="500" spans="1:37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</row>
    <row r="501" spans="1:37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</row>
    <row r="502" spans="1:37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</row>
    <row r="503" spans="1:37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</row>
    <row r="504" spans="1:37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</row>
    <row r="505" spans="1:37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</row>
    <row r="506" spans="1:37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</row>
    <row r="507" spans="1:3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</row>
    <row r="508" spans="1:37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</row>
    <row r="509" spans="1:37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</row>
    <row r="510" spans="1:37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</row>
    <row r="511" spans="1:37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</row>
    <row r="512" spans="1:37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</row>
    <row r="513" spans="1:37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</row>
    <row r="514" spans="1:37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</row>
    <row r="515" spans="1:37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</row>
    <row r="516" spans="1:37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</row>
    <row r="517" spans="1:3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</row>
    <row r="518" spans="1:37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</row>
    <row r="519" spans="1:37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</row>
    <row r="520" spans="1:37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</row>
    <row r="521" spans="1:37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</row>
    <row r="522" spans="1:37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</row>
    <row r="523" spans="1:37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</row>
    <row r="524" spans="1:37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7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7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</row>
    <row r="527" spans="1:3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</row>
    <row r="528" spans="1:37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</row>
    <row r="529" spans="1:37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</row>
    <row r="530" spans="1:37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</row>
    <row r="531" spans="1:37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</row>
    <row r="532" spans="1:37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</row>
    <row r="533" spans="1:37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</row>
    <row r="534" spans="1:37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</row>
    <row r="535" spans="1:37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</row>
    <row r="536" spans="1:37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</row>
    <row r="537" spans="1: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</row>
    <row r="538" spans="1:37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</row>
    <row r="539" spans="1:37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</row>
    <row r="540" spans="1:37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</row>
    <row r="541" spans="1:37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</row>
    <row r="542" spans="1:37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</row>
    <row r="543" spans="1:37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</row>
    <row r="544" spans="1:37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</row>
    <row r="545" spans="1:37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</row>
    <row r="546" spans="1:37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</row>
    <row r="547" spans="1:3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</row>
    <row r="548" spans="1:37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</row>
    <row r="549" spans="1:37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</row>
    <row r="550" spans="1:37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</row>
    <row r="551" spans="1:37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</row>
    <row r="552" spans="1:37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</row>
    <row r="553" spans="1:37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</row>
    <row r="554" spans="1:37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</row>
    <row r="555" spans="1:37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</row>
    <row r="556" spans="1:37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</row>
    <row r="557" spans="1:3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</row>
    <row r="558" spans="1:37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</row>
    <row r="559" spans="1:37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</row>
    <row r="560" spans="1:37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</row>
    <row r="561" spans="1:37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</row>
    <row r="562" spans="1:37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</row>
    <row r="563" spans="1:37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</row>
    <row r="564" spans="1:37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</row>
    <row r="565" spans="1:37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</row>
    <row r="566" spans="1:37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</row>
    <row r="567" spans="1:3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</row>
    <row r="568" spans="1:37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</row>
    <row r="569" spans="1:37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</row>
    <row r="570" spans="1:37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</row>
    <row r="571" spans="1:37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</row>
    <row r="572" spans="1:37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</row>
    <row r="573" spans="1:37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</row>
    <row r="574" spans="1:37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</row>
    <row r="575" spans="1:37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</row>
    <row r="576" spans="1:37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</row>
    <row r="577" spans="1:3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</row>
    <row r="578" spans="1:37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7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</row>
    <row r="581" spans="1:37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</row>
    <row r="582" spans="1:37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</row>
    <row r="583" spans="1:37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</row>
    <row r="584" spans="1:37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</row>
    <row r="585" spans="1:37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</row>
    <row r="586" spans="1:37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</row>
    <row r="587" spans="1:3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</row>
    <row r="588" spans="1:37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</row>
    <row r="589" spans="1:37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</row>
    <row r="590" spans="1:37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</row>
    <row r="591" spans="1:37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</row>
    <row r="592" spans="1:37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</row>
    <row r="593" spans="1:37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</row>
    <row r="594" spans="1:37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</row>
    <row r="595" spans="1:37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</row>
    <row r="596" spans="1:37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</row>
    <row r="597" spans="1:3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</row>
    <row r="598" spans="1:37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</row>
    <row r="599" spans="1:37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</row>
    <row r="600" spans="1:37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</row>
    <row r="601" spans="1:37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</row>
    <row r="602" spans="1:37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</row>
    <row r="603" spans="1:37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</row>
    <row r="604" spans="1:37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</row>
    <row r="605" spans="1:37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</row>
    <row r="606" spans="1:37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</row>
    <row r="607" spans="1:3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</row>
    <row r="608" spans="1:37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</row>
    <row r="609" spans="1:37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</row>
    <row r="610" spans="1:37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</row>
    <row r="611" spans="1:37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</row>
    <row r="612" spans="1:37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</row>
    <row r="613" spans="1:37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</row>
    <row r="614" spans="1:37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</row>
    <row r="615" spans="1:37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</row>
    <row r="616" spans="1:37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</row>
    <row r="617" spans="1:3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</row>
    <row r="618" spans="1:37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</row>
    <row r="619" spans="1:37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</row>
    <row r="620" spans="1:37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</row>
    <row r="621" spans="1:37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</row>
    <row r="622" spans="1:37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</row>
    <row r="623" spans="1:37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</row>
    <row r="624" spans="1:37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</row>
    <row r="625" spans="1:37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</row>
    <row r="626" spans="1:37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</row>
    <row r="627" spans="1:3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</row>
    <row r="628" spans="1:37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</row>
    <row r="629" spans="1:37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</row>
    <row r="630" spans="1:37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</row>
    <row r="631" spans="1:37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</row>
    <row r="632" spans="1:37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7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7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</row>
    <row r="635" spans="1:37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</row>
    <row r="636" spans="1:37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</row>
    <row r="637" spans="1: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</row>
    <row r="638" spans="1:37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</row>
    <row r="639" spans="1:37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</row>
    <row r="640" spans="1:37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</row>
    <row r="641" spans="1:37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</row>
    <row r="642" spans="1:37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</row>
    <row r="643" spans="1:37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</row>
    <row r="644" spans="1:37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</row>
    <row r="645" spans="1:37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</row>
    <row r="646" spans="1:37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</row>
    <row r="647" spans="1:3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</row>
    <row r="648" spans="1:37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</row>
    <row r="649" spans="1:37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</row>
    <row r="650" spans="1:37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</row>
    <row r="651" spans="1:37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</row>
    <row r="652" spans="1:37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</row>
    <row r="653" spans="1:37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</row>
    <row r="654" spans="1:37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</row>
    <row r="655" spans="1:37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</row>
    <row r="656" spans="1:37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</row>
    <row r="657" spans="1:3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</row>
    <row r="658" spans="1:37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</row>
    <row r="659" spans="1:37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</row>
    <row r="660" spans="1:37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</row>
    <row r="661" spans="1:37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</row>
    <row r="662" spans="1:37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</row>
    <row r="663" spans="1:37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</row>
    <row r="664" spans="1:37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</row>
    <row r="665" spans="1:37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</row>
    <row r="666" spans="1:37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</row>
    <row r="667" spans="1:3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</row>
    <row r="668" spans="1:37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</row>
    <row r="669" spans="1:37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</row>
    <row r="670" spans="1:37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</row>
    <row r="671" spans="1:37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</row>
    <row r="672" spans="1:37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</row>
    <row r="673" spans="1:37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</row>
    <row r="674" spans="1:37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</row>
    <row r="675" spans="1:37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</row>
    <row r="676" spans="1:37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</row>
    <row r="677" spans="1:3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</row>
    <row r="678" spans="1:37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</row>
    <row r="679" spans="1:37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</row>
    <row r="680" spans="1:37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</row>
    <row r="681" spans="1:37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</row>
    <row r="682" spans="1:37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</row>
    <row r="683" spans="1:37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</row>
    <row r="684" spans="1:37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</row>
    <row r="685" spans="1:37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</row>
    <row r="686" spans="1:37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</row>
    <row r="687" spans="1:3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</row>
    <row r="688" spans="1:37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</row>
    <row r="689" spans="1:37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</row>
    <row r="690" spans="1:37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</row>
    <row r="691" spans="1:37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</row>
    <row r="692" spans="1:37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</row>
    <row r="693" spans="1:37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</row>
    <row r="694" spans="1:37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</row>
    <row r="695" spans="1:37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</row>
    <row r="696" spans="1:37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</row>
    <row r="697" spans="1:3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</row>
    <row r="698" spans="1:37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</row>
    <row r="699" spans="1:37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</row>
    <row r="700" spans="1:37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</row>
    <row r="701" spans="1:37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</row>
    <row r="702" spans="1:37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</row>
    <row r="703" spans="1:37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</row>
    <row r="704" spans="1:37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</row>
    <row r="705" spans="1:37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</row>
    <row r="706" spans="1:37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</row>
    <row r="707" spans="1:3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</row>
    <row r="708" spans="1:37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</row>
    <row r="709" spans="1:37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</row>
    <row r="710" spans="1:37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</row>
    <row r="711" spans="1:37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</row>
    <row r="712" spans="1:37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</row>
    <row r="713" spans="1:37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</row>
    <row r="714" spans="1:37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</row>
    <row r="715" spans="1:37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</row>
    <row r="716" spans="1:37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</row>
    <row r="717" spans="1:3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</row>
    <row r="718" spans="1:37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</row>
    <row r="719" spans="1:37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</row>
    <row r="720" spans="1:37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</row>
    <row r="721" spans="1:37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</row>
    <row r="722" spans="1:37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</row>
    <row r="723" spans="1:37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</row>
    <row r="724" spans="1:37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</row>
    <row r="725" spans="1:37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</row>
    <row r="726" spans="1:37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</row>
    <row r="727" spans="1:3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</row>
    <row r="728" spans="1:37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</row>
    <row r="729" spans="1:37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</row>
    <row r="730" spans="1:37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</row>
    <row r="731" spans="1:37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</row>
    <row r="732" spans="1:37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</row>
    <row r="733" spans="1:37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</row>
    <row r="734" spans="1:37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</row>
    <row r="735" spans="1:37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</row>
    <row r="736" spans="1:37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</row>
    <row r="737" spans="1: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</row>
    <row r="738" spans="1:37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</row>
    <row r="739" spans="1:37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</row>
    <row r="740" spans="1:37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</row>
    <row r="741" spans="1:37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</row>
    <row r="742" spans="1:37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</row>
    <row r="743" spans="1:37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</row>
    <row r="744" spans="1:37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</row>
    <row r="745" spans="1:37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</row>
    <row r="746" spans="1:37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</row>
    <row r="747" spans="1:3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</row>
    <row r="748" spans="1:37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</row>
    <row r="749" spans="1:37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</row>
    <row r="750" spans="1:37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</row>
    <row r="751" spans="1:37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</row>
    <row r="752" spans="1:37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</row>
    <row r="753" spans="1:37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</row>
    <row r="754" spans="1:37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</row>
    <row r="755" spans="1:37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</row>
    <row r="756" spans="1:37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</row>
    <row r="757" spans="1:3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</row>
    <row r="758" spans="1:37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</row>
    <row r="759" spans="1:37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</row>
    <row r="760" spans="1:37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</row>
    <row r="761" spans="1:37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</row>
    <row r="762" spans="1:37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</row>
    <row r="763" spans="1:37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</row>
    <row r="764" spans="1:37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</row>
    <row r="765" spans="1:37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</row>
    <row r="766" spans="1:37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</row>
    <row r="767" spans="1:3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</row>
    <row r="768" spans="1:37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</row>
    <row r="769" spans="1:37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</row>
    <row r="770" spans="1:37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</row>
    <row r="771" spans="1:37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</row>
    <row r="772" spans="1:37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</row>
    <row r="773" spans="1:37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</row>
    <row r="774" spans="1:37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</row>
    <row r="775" spans="1:37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</row>
    <row r="776" spans="1:37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</row>
    <row r="777" spans="1:3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</row>
    <row r="778" spans="1:37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</row>
    <row r="779" spans="1:37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</row>
    <row r="780" spans="1:37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</row>
    <row r="781" spans="1:37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</row>
    <row r="782" spans="1:37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</row>
    <row r="783" spans="1:37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</row>
    <row r="784" spans="1:37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</row>
    <row r="785" spans="1:37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</row>
    <row r="786" spans="1:37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</row>
    <row r="787" spans="1:3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</row>
    <row r="788" spans="1:37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</row>
    <row r="789" spans="1:37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</row>
    <row r="790" spans="1:37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</row>
    <row r="791" spans="1:37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</row>
    <row r="792" spans="1:37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</row>
    <row r="793" spans="1:37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</row>
    <row r="794" spans="1:37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</row>
    <row r="795" spans="1:37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</row>
    <row r="796" spans="1:37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</row>
    <row r="797" spans="1:3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</row>
    <row r="798" spans="1:37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</row>
    <row r="799" spans="1:37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</row>
    <row r="800" spans="1:37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</row>
    <row r="801" spans="1:37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</row>
    <row r="802" spans="1:37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</row>
    <row r="803" spans="1:37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</row>
    <row r="804" spans="1:37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</row>
    <row r="805" spans="1:37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</row>
    <row r="806" spans="1:37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</row>
    <row r="807" spans="1:3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</row>
    <row r="808" spans="1:37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</row>
    <row r="809" spans="1:37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</row>
    <row r="810" spans="1:37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</row>
    <row r="811" spans="1:37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</row>
    <row r="812" spans="1:37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</row>
    <row r="813" spans="1:37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</row>
    <row r="814" spans="1:37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</row>
    <row r="815" spans="1:37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</row>
    <row r="816" spans="1:37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</row>
    <row r="817" spans="1:3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</row>
    <row r="818" spans="1:37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</row>
    <row r="819" spans="1:37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</row>
    <row r="820" spans="1:37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</row>
    <row r="821" spans="1:37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</row>
    <row r="822" spans="1:37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</row>
    <row r="823" spans="1:37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</row>
    <row r="824" spans="1:37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</row>
    <row r="825" spans="1:37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</row>
    <row r="826" spans="1:37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</row>
    <row r="827" spans="1:3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</row>
    <row r="828" spans="1:37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</row>
    <row r="829" spans="1:37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</row>
    <row r="830" spans="1:37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</row>
    <row r="831" spans="1:37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</row>
    <row r="832" spans="1:37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</row>
    <row r="833" spans="1:37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</row>
    <row r="834" spans="1:37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</row>
    <row r="835" spans="1:37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</row>
    <row r="836" spans="1:37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</row>
    <row r="837" spans="1: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</row>
    <row r="838" spans="1:37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</row>
    <row r="839" spans="1:37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</row>
    <row r="840" spans="1:37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</row>
    <row r="841" spans="1:37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</row>
    <row r="842" spans="1:37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</row>
    <row r="843" spans="1:37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</row>
    <row r="844" spans="1:37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</row>
    <row r="845" spans="1:37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</row>
    <row r="846" spans="1:37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</row>
    <row r="847" spans="1:3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</row>
    <row r="848" spans="1:37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</row>
    <row r="849" spans="1:37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</row>
    <row r="850" spans="1:37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</row>
    <row r="851" spans="1:37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</row>
    <row r="852" spans="1:37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</row>
    <row r="853" spans="1:37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</row>
    <row r="854" spans="1:37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</row>
    <row r="855" spans="1:37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</row>
    <row r="856" spans="1:37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</row>
    <row r="857" spans="1:3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</row>
    <row r="858" spans="1:37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</row>
    <row r="859" spans="1:37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</row>
    <row r="860" spans="1:37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</row>
    <row r="861" spans="1:37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</row>
    <row r="862" spans="1:37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</row>
    <row r="863" spans="1:37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</row>
    <row r="864" spans="1:37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</row>
    <row r="865" spans="1:37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</row>
    <row r="866" spans="1:37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</row>
    <row r="867" spans="1:3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</row>
    <row r="868" spans="1:37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</row>
    <row r="869" spans="1:37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</row>
    <row r="870" spans="1:37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</row>
    <row r="871" spans="1:37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</row>
    <row r="872" spans="1:37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</row>
    <row r="873" spans="1:37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</row>
    <row r="874" spans="1:37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</row>
    <row r="875" spans="1:37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</row>
    <row r="876" spans="1:37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</row>
    <row r="877" spans="1:3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</row>
    <row r="878" spans="1:37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</row>
    <row r="879" spans="1:37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</row>
    <row r="880" spans="1:37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</row>
    <row r="881" spans="1:37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</row>
    <row r="882" spans="1:37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</row>
    <row r="883" spans="1:37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</row>
    <row r="884" spans="1:37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</row>
    <row r="885" spans="1:37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</row>
    <row r="886" spans="1:37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</row>
    <row r="887" spans="1:3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</row>
    <row r="888" spans="1:37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</row>
    <row r="889" spans="1:37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</row>
    <row r="890" spans="1:37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</row>
    <row r="891" spans="1:37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</row>
    <row r="892" spans="1:37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</row>
    <row r="893" spans="1:37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</row>
    <row r="894" spans="1:37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</row>
    <row r="895" spans="1:37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</row>
    <row r="896" spans="1:37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</row>
    <row r="897" spans="1:3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</row>
    <row r="898" spans="1:37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</row>
    <row r="899" spans="1:37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</row>
    <row r="900" spans="1:37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</row>
    <row r="901" spans="1:37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</row>
    <row r="902" spans="1:37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</row>
    <row r="903" spans="1:37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</row>
    <row r="904" spans="1:37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</row>
    <row r="905" spans="1:37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</row>
    <row r="906" spans="1:37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</row>
    <row r="907" spans="1:3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</row>
    <row r="908" spans="1:37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</row>
    <row r="909" spans="1:37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</row>
    <row r="910" spans="1:37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</row>
    <row r="911" spans="1:37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</row>
    <row r="912" spans="1:37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</row>
    <row r="913" spans="1:37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</row>
    <row r="914" spans="1:37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</row>
    <row r="915" spans="1:37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</row>
    <row r="916" spans="1:37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</row>
    <row r="917" spans="1:3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</row>
    <row r="918" spans="1:37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</row>
    <row r="919" spans="1:37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</row>
    <row r="920" spans="1:37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</row>
    <row r="921" spans="1:37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</row>
    <row r="922" spans="1:37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</row>
    <row r="923" spans="1:37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</row>
    <row r="924" spans="1:37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</row>
    <row r="925" spans="1:37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</row>
    <row r="926" spans="1:37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</row>
    <row r="927" spans="1:3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</row>
    <row r="928" spans="1:37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</row>
    <row r="929" spans="1:37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</row>
    <row r="930" spans="1:37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</row>
    <row r="931" spans="1:37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</row>
    <row r="932" spans="1:37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</row>
    <row r="933" spans="1:37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</row>
    <row r="934" spans="1:37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</row>
    <row r="935" spans="1:37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</row>
    <row r="936" spans="1:37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</row>
    <row r="937" spans="1: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</row>
    <row r="938" spans="1:37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</row>
    <row r="939" spans="1:37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</row>
    <row r="940" spans="1:37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</row>
    <row r="941" spans="1:37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</row>
    <row r="942" spans="1:37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</row>
    <row r="943" spans="1:37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</row>
    <row r="944" spans="1:37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</row>
    <row r="945" spans="1:37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</row>
    <row r="946" spans="1:37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</row>
    <row r="947" spans="1:3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</row>
    <row r="948" spans="1:37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</row>
    <row r="949" spans="1:37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</row>
    <row r="950" spans="1:37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</row>
    <row r="951" spans="1:37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</row>
    <row r="952" spans="1:37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</row>
    <row r="953" spans="1:37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</row>
    <row r="954" spans="1:37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</row>
    <row r="955" spans="1:37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</row>
    <row r="956" spans="1:37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</row>
    <row r="957" spans="1:3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</row>
    <row r="958" spans="1:37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</row>
    <row r="959" spans="1:37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</row>
    <row r="960" spans="1:37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</row>
    <row r="961" spans="1:37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</row>
    <row r="962" spans="1:37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</row>
    <row r="963" spans="1:37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</row>
    <row r="964" spans="1:37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</row>
    <row r="965" spans="1:37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</row>
    <row r="966" spans="1:37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</row>
    <row r="967" spans="1:3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</row>
    <row r="968" spans="1:37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</row>
    <row r="969" spans="1:37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</row>
    <row r="970" spans="1:37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</row>
    <row r="971" spans="1:37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</row>
    <row r="972" spans="1:37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</row>
    <row r="973" spans="1:37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</row>
    <row r="974" spans="1:37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</row>
    <row r="975" spans="1:37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</row>
    <row r="976" spans="1:37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</row>
    <row r="977" spans="1:3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</row>
    <row r="978" spans="1:37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</row>
    <row r="979" spans="1:37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</row>
    <row r="980" spans="1:37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</row>
    <row r="981" spans="1:37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</row>
    <row r="982" spans="1:37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</row>
    <row r="983" spans="1:37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</row>
    <row r="984" spans="1:37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</row>
    <row r="985" spans="1:37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</row>
    <row r="986" spans="1:37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</row>
    <row r="987" spans="1:3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</row>
    <row r="988" spans="1:37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</row>
    <row r="989" spans="1:37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</row>
    <row r="990" spans="1:37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</row>
    <row r="991" spans="1:37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</row>
    <row r="992" spans="1:37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</row>
    <row r="993" spans="1:37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</row>
    <row r="994" spans="1:37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</row>
    <row r="995" spans="1:37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</row>
    <row r="996" spans="1:37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</row>
    <row r="997" spans="1:3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</row>
    <row r="998" spans="1:37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</row>
    <row r="999" spans="1:37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</row>
    <row r="1000" spans="1:37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</row>
  </sheetData>
  <mergeCells count="7">
    <mergeCell ref="A8:B8"/>
    <mergeCell ref="A13:B13"/>
    <mergeCell ref="A1:B1"/>
    <mergeCell ref="A2:B2"/>
    <mergeCell ref="A3:B3"/>
    <mergeCell ref="A4:B4"/>
    <mergeCell ref="A5:B5"/>
  </mergeCells>
  <dataValidations count="2">
    <dataValidation type="list" allowBlank="1" showInputMessage="1" showErrorMessage="1" prompt=" - " sqref="B15">
      <formula1>_pdeTypeList</formula1>
    </dataValidation>
    <dataValidation type="list" allowBlank="1" showInputMessage="1" showErrorMessage="1" prompt="Основа за финансовите отчети - Изберете една от двете възможни опции: на консолидирана основа или на неконсолидирана основа. За да продължите към избора, натиснете ...." sqref="A3">
      <formula1>_consolidation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C00"/>
  </sheetPr>
  <dimension ref="A1:A1000"/>
  <sheetViews>
    <sheetView workbookViewId="0"/>
  </sheetViews>
  <sheetFormatPr defaultColWidth="15.140625" defaultRowHeight="15" customHeight="1"/>
  <cols>
    <col min="1" max="1" width="11.5703125" customWidth="1"/>
    <col min="2" max="26" width="7" customWidth="1"/>
  </cols>
  <sheetData>
    <row r="1" spans="1:1">
      <c r="A1" s="290" t="s">
        <v>677</v>
      </c>
    </row>
    <row r="2" spans="1:1">
      <c r="A2" s="290" t="s">
        <v>8</v>
      </c>
    </row>
    <row r="3" spans="1:1">
      <c r="A3" s="290"/>
    </row>
    <row r="4" spans="1:1">
      <c r="A4" s="290"/>
    </row>
    <row r="5" spans="1:1">
      <c r="A5" s="290" t="s">
        <v>678</v>
      </c>
    </row>
    <row r="6" spans="1:1">
      <c r="A6" s="290" t="s">
        <v>679</v>
      </c>
    </row>
    <row r="7" spans="1:1">
      <c r="A7" s="290" t="s">
        <v>680</v>
      </c>
    </row>
    <row r="8" spans="1:1">
      <c r="A8" s="290" t="s">
        <v>681</v>
      </c>
    </row>
    <row r="9" spans="1:1">
      <c r="A9" s="290" t="s">
        <v>137</v>
      </c>
    </row>
    <row r="10" spans="1:1">
      <c r="A10" s="290"/>
    </row>
    <row r="11" spans="1:1">
      <c r="A11" s="290" t="s">
        <v>682</v>
      </c>
    </row>
    <row r="12" spans="1:1">
      <c r="A12" s="290" t="s">
        <v>683</v>
      </c>
    </row>
    <row r="13" spans="1:1">
      <c r="A13" s="290" t="s">
        <v>684</v>
      </c>
    </row>
    <row r="14" spans="1:1">
      <c r="A14" s="290"/>
    </row>
    <row r="15" spans="1:1">
      <c r="A15" s="290"/>
    </row>
    <row r="16" spans="1:1">
      <c r="A16" s="290"/>
    </row>
    <row r="17" spans="1:1">
      <c r="A17" s="290"/>
    </row>
    <row r="18" spans="1:1">
      <c r="A18" s="290"/>
    </row>
    <row r="19" spans="1:1">
      <c r="A19" s="290"/>
    </row>
    <row r="20" spans="1:1">
      <c r="A20" s="290"/>
    </row>
    <row r="21" spans="1:1">
      <c r="A21" s="290"/>
    </row>
    <row r="22" spans="1:1">
      <c r="A22" s="290"/>
    </row>
    <row r="23" spans="1:1">
      <c r="A23" s="290"/>
    </row>
    <row r="24" spans="1:1">
      <c r="A24" s="290"/>
    </row>
    <row r="25" spans="1:1">
      <c r="A25" s="290"/>
    </row>
    <row r="26" spans="1:1">
      <c r="A26" s="290"/>
    </row>
    <row r="27" spans="1:1">
      <c r="A27" s="290"/>
    </row>
    <row r="28" spans="1:1">
      <c r="A28" s="290"/>
    </row>
    <row r="29" spans="1:1">
      <c r="A29" s="290"/>
    </row>
    <row r="30" spans="1:1">
      <c r="A30" s="290"/>
    </row>
    <row r="31" spans="1:1">
      <c r="A31" s="290"/>
    </row>
    <row r="32" spans="1:1">
      <c r="A32" s="290"/>
    </row>
    <row r="33" spans="1:1">
      <c r="A33" s="290"/>
    </row>
    <row r="34" spans="1:1">
      <c r="A34" s="290"/>
    </row>
    <row r="35" spans="1:1">
      <c r="A35" s="290"/>
    </row>
    <row r="36" spans="1:1">
      <c r="A36" s="290"/>
    </row>
    <row r="37" spans="1:1">
      <c r="A37" s="290"/>
    </row>
    <row r="38" spans="1:1">
      <c r="A38" s="290"/>
    </row>
    <row r="39" spans="1:1">
      <c r="A39" s="290"/>
    </row>
    <row r="40" spans="1:1">
      <c r="A40" s="290"/>
    </row>
    <row r="41" spans="1:1">
      <c r="A41" s="290"/>
    </row>
    <row r="42" spans="1:1">
      <c r="A42" s="290"/>
    </row>
    <row r="43" spans="1:1">
      <c r="A43" s="290"/>
    </row>
    <row r="44" spans="1:1">
      <c r="A44" s="290"/>
    </row>
    <row r="45" spans="1:1">
      <c r="A45" s="290"/>
    </row>
    <row r="46" spans="1:1">
      <c r="A46" s="290"/>
    </row>
    <row r="47" spans="1:1">
      <c r="A47" s="290"/>
    </row>
    <row r="48" spans="1:1">
      <c r="A48" s="290"/>
    </row>
    <row r="49" spans="1:1">
      <c r="A49" s="290"/>
    </row>
    <row r="50" spans="1:1">
      <c r="A50" s="290"/>
    </row>
    <row r="51" spans="1:1">
      <c r="A51" s="290"/>
    </row>
    <row r="52" spans="1:1">
      <c r="A52" s="290"/>
    </row>
    <row r="53" spans="1:1">
      <c r="A53" s="290"/>
    </row>
    <row r="54" spans="1:1">
      <c r="A54" s="290"/>
    </row>
    <row r="55" spans="1:1">
      <c r="A55" s="290"/>
    </row>
    <row r="56" spans="1:1">
      <c r="A56" s="290"/>
    </row>
    <row r="57" spans="1:1">
      <c r="A57" s="290"/>
    </row>
    <row r="58" spans="1:1">
      <c r="A58" s="290"/>
    </row>
    <row r="59" spans="1:1">
      <c r="A59" s="290"/>
    </row>
    <row r="60" spans="1:1">
      <c r="A60" s="290"/>
    </row>
    <row r="61" spans="1:1">
      <c r="A61" s="290"/>
    </row>
    <row r="62" spans="1:1">
      <c r="A62" s="290"/>
    </row>
    <row r="63" spans="1:1">
      <c r="A63" s="290"/>
    </row>
    <row r="64" spans="1:1">
      <c r="A64" s="290"/>
    </row>
    <row r="65" spans="1:1">
      <c r="A65" s="290"/>
    </row>
    <row r="66" spans="1:1">
      <c r="A66" s="290"/>
    </row>
    <row r="67" spans="1:1">
      <c r="A67" s="290"/>
    </row>
    <row r="68" spans="1:1">
      <c r="A68" s="290"/>
    </row>
    <row r="69" spans="1:1">
      <c r="A69" s="290"/>
    </row>
    <row r="70" spans="1:1">
      <c r="A70" s="290"/>
    </row>
    <row r="71" spans="1:1">
      <c r="A71" s="290"/>
    </row>
    <row r="72" spans="1:1">
      <c r="A72" s="290"/>
    </row>
    <row r="73" spans="1:1">
      <c r="A73" s="290"/>
    </row>
    <row r="74" spans="1:1">
      <c r="A74" s="290"/>
    </row>
    <row r="75" spans="1:1">
      <c r="A75" s="290"/>
    </row>
    <row r="76" spans="1:1">
      <c r="A76" s="290"/>
    </row>
    <row r="77" spans="1:1">
      <c r="A77" s="290"/>
    </row>
    <row r="78" spans="1:1">
      <c r="A78" s="290"/>
    </row>
    <row r="79" spans="1:1">
      <c r="A79" s="290"/>
    </row>
    <row r="80" spans="1:1">
      <c r="A80" s="290"/>
    </row>
    <row r="81" spans="1:1">
      <c r="A81" s="290"/>
    </row>
    <row r="82" spans="1:1">
      <c r="A82" s="290"/>
    </row>
    <row r="83" spans="1:1">
      <c r="A83" s="290"/>
    </row>
    <row r="84" spans="1:1">
      <c r="A84" s="290"/>
    </row>
    <row r="85" spans="1:1">
      <c r="A85" s="290"/>
    </row>
    <row r="86" spans="1:1">
      <c r="A86" s="290"/>
    </row>
    <row r="87" spans="1:1">
      <c r="A87" s="290"/>
    </row>
    <row r="88" spans="1:1">
      <c r="A88" s="290"/>
    </row>
    <row r="89" spans="1:1">
      <c r="A89" s="290"/>
    </row>
    <row r="90" spans="1:1">
      <c r="A90" s="290"/>
    </row>
    <row r="91" spans="1:1">
      <c r="A91" s="290"/>
    </row>
    <row r="92" spans="1:1">
      <c r="A92" s="290"/>
    </row>
    <row r="93" spans="1:1">
      <c r="A93" s="290"/>
    </row>
    <row r="94" spans="1:1">
      <c r="A94" s="290"/>
    </row>
    <row r="95" spans="1:1">
      <c r="A95" s="290"/>
    </row>
    <row r="96" spans="1:1">
      <c r="A96" s="290"/>
    </row>
    <row r="97" spans="1:1">
      <c r="A97" s="290"/>
    </row>
    <row r="98" spans="1:1">
      <c r="A98" s="290"/>
    </row>
    <row r="99" spans="1:1">
      <c r="A99" s="290"/>
    </row>
    <row r="100" spans="1:1">
      <c r="A100" s="290"/>
    </row>
    <row r="101" spans="1:1">
      <c r="A101" s="290"/>
    </row>
    <row r="102" spans="1:1">
      <c r="A102" s="290"/>
    </row>
    <row r="103" spans="1:1">
      <c r="A103" s="290"/>
    </row>
    <row r="104" spans="1:1">
      <c r="A104" s="290"/>
    </row>
    <row r="105" spans="1:1">
      <c r="A105" s="290"/>
    </row>
    <row r="106" spans="1:1">
      <c r="A106" s="290"/>
    </row>
    <row r="107" spans="1:1">
      <c r="A107" s="290"/>
    </row>
    <row r="108" spans="1:1">
      <c r="A108" s="290"/>
    </row>
    <row r="109" spans="1:1">
      <c r="A109" s="290"/>
    </row>
    <row r="110" spans="1:1">
      <c r="A110" s="290"/>
    </row>
    <row r="111" spans="1:1">
      <c r="A111" s="290"/>
    </row>
    <row r="112" spans="1:1">
      <c r="A112" s="290"/>
    </row>
    <row r="113" spans="1:1">
      <c r="A113" s="290"/>
    </row>
    <row r="114" spans="1:1">
      <c r="A114" s="290"/>
    </row>
    <row r="115" spans="1:1">
      <c r="A115" s="290"/>
    </row>
    <row r="116" spans="1:1">
      <c r="A116" s="290"/>
    </row>
    <row r="117" spans="1:1">
      <c r="A117" s="290"/>
    </row>
    <row r="118" spans="1:1">
      <c r="A118" s="290"/>
    </row>
    <row r="119" spans="1:1">
      <c r="A119" s="290"/>
    </row>
    <row r="120" spans="1:1">
      <c r="A120" s="290"/>
    </row>
    <row r="121" spans="1:1">
      <c r="A121" s="290"/>
    </row>
    <row r="122" spans="1:1">
      <c r="A122" s="290"/>
    </row>
    <row r="123" spans="1:1">
      <c r="A123" s="290"/>
    </row>
    <row r="124" spans="1:1">
      <c r="A124" s="290"/>
    </row>
    <row r="125" spans="1:1">
      <c r="A125" s="290"/>
    </row>
    <row r="126" spans="1:1">
      <c r="A126" s="290"/>
    </row>
    <row r="127" spans="1:1">
      <c r="A127" s="290"/>
    </row>
    <row r="128" spans="1:1">
      <c r="A128" s="290"/>
    </row>
    <row r="129" spans="1:1">
      <c r="A129" s="290"/>
    </row>
    <row r="130" spans="1:1">
      <c r="A130" s="290"/>
    </row>
    <row r="131" spans="1:1">
      <c r="A131" s="290"/>
    </row>
    <row r="132" spans="1:1">
      <c r="A132" s="290"/>
    </row>
    <row r="133" spans="1:1">
      <c r="A133" s="290"/>
    </row>
    <row r="134" spans="1:1">
      <c r="A134" s="290"/>
    </row>
    <row r="135" spans="1:1">
      <c r="A135" s="290"/>
    </row>
    <row r="136" spans="1:1">
      <c r="A136" s="290"/>
    </row>
    <row r="137" spans="1:1">
      <c r="A137" s="290"/>
    </row>
    <row r="138" spans="1:1">
      <c r="A138" s="290"/>
    </row>
    <row r="139" spans="1:1">
      <c r="A139" s="290"/>
    </row>
    <row r="140" spans="1:1">
      <c r="A140" s="290"/>
    </row>
    <row r="141" spans="1:1">
      <c r="A141" s="290"/>
    </row>
    <row r="142" spans="1:1">
      <c r="A142" s="290"/>
    </row>
    <row r="143" spans="1:1">
      <c r="A143" s="290"/>
    </row>
    <row r="144" spans="1:1">
      <c r="A144" s="290"/>
    </row>
    <row r="145" spans="1:1">
      <c r="A145" s="290"/>
    </row>
    <row r="146" spans="1:1">
      <c r="A146" s="290"/>
    </row>
    <row r="147" spans="1:1">
      <c r="A147" s="290"/>
    </row>
    <row r="148" spans="1:1">
      <c r="A148" s="290"/>
    </row>
    <row r="149" spans="1:1">
      <c r="A149" s="290"/>
    </row>
    <row r="150" spans="1:1">
      <c r="A150" s="290"/>
    </row>
    <row r="151" spans="1:1">
      <c r="A151" s="290"/>
    </row>
    <row r="152" spans="1:1">
      <c r="A152" s="290"/>
    </row>
    <row r="153" spans="1:1">
      <c r="A153" s="290"/>
    </row>
    <row r="154" spans="1:1">
      <c r="A154" s="290"/>
    </row>
    <row r="155" spans="1:1">
      <c r="A155" s="290"/>
    </row>
    <row r="156" spans="1:1">
      <c r="A156" s="290"/>
    </row>
    <row r="157" spans="1:1">
      <c r="A157" s="290"/>
    </row>
    <row r="158" spans="1:1">
      <c r="A158" s="290"/>
    </row>
    <row r="159" spans="1:1">
      <c r="A159" s="290"/>
    </row>
    <row r="160" spans="1:1">
      <c r="A160" s="290"/>
    </row>
    <row r="161" spans="1:1">
      <c r="A161" s="290"/>
    </row>
    <row r="162" spans="1:1">
      <c r="A162" s="290"/>
    </row>
    <row r="163" spans="1:1">
      <c r="A163" s="290"/>
    </row>
    <row r="164" spans="1:1">
      <c r="A164" s="290"/>
    </row>
    <row r="165" spans="1:1">
      <c r="A165" s="290"/>
    </row>
    <row r="166" spans="1:1">
      <c r="A166" s="290"/>
    </row>
    <row r="167" spans="1:1">
      <c r="A167" s="290"/>
    </row>
    <row r="168" spans="1:1">
      <c r="A168" s="290"/>
    </row>
    <row r="169" spans="1:1">
      <c r="A169" s="290"/>
    </row>
    <row r="170" spans="1:1">
      <c r="A170" s="290"/>
    </row>
    <row r="171" spans="1:1">
      <c r="A171" s="290"/>
    </row>
    <row r="172" spans="1:1">
      <c r="A172" s="290"/>
    </row>
    <row r="173" spans="1:1">
      <c r="A173" s="290"/>
    </row>
    <row r="174" spans="1:1">
      <c r="A174" s="290"/>
    </row>
    <row r="175" spans="1:1">
      <c r="A175" s="290"/>
    </row>
    <row r="176" spans="1:1">
      <c r="A176" s="290"/>
    </row>
    <row r="177" spans="1:1">
      <c r="A177" s="290"/>
    </row>
    <row r="178" spans="1:1">
      <c r="A178" s="290"/>
    </row>
    <row r="179" spans="1:1">
      <c r="A179" s="290"/>
    </row>
    <row r="180" spans="1:1">
      <c r="A180" s="290"/>
    </row>
    <row r="181" spans="1:1">
      <c r="A181" s="290"/>
    </row>
    <row r="182" spans="1:1">
      <c r="A182" s="290"/>
    </row>
    <row r="183" spans="1:1">
      <c r="A183" s="290"/>
    </row>
    <row r="184" spans="1:1">
      <c r="A184" s="290"/>
    </row>
    <row r="185" spans="1:1">
      <c r="A185" s="290"/>
    </row>
    <row r="186" spans="1:1">
      <c r="A186" s="290"/>
    </row>
    <row r="187" spans="1:1">
      <c r="A187" s="290"/>
    </row>
    <row r="188" spans="1:1">
      <c r="A188" s="290"/>
    </row>
    <row r="189" spans="1:1">
      <c r="A189" s="290"/>
    </row>
    <row r="190" spans="1:1">
      <c r="A190" s="290"/>
    </row>
    <row r="191" spans="1:1">
      <c r="A191" s="290"/>
    </row>
    <row r="192" spans="1:1">
      <c r="A192" s="290"/>
    </row>
    <row r="193" spans="1:1">
      <c r="A193" s="290"/>
    </row>
    <row r="194" spans="1:1">
      <c r="A194" s="290"/>
    </row>
    <row r="195" spans="1:1">
      <c r="A195" s="290"/>
    </row>
    <row r="196" spans="1:1">
      <c r="A196" s="290"/>
    </row>
    <row r="197" spans="1:1">
      <c r="A197" s="290"/>
    </row>
    <row r="198" spans="1:1">
      <c r="A198" s="290"/>
    </row>
    <row r="199" spans="1:1">
      <c r="A199" s="290"/>
    </row>
    <row r="200" spans="1:1">
      <c r="A200" s="290"/>
    </row>
    <row r="201" spans="1:1">
      <c r="A201" s="290"/>
    </row>
    <row r="202" spans="1:1">
      <c r="A202" s="290"/>
    </row>
    <row r="203" spans="1:1">
      <c r="A203" s="290"/>
    </row>
    <row r="204" spans="1:1">
      <c r="A204" s="290"/>
    </row>
    <row r="205" spans="1:1">
      <c r="A205" s="290"/>
    </row>
    <row r="206" spans="1:1">
      <c r="A206" s="290"/>
    </row>
    <row r="207" spans="1:1">
      <c r="A207" s="290"/>
    </row>
    <row r="208" spans="1:1">
      <c r="A208" s="290"/>
    </row>
    <row r="209" spans="1:1">
      <c r="A209" s="290"/>
    </row>
    <row r="210" spans="1:1">
      <c r="A210" s="290"/>
    </row>
    <row r="211" spans="1:1">
      <c r="A211" s="290"/>
    </row>
    <row r="212" spans="1:1">
      <c r="A212" s="290"/>
    </row>
    <row r="213" spans="1:1">
      <c r="A213" s="290"/>
    </row>
    <row r="214" spans="1:1">
      <c r="A214" s="290"/>
    </row>
    <row r="215" spans="1:1">
      <c r="A215" s="290"/>
    </row>
    <row r="216" spans="1:1">
      <c r="A216" s="290"/>
    </row>
    <row r="217" spans="1:1">
      <c r="A217" s="290"/>
    </row>
    <row r="218" spans="1:1">
      <c r="A218" s="290"/>
    </row>
    <row r="219" spans="1:1">
      <c r="A219" s="290"/>
    </row>
    <row r="220" spans="1:1">
      <c r="A220" s="290"/>
    </row>
    <row r="221" spans="1:1">
      <c r="A221" s="290"/>
    </row>
    <row r="222" spans="1:1">
      <c r="A222" s="290"/>
    </row>
    <row r="223" spans="1:1">
      <c r="A223" s="290"/>
    </row>
    <row r="224" spans="1:1">
      <c r="A224" s="290"/>
    </row>
    <row r="225" spans="1:1">
      <c r="A225" s="290"/>
    </row>
    <row r="226" spans="1:1">
      <c r="A226" s="290"/>
    </row>
    <row r="227" spans="1:1">
      <c r="A227" s="290"/>
    </row>
    <row r="228" spans="1:1">
      <c r="A228" s="290"/>
    </row>
    <row r="229" spans="1:1">
      <c r="A229" s="290"/>
    </row>
    <row r="230" spans="1:1">
      <c r="A230" s="290"/>
    </row>
    <row r="231" spans="1:1">
      <c r="A231" s="290"/>
    </row>
    <row r="232" spans="1:1">
      <c r="A232" s="290"/>
    </row>
    <row r="233" spans="1:1">
      <c r="A233" s="290"/>
    </row>
    <row r="234" spans="1:1">
      <c r="A234" s="290"/>
    </row>
    <row r="235" spans="1:1">
      <c r="A235" s="290"/>
    </row>
    <row r="236" spans="1:1">
      <c r="A236" s="290"/>
    </row>
    <row r="237" spans="1:1">
      <c r="A237" s="290"/>
    </row>
    <row r="238" spans="1:1">
      <c r="A238" s="290"/>
    </row>
    <row r="239" spans="1:1">
      <c r="A239" s="290"/>
    </row>
    <row r="240" spans="1:1">
      <c r="A240" s="290"/>
    </row>
    <row r="241" spans="1:1">
      <c r="A241" s="290"/>
    </row>
    <row r="242" spans="1:1">
      <c r="A242" s="290"/>
    </row>
    <row r="243" spans="1:1">
      <c r="A243" s="290"/>
    </row>
    <row r="244" spans="1:1">
      <c r="A244" s="290"/>
    </row>
    <row r="245" spans="1:1">
      <c r="A245" s="290"/>
    </row>
    <row r="246" spans="1:1">
      <c r="A246" s="290"/>
    </row>
    <row r="247" spans="1:1">
      <c r="A247" s="290"/>
    </row>
    <row r="248" spans="1:1">
      <c r="A248" s="290"/>
    </row>
    <row r="249" spans="1:1">
      <c r="A249" s="290"/>
    </row>
    <row r="250" spans="1:1">
      <c r="A250" s="290"/>
    </row>
    <row r="251" spans="1:1">
      <c r="A251" s="290"/>
    </row>
    <row r="252" spans="1:1">
      <c r="A252" s="290"/>
    </row>
    <row r="253" spans="1:1">
      <c r="A253" s="290"/>
    </row>
    <row r="254" spans="1:1">
      <c r="A254" s="290"/>
    </row>
    <row r="255" spans="1:1">
      <c r="A255" s="290"/>
    </row>
    <row r="256" spans="1:1">
      <c r="A256" s="290"/>
    </row>
    <row r="257" spans="1:1">
      <c r="A257" s="290"/>
    </row>
    <row r="258" spans="1:1">
      <c r="A258" s="290"/>
    </row>
    <row r="259" spans="1:1">
      <c r="A259" s="290"/>
    </row>
    <row r="260" spans="1:1">
      <c r="A260" s="290"/>
    </row>
    <row r="261" spans="1:1">
      <c r="A261" s="290"/>
    </row>
    <row r="262" spans="1:1">
      <c r="A262" s="290"/>
    </row>
    <row r="263" spans="1:1">
      <c r="A263" s="290"/>
    </row>
    <row r="264" spans="1:1">
      <c r="A264" s="290"/>
    </row>
    <row r="265" spans="1:1">
      <c r="A265" s="290"/>
    </row>
    <row r="266" spans="1:1">
      <c r="A266" s="290"/>
    </row>
    <row r="267" spans="1:1">
      <c r="A267" s="290"/>
    </row>
    <row r="268" spans="1:1">
      <c r="A268" s="290"/>
    </row>
    <row r="269" spans="1:1">
      <c r="A269" s="290"/>
    </row>
    <row r="270" spans="1:1">
      <c r="A270" s="290"/>
    </row>
    <row r="271" spans="1:1">
      <c r="A271" s="290"/>
    </row>
    <row r="272" spans="1:1">
      <c r="A272" s="290"/>
    </row>
    <row r="273" spans="1:1">
      <c r="A273" s="290"/>
    </row>
    <row r="274" spans="1:1">
      <c r="A274" s="290"/>
    </row>
    <row r="275" spans="1:1">
      <c r="A275" s="290"/>
    </row>
    <row r="276" spans="1:1">
      <c r="A276" s="290"/>
    </row>
    <row r="277" spans="1:1">
      <c r="A277" s="290"/>
    </row>
    <row r="278" spans="1:1">
      <c r="A278" s="290"/>
    </row>
    <row r="279" spans="1:1">
      <c r="A279" s="290"/>
    </row>
    <row r="280" spans="1:1">
      <c r="A280" s="290"/>
    </row>
    <row r="281" spans="1:1">
      <c r="A281" s="290"/>
    </row>
    <row r="282" spans="1:1">
      <c r="A282" s="290"/>
    </row>
    <row r="283" spans="1:1">
      <c r="A283" s="290"/>
    </row>
    <row r="284" spans="1:1">
      <c r="A284" s="290"/>
    </row>
    <row r="285" spans="1:1">
      <c r="A285" s="290"/>
    </row>
    <row r="286" spans="1:1">
      <c r="A286" s="290"/>
    </row>
    <row r="287" spans="1:1">
      <c r="A287" s="290"/>
    </row>
    <row r="288" spans="1:1">
      <c r="A288" s="290"/>
    </row>
    <row r="289" spans="1:1">
      <c r="A289" s="290"/>
    </row>
    <row r="290" spans="1:1">
      <c r="A290" s="290"/>
    </row>
    <row r="291" spans="1:1">
      <c r="A291" s="290"/>
    </row>
    <row r="292" spans="1:1">
      <c r="A292" s="290"/>
    </row>
    <row r="293" spans="1:1">
      <c r="A293" s="290"/>
    </row>
    <row r="294" spans="1:1">
      <c r="A294" s="290"/>
    </row>
    <row r="295" spans="1:1">
      <c r="A295" s="290"/>
    </row>
    <row r="296" spans="1:1">
      <c r="A296" s="290"/>
    </row>
    <row r="297" spans="1:1">
      <c r="A297" s="290"/>
    </row>
    <row r="298" spans="1:1">
      <c r="A298" s="290"/>
    </row>
    <row r="299" spans="1:1">
      <c r="A299" s="290"/>
    </row>
    <row r="300" spans="1:1">
      <c r="A300" s="290"/>
    </row>
    <row r="301" spans="1:1">
      <c r="A301" s="290"/>
    </row>
    <row r="302" spans="1:1">
      <c r="A302" s="290"/>
    </row>
    <row r="303" spans="1:1">
      <c r="A303" s="290"/>
    </row>
    <row r="304" spans="1:1">
      <c r="A304" s="290"/>
    </row>
    <row r="305" spans="1:1">
      <c r="A305" s="290"/>
    </row>
    <row r="306" spans="1:1">
      <c r="A306" s="290"/>
    </row>
    <row r="307" spans="1:1">
      <c r="A307" s="290"/>
    </row>
    <row r="308" spans="1:1">
      <c r="A308" s="290"/>
    </row>
    <row r="309" spans="1:1">
      <c r="A309" s="290"/>
    </row>
    <row r="310" spans="1:1">
      <c r="A310" s="290"/>
    </row>
    <row r="311" spans="1:1">
      <c r="A311" s="290"/>
    </row>
    <row r="312" spans="1:1">
      <c r="A312" s="290"/>
    </row>
    <row r="313" spans="1:1">
      <c r="A313" s="290"/>
    </row>
    <row r="314" spans="1:1">
      <c r="A314" s="290"/>
    </row>
    <row r="315" spans="1:1">
      <c r="A315" s="290"/>
    </row>
    <row r="316" spans="1:1">
      <c r="A316" s="290"/>
    </row>
    <row r="317" spans="1:1">
      <c r="A317" s="290"/>
    </row>
    <row r="318" spans="1:1">
      <c r="A318" s="290"/>
    </row>
    <row r="319" spans="1:1">
      <c r="A319" s="290"/>
    </row>
    <row r="320" spans="1:1">
      <c r="A320" s="290"/>
    </row>
    <row r="321" spans="1:1">
      <c r="A321" s="290"/>
    </row>
    <row r="322" spans="1:1">
      <c r="A322" s="290"/>
    </row>
    <row r="323" spans="1:1">
      <c r="A323" s="290"/>
    </row>
    <row r="324" spans="1:1">
      <c r="A324" s="290"/>
    </row>
    <row r="325" spans="1:1">
      <c r="A325" s="290"/>
    </row>
    <row r="326" spans="1:1">
      <c r="A326" s="290"/>
    </row>
    <row r="327" spans="1:1">
      <c r="A327" s="290"/>
    </row>
    <row r="328" spans="1:1">
      <c r="A328" s="290"/>
    </row>
    <row r="329" spans="1:1">
      <c r="A329" s="290"/>
    </row>
    <row r="330" spans="1:1">
      <c r="A330" s="290"/>
    </row>
    <row r="331" spans="1:1">
      <c r="A331" s="290"/>
    </row>
    <row r="332" spans="1:1">
      <c r="A332" s="290"/>
    </row>
    <row r="333" spans="1:1">
      <c r="A333" s="290"/>
    </row>
    <row r="334" spans="1:1">
      <c r="A334" s="290"/>
    </row>
    <row r="335" spans="1:1">
      <c r="A335" s="290"/>
    </row>
    <row r="336" spans="1:1">
      <c r="A336" s="290"/>
    </row>
    <row r="337" spans="1:1">
      <c r="A337" s="290"/>
    </row>
    <row r="338" spans="1:1">
      <c r="A338" s="290"/>
    </row>
    <row r="339" spans="1:1">
      <c r="A339" s="290"/>
    </row>
    <row r="340" spans="1:1">
      <c r="A340" s="290"/>
    </row>
    <row r="341" spans="1:1">
      <c r="A341" s="290"/>
    </row>
    <row r="342" spans="1:1">
      <c r="A342" s="290"/>
    </row>
    <row r="343" spans="1:1">
      <c r="A343" s="290"/>
    </row>
    <row r="344" spans="1:1">
      <c r="A344" s="290"/>
    </row>
    <row r="345" spans="1:1">
      <c r="A345" s="290"/>
    </row>
    <row r="346" spans="1:1">
      <c r="A346" s="290"/>
    </row>
    <row r="347" spans="1:1">
      <c r="A347" s="290"/>
    </row>
    <row r="348" spans="1:1">
      <c r="A348" s="290"/>
    </row>
    <row r="349" spans="1:1">
      <c r="A349" s="290"/>
    </row>
    <row r="350" spans="1:1">
      <c r="A350" s="290"/>
    </row>
    <row r="351" spans="1:1">
      <c r="A351" s="290"/>
    </row>
    <row r="352" spans="1:1">
      <c r="A352" s="290"/>
    </row>
    <row r="353" spans="1:1">
      <c r="A353" s="290"/>
    </row>
    <row r="354" spans="1:1">
      <c r="A354" s="290"/>
    </row>
    <row r="355" spans="1:1">
      <c r="A355" s="290"/>
    </row>
    <row r="356" spans="1:1">
      <c r="A356" s="290"/>
    </row>
    <row r="357" spans="1:1">
      <c r="A357" s="290"/>
    </row>
    <row r="358" spans="1:1">
      <c r="A358" s="290"/>
    </row>
    <row r="359" spans="1:1">
      <c r="A359" s="290"/>
    </row>
    <row r="360" spans="1:1">
      <c r="A360" s="290"/>
    </row>
    <row r="361" spans="1:1">
      <c r="A361" s="290"/>
    </row>
    <row r="362" spans="1:1">
      <c r="A362" s="290"/>
    </row>
    <row r="363" spans="1:1">
      <c r="A363" s="290"/>
    </row>
    <row r="364" spans="1:1">
      <c r="A364" s="290"/>
    </row>
    <row r="365" spans="1:1">
      <c r="A365" s="290"/>
    </row>
    <row r="366" spans="1:1">
      <c r="A366" s="290"/>
    </row>
    <row r="367" spans="1:1">
      <c r="A367" s="290"/>
    </row>
    <row r="368" spans="1:1">
      <c r="A368" s="290"/>
    </row>
    <row r="369" spans="1:1">
      <c r="A369" s="290"/>
    </row>
    <row r="370" spans="1:1">
      <c r="A370" s="290"/>
    </row>
    <row r="371" spans="1:1">
      <c r="A371" s="290"/>
    </row>
    <row r="372" spans="1:1">
      <c r="A372" s="290"/>
    </row>
    <row r="373" spans="1:1">
      <c r="A373" s="290"/>
    </row>
    <row r="374" spans="1:1">
      <c r="A374" s="290"/>
    </row>
    <row r="375" spans="1:1">
      <c r="A375" s="290"/>
    </row>
    <row r="376" spans="1:1">
      <c r="A376" s="290"/>
    </row>
    <row r="377" spans="1:1">
      <c r="A377" s="290"/>
    </row>
    <row r="378" spans="1:1">
      <c r="A378" s="290"/>
    </row>
    <row r="379" spans="1:1">
      <c r="A379" s="290"/>
    </row>
    <row r="380" spans="1:1">
      <c r="A380" s="290"/>
    </row>
    <row r="381" spans="1:1">
      <c r="A381" s="290"/>
    </row>
    <row r="382" spans="1:1">
      <c r="A382" s="290"/>
    </row>
    <row r="383" spans="1:1">
      <c r="A383" s="290"/>
    </row>
    <row r="384" spans="1:1">
      <c r="A384" s="290"/>
    </row>
    <row r="385" spans="1:1">
      <c r="A385" s="290"/>
    </row>
    <row r="386" spans="1:1">
      <c r="A386" s="290"/>
    </row>
    <row r="387" spans="1:1">
      <c r="A387" s="290"/>
    </row>
    <row r="388" spans="1:1">
      <c r="A388" s="290"/>
    </row>
    <row r="389" spans="1:1">
      <c r="A389" s="290"/>
    </row>
    <row r="390" spans="1:1">
      <c r="A390" s="290"/>
    </row>
    <row r="391" spans="1:1">
      <c r="A391" s="290"/>
    </row>
    <row r="392" spans="1:1">
      <c r="A392" s="290"/>
    </row>
    <row r="393" spans="1:1">
      <c r="A393" s="290"/>
    </row>
    <row r="394" spans="1:1">
      <c r="A394" s="290"/>
    </row>
    <row r="395" spans="1:1">
      <c r="A395" s="290"/>
    </row>
    <row r="396" spans="1:1">
      <c r="A396" s="290"/>
    </row>
    <row r="397" spans="1:1">
      <c r="A397" s="290"/>
    </row>
    <row r="398" spans="1:1">
      <c r="A398" s="290"/>
    </row>
    <row r="399" spans="1:1">
      <c r="A399" s="290"/>
    </row>
    <row r="400" spans="1:1">
      <c r="A400" s="290"/>
    </row>
    <row r="401" spans="1:1">
      <c r="A401" s="290"/>
    </row>
    <row r="402" spans="1:1">
      <c r="A402" s="290"/>
    </row>
    <row r="403" spans="1:1">
      <c r="A403" s="290"/>
    </row>
    <row r="404" spans="1:1">
      <c r="A404" s="290"/>
    </row>
    <row r="405" spans="1:1">
      <c r="A405" s="290"/>
    </row>
    <row r="406" spans="1:1">
      <c r="A406" s="290"/>
    </row>
    <row r="407" spans="1:1">
      <c r="A407" s="290"/>
    </row>
    <row r="408" spans="1:1">
      <c r="A408" s="290"/>
    </row>
    <row r="409" spans="1:1">
      <c r="A409" s="290"/>
    </row>
    <row r="410" spans="1:1">
      <c r="A410" s="290"/>
    </row>
    <row r="411" spans="1:1">
      <c r="A411" s="290"/>
    </row>
    <row r="412" spans="1:1">
      <c r="A412" s="290"/>
    </row>
    <row r="413" spans="1:1">
      <c r="A413" s="290"/>
    </row>
    <row r="414" spans="1:1">
      <c r="A414" s="290"/>
    </row>
    <row r="415" spans="1:1">
      <c r="A415" s="290"/>
    </row>
    <row r="416" spans="1:1">
      <c r="A416" s="290"/>
    </row>
    <row r="417" spans="1:1">
      <c r="A417" s="290"/>
    </row>
    <row r="418" spans="1:1">
      <c r="A418" s="290"/>
    </row>
    <row r="419" spans="1:1">
      <c r="A419" s="290"/>
    </row>
    <row r="420" spans="1:1">
      <c r="A420" s="290"/>
    </row>
    <row r="421" spans="1:1">
      <c r="A421" s="290"/>
    </row>
    <row r="422" spans="1:1">
      <c r="A422" s="290"/>
    </row>
    <row r="423" spans="1:1">
      <c r="A423" s="290"/>
    </row>
    <row r="424" spans="1:1">
      <c r="A424" s="290"/>
    </row>
    <row r="425" spans="1:1">
      <c r="A425" s="290"/>
    </row>
    <row r="426" spans="1:1">
      <c r="A426" s="290"/>
    </row>
    <row r="427" spans="1:1">
      <c r="A427" s="290"/>
    </row>
    <row r="428" spans="1:1">
      <c r="A428" s="290"/>
    </row>
    <row r="429" spans="1:1">
      <c r="A429" s="290"/>
    </row>
    <row r="430" spans="1:1">
      <c r="A430" s="290"/>
    </row>
    <row r="431" spans="1:1">
      <c r="A431" s="290"/>
    </row>
    <row r="432" spans="1:1">
      <c r="A432" s="290"/>
    </row>
    <row r="433" spans="1:1">
      <c r="A433" s="290"/>
    </row>
    <row r="434" spans="1:1">
      <c r="A434" s="290"/>
    </row>
    <row r="435" spans="1:1">
      <c r="A435" s="290"/>
    </row>
    <row r="436" spans="1:1">
      <c r="A436" s="290"/>
    </row>
    <row r="437" spans="1:1">
      <c r="A437" s="290"/>
    </row>
    <row r="438" spans="1:1">
      <c r="A438" s="290"/>
    </row>
    <row r="439" spans="1:1">
      <c r="A439" s="290"/>
    </row>
    <row r="440" spans="1:1">
      <c r="A440" s="290"/>
    </row>
    <row r="441" spans="1:1">
      <c r="A441" s="290"/>
    </row>
    <row r="442" spans="1:1">
      <c r="A442" s="290"/>
    </row>
    <row r="443" spans="1:1">
      <c r="A443" s="290"/>
    </row>
    <row r="444" spans="1:1">
      <c r="A444" s="290"/>
    </row>
    <row r="445" spans="1:1">
      <c r="A445" s="290"/>
    </row>
    <row r="446" spans="1:1">
      <c r="A446" s="290"/>
    </row>
    <row r="447" spans="1:1">
      <c r="A447" s="290"/>
    </row>
    <row r="448" spans="1:1">
      <c r="A448" s="290"/>
    </row>
    <row r="449" spans="1:1">
      <c r="A449" s="290"/>
    </row>
    <row r="450" spans="1:1">
      <c r="A450" s="290"/>
    </row>
    <row r="451" spans="1:1">
      <c r="A451" s="290"/>
    </row>
    <row r="452" spans="1:1">
      <c r="A452" s="290"/>
    </row>
    <row r="453" spans="1:1">
      <c r="A453" s="290"/>
    </row>
    <row r="454" spans="1:1">
      <c r="A454" s="290"/>
    </row>
    <row r="455" spans="1:1">
      <c r="A455" s="290"/>
    </row>
    <row r="456" spans="1:1">
      <c r="A456" s="290"/>
    </row>
    <row r="457" spans="1:1">
      <c r="A457" s="290"/>
    </row>
    <row r="458" spans="1:1">
      <c r="A458" s="290"/>
    </row>
    <row r="459" spans="1:1">
      <c r="A459" s="290"/>
    </row>
    <row r="460" spans="1:1">
      <c r="A460" s="290"/>
    </row>
    <row r="461" spans="1:1">
      <c r="A461" s="290"/>
    </row>
    <row r="462" spans="1:1">
      <c r="A462" s="290"/>
    </row>
    <row r="463" spans="1:1">
      <c r="A463" s="290"/>
    </row>
    <row r="464" spans="1:1">
      <c r="A464" s="290"/>
    </row>
    <row r="465" spans="1:1">
      <c r="A465" s="290"/>
    </row>
    <row r="466" spans="1:1">
      <c r="A466" s="290"/>
    </row>
    <row r="467" spans="1:1">
      <c r="A467" s="290"/>
    </row>
    <row r="468" spans="1:1">
      <c r="A468" s="290"/>
    </row>
    <row r="469" spans="1:1">
      <c r="A469" s="290"/>
    </row>
    <row r="470" spans="1:1">
      <c r="A470" s="290"/>
    </row>
    <row r="471" spans="1:1">
      <c r="A471" s="290"/>
    </row>
    <row r="472" spans="1:1">
      <c r="A472" s="290"/>
    </row>
    <row r="473" spans="1:1">
      <c r="A473" s="290"/>
    </row>
    <row r="474" spans="1:1">
      <c r="A474" s="290"/>
    </row>
    <row r="475" spans="1:1">
      <c r="A475" s="290"/>
    </row>
    <row r="476" spans="1:1">
      <c r="A476" s="290"/>
    </row>
    <row r="477" spans="1:1">
      <c r="A477" s="290"/>
    </row>
    <row r="478" spans="1:1">
      <c r="A478" s="290"/>
    </row>
    <row r="479" spans="1:1">
      <c r="A479" s="290"/>
    </row>
    <row r="480" spans="1:1">
      <c r="A480" s="290"/>
    </row>
    <row r="481" spans="1:1">
      <c r="A481" s="290"/>
    </row>
    <row r="482" spans="1:1">
      <c r="A482" s="290"/>
    </row>
    <row r="483" spans="1:1">
      <c r="A483" s="290"/>
    </row>
    <row r="484" spans="1:1">
      <c r="A484" s="290"/>
    </row>
    <row r="485" spans="1:1">
      <c r="A485" s="290"/>
    </row>
    <row r="486" spans="1:1">
      <c r="A486" s="290"/>
    </row>
    <row r="487" spans="1:1">
      <c r="A487" s="290"/>
    </row>
    <row r="488" spans="1:1">
      <c r="A488" s="290"/>
    </row>
    <row r="489" spans="1:1">
      <c r="A489" s="290"/>
    </row>
    <row r="490" spans="1:1">
      <c r="A490" s="290"/>
    </row>
    <row r="491" spans="1:1">
      <c r="A491" s="290"/>
    </row>
    <row r="492" spans="1:1">
      <c r="A492" s="290"/>
    </row>
    <row r="493" spans="1:1">
      <c r="A493" s="290"/>
    </row>
    <row r="494" spans="1:1">
      <c r="A494" s="290"/>
    </row>
    <row r="495" spans="1:1">
      <c r="A495" s="290"/>
    </row>
    <row r="496" spans="1:1">
      <c r="A496" s="290"/>
    </row>
    <row r="497" spans="1:1">
      <c r="A497" s="290"/>
    </row>
    <row r="498" spans="1:1">
      <c r="A498" s="290"/>
    </row>
    <row r="499" spans="1:1">
      <c r="A499" s="290"/>
    </row>
    <row r="500" spans="1:1">
      <c r="A500" s="290"/>
    </row>
    <row r="501" spans="1:1">
      <c r="A501" s="290"/>
    </row>
    <row r="502" spans="1:1">
      <c r="A502" s="290"/>
    </row>
    <row r="503" spans="1:1">
      <c r="A503" s="290"/>
    </row>
    <row r="504" spans="1:1">
      <c r="A504" s="290"/>
    </row>
    <row r="505" spans="1:1">
      <c r="A505" s="290"/>
    </row>
    <row r="506" spans="1:1">
      <c r="A506" s="290"/>
    </row>
    <row r="507" spans="1:1">
      <c r="A507" s="290"/>
    </row>
    <row r="508" spans="1:1">
      <c r="A508" s="290"/>
    </row>
    <row r="509" spans="1:1">
      <c r="A509" s="290"/>
    </row>
    <row r="510" spans="1:1">
      <c r="A510" s="290"/>
    </row>
    <row r="511" spans="1:1">
      <c r="A511" s="290"/>
    </row>
    <row r="512" spans="1:1">
      <c r="A512" s="290"/>
    </row>
    <row r="513" spans="1:1">
      <c r="A513" s="290"/>
    </row>
    <row r="514" spans="1:1">
      <c r="A514" s="290"/>
    </row>
    <row r="515" spans="1:1">
      <c r="A515" s="290"/>
    </row>
    <row r="516" spans="1:1">
      <c r="A516" s="290"/>
    </row>
    <row r="517" spans="1:1">
      <c r="A517" s="290"/>
    </row>
    <row r="518" spans="1:1">
      <c r="A518" s="290"/>
    </row>
    <row r="519" spans="1:1">
      <c r="A519" s="290"/>
    </row>
    <row r="520" spans="1:1">
      <c r="A520" s="290"/>
    </row>
    <row r="521" spans="1:1">
      <c r="A521" s="290"/>
    </row>
    <row r="522" spans="1:1">
      <c r="A522" s="290"/>
    </row>
    <row r="523" spans="1:1">
      <c r="A523" s="290"/>
    </row>
    <row r="524" spans="1:1">
      <c r="A524" s="290"/>
    </row>
    <row r="525" spans="1:1">
      <c r="A525" s="290"/>
    </row>
    <row r="526" spans="1:1">
      <c r="A526" s="290"/>
    </row>
    <row r="527" spans="1:1">
      <c r="A527" s="290"/>
    </row>
    <row r="528" spans="1:1">
      <c r="A528" s="290"/>
    </row>
    <row r="529" spans="1:1">
      <c r="A529" s="290"/>
    </row>
    <row r="530" spans="1:1">
      <c r="A530" s="290"/>
    </row>
    <row r="531" spans="1:1">
      <c r="A531" s="290"/>
    </row>
    <row r="532" spans="1:1">
      <c r="A532" s="290"/>
    </row>
    <row r="533" spans="1:1">
      <c r="A533" s="290"/>
    </row>
    <row r="534" spans="1:1">
      <c r="A534" s="290"/>
    </row>
    <row r="535" spans="1:1">
      <c r="A535" s="290"/>
    </row>
    <row r="536" spans="1:1">
      <c r="A536" s="290"/>
    </row>
    <row r="537" spans="1:1">
      <c r="A537" s="290"/>
    </row>
    <row r="538" spans="1:1">
      <c r="A538" s="290"/>
    </row>
    <row r="539" spans="1:1">
      <c r="A539" s="290"/>
    </row>
    <row r="540" spans="1:1">
      <c r="A540" s="290"/>
    </row>
    <row r="541" spans="1:1">
      <c r="A541" s="290"/>
    </row>
    <row r="542" spans="1:1">
      <c r="A542" s="290"/>
    </row>
    <row r="543" spans="1:1">
      <c r="A543" s="290"/>
    </row>
    <row r="544" spans="1:1">
      <c r="A544" s="290"/>
    </row>
    <row r="545" spans="1:1">
      <c r="A545" s="290"/>
    </row>
    <row r="546" spans="1:1">
      <c r="A546" s="290"/>
    </row>
    <row r="547" spans="1:1">
      <c r="A547" s="290"/>
    </row>
    <row r="548" spans="1:1">
      <c r="A548" s="290"/>
    </row>
    <row r="549" spans="1:1">
      <c r="A549" s="290"/>
    </row>
    <row r="550" spans="1:1">
      <c r="A550" s="290"/>
    </row>
    <row r="551" spans="1:1">
      <c r="A551" s="290"/>
    </row>
    <row r="552" spans="1:1">
      <c r="A552" s="290"/>
    </row>
    <row r="553" spans="1:1">
      <c r="A553" s="290"/>
    </row>
    <row r="554" spans="1:1">
      <c r="A554" s="290"/>
    </row>
    <row r="555" spans="1:1">
      <c r="A555" s="290"/>
    </row>
    <row r="556" spans="1:1">
      <c r="A556" s="290"/>
    </row>
    <row r="557" spans="1:1">
      <c r="A557" s="290"/>
    </row>
    <row r="558" spans="1:1">
      <c r="A558" s="290"/>
    </row>
    <row r="559" spans="1:1">
      <c r="A559" s="290"/>
    </row>
    <row r="560" spans="1:1">
      <c r="A560" s="290"/>
    </row>
    <row r="561" spans="1:1">
      <c r="A561" s="290"/>
    </row>
    <row r="562" spans="1:1">
      <c r="A562" s="290"/>
    </row>
    <row r="563" spans="1:1">
      <c r="A563" s="290"/>
    </row>
    <row r="564" spans="1:1">
      <c r="A564" s="290"/>
    </row>
    <row r="565" spans="1:1">
      <c r="A565" s="290"/>
    </row>
    <row r="566" spans="1:1">
      <c r="A566" s="290"/>
    </row>
    <row r="567" spans="1:1">
      <c r="A567" s="290"/>
    </row>
    <row r="568" spans="1:1">
      <c r="A568" s="290"/>
    </row>
    <row r="569" spans="1:1">
      <c r="A569" s="290"/>
    </row>
    <row r="570" spans="1:1">
      <c r="A570" s="290"/>
    </row>
    <row r="571" spans="1:1">
      <c r="A571" s="290"/>
    </row>
    <row r="572" spans="1:1">
      <c r="A572" s="290"/>
    </row>
    <row r="573" spans="1:1">
      <c r="A573" s="290"/>
    </row>
    <row r="574" spans="1:1">
      <c r="A574" s="290"/>
    </row>
    <row r="575" spans="1:1">
      <c r="A575" s="290"/>
    </row>
    <row r="576" spans="1:1">
      <c r="A576" s="290"/>
    </row>
    <row r="577" spans="1:1">
      <c r="A577" s="290"/>
    </row>
    <row r="578" spans="1:1">
      <c r="A578" s="290"/>
    </row>
    <row r="579" spans="1:1">
      <c r="A579" s="290"/>
    </row>
    <row r="580" spans="1:1">
      <c r="A580" s="290"/>
    </row>
    <row r="581" spans="1:1">
      <c r="A581" s="290"/>
    </row>
    <row r="582" spans="1:1">
      <c r="A582" s="290"/>
    </row>
    <row r="583" spans="1:1">
      <c r="A583" s="290"/>
    </row>
    <row r="584" spans="1:1">
      <c r="A584" s="290"/>
    </row>
    <row r="585" spans="1:1">
      <c r="A585" s="290"/>
    </row>
    <row r="586" spans="1:1">
      <c r="A586" s="290"/>
    </row>
    <row r="587" spans="1:1">
      <c r="A587" s="290"/>
    </row>
    <row r="588" spans="1:1">
      <c r="A588" s="290"/>
    </row>
    <row r="589" spans="1:1">
      <c r="A589" s="290"/>
    </row>
    <row r="590" spans="1:1">
      <c r="A590" s="290"/>
    </row>
    <row r="591" spans="1:1">
      <c r="A591" s="290"/>
    </row>
    <row r="592" spans="1:1">
      <c r="A592" s="290"/>
    </row>
    <row r="593" spans="1:1">
      <c r="A593" s="290"/>
    </row>
    <row r="594" spans="1:1">
      <c r="A594" s="290"/>
    </row>
    <row r="595" spans="1:1">
      <c r="A595" s="290"/>
    </row>
    <row r="596" spans="1:1">
      <c r="A596" s="290"/>
    </row>
    <row r="597" spans="1:1">
      <c r="A597" s="290"/>
    </row>
    <row r="598" spans="1:1">
      <c r="A598" s="290"/>
    </row>
    <row r="599" spans="1:1">
      <c r="A599" s="290"/>
    </row>
    <row r="600" spans="1:1">
      <c r="A600" s="290"/>
    </row>
    <row r="601" spans="1:1">
      <c r="A601" s="290"/>
    </row>
    <row r="602" spans="1:1">
      <c r="A602" s="290"/>
    </row>
    <row r="603" spans="1:1">
      <c r="A603" s="290"/>
    </row>
    <row r="604" spans="1:1">
      <c r="A604" s="290"/>
    </row>
    <row r="605" spans="1:1">
      <c r="A605" s="290"/>
    </row>
    <row r="606" spans="1:1">
      <c r="A606" s="290"/>
    </row>
    <row r="607" spans="1:1">
      <c r="A607" s="290"/>
    </row>
    <row r="608" spans="1:1">
      <c r="A608" s="290"/>
    </row>
    <row r="609" spans="1:1">
      <c r="A609" s="290"/>
    </row>
    <row r="610" spans="1:1">
      <c r="A610" s="290"/>
    </row>
    <row r="611" spans="1:1">
      <c r="A611" s="290"/>
    </row>
    <row r="612" spans="1:1">
      <c r="A612" s="290"/>
    </row>
    <row r="613" spans="1:1">
      <c r="A613" s="290"/>
    </row>
    <row r="614" spans="1:1">
      <c r="A614" s="290"/>
    </row>
    <row r="615" spans="1:1">
      <c r="A615" s="290"/>
    </row>
    <row r="616" spans="1:1">
      <c r="A616" s="290"/>
    </row>
    <row r="617" spans="1:1">
      <c r="A617" s="290"/>
    </row>
    <row r="618" spans="1:1">
      <c r="A618" s="290"/>
    </row>
    <row r="619" spans="1:1">
      <c r="A619" s="290"/>
    </row>
    <row r="620" spans="1:1">
      <c r="A620" s="290"/>
    </row>
    <row r="621" spans="1:1">
      <c r="A621" s="290"/>
    </row>
    <row r="622" spans="1:1">
      <c r="A622" s="290"/>
    </row>
    <row r="623" spans="1:1">
      <c r="A623" s="290"/>
    </row>
    <row r="624" spans="1:1">
      <c r="A624" s="290"/>
    </row>
    <row r="625" spans="1:1">
      <c r="A625" s="290"/>
    </row>
    <row r="626" spans="1:1">
      <c r="A626" s="290"/>
    </row>
    <row r="627" spans="1:1">
      <c r="A627" s="290"/>
    </row>
    <row r="628" spans="1:1">
      <c r="A628" s="290"/>
    </row>
    <row r="629" spans="1:1">
      <c r="A629" s="290"/>
    </row>
    <row r="630" spans="1:1">
      <c r="A630" s="290"/>
    </row>
    <row r="631" spans="1:1">
      <c r="A631" s="290"/>
    </row>
    <row r="632" spans="1:1">
      <c r="A632" s="290"/>
    </row>
    <row r="633" spans="1:1">
      <c r="A633" s="290"/>
    </row>
    <row r="634" spans="1:1">
      <c r="A634" s="290"/>
    </row>
    <row r="635" spans="1:1">
      <c r="A635" s="290"/>
    </row>
    <row r="636" spans="1:1">
      <c r="A636" s="290"/>
    </row>
    <row r="637" spans="1:1">
      <c r="A637" s="290"/>
    </row>
    <row r="638" spans="1:1">
      <c r="A638" s="290"/>
    </row>
    <row r="639" spans="1:1">
      <c r="A639" s="290"/>
    </row>
    <row r="640" spans="1:1">
      <c r="A640" s="290"/>
    </row>
    <row r="641" spans="1:1">
      <c r="A641" s="290"/>
    </row>
    <row r="642" spans="1:1">
      <c r="A642" s="290"/>
    </row>
    <row r="643" spans="1:1">
      <c r="A643" s="290"/>
    </row>
    <row r="644" spans="1:1">
      <c r="A644" s="290"/>
    </row>
    <row r="645" spans="1:1">
      <c r="A645" s="290"/>
    </row>
    <row r="646" spans="1:1">
      <c r="A646" s="290"/>
    </row>
    <row r="647" spans="1:1">
      <c r="A647" s="290"/>
    </row>
    <row r="648" spans="1:1">
      <c r="A648" s="290"/>
    </row>
    <row r="649" spans="1:1">
      <c r="A649" s="290"/>
    </row>
    <row r="650" spans="1:1">
      <c r="A650" s="290"/>
    </row>
    <row r="651" spans="1:1">
      <c r="A651" s="290"/>
    </row>
    <row r="652" spans="1:1">
      <c r="A652" s="290"/>
    </row>
    <row r="653" spans="1:1">
      <c r="A653" s="290"/>
    </row>
    <row r="654" spans="1:1">
      <c r="A654" s="290"/>
    </row>
    <row r="655" spans="1:1">
      <c r="A655" s="290"/>
    </row>
    <row r="656" spans="1:1">
      <c r="A656" s="290"/>
    </row>
    <row r="657" spans="1:1">
      <c r="A657" s="290"/>
    </row>
    <row r="658" spans="1:1">
      <c r="A658" s="290"/>
    </row>
    <row r="659" spans="1:1">
      <c r="A659" s="290"/>
    </row>
    <row r="660" spans="1:1">
      <c r="A660" s="290"/>
    </row>
    <row r="661" spans="1:1">
      <c r="A661" s="290"/>
    </row>
    <row r="662" spans="1:1">
      <c r="A662" s="290"/>
    </row>
    <row r="663" spans="1:1">
      <c r="A663" s="290"/>
    </row>
    <row r="664" spans="1:1">
      <c r="A664" s="290"/>
    </row>
    <row r="665" spans="1:1">
      <c r="A665" s="290"/>
    </row>
    <row r="666" spans="1:1">
      <c r="A666" s="290"/>
    </row>
    <row r="667" spans="1:1">
      <c r="A667" s="290"/>
    </row>
    <row r="668" spans="1:1">
      <c r="A668" s="290"/>
    </row>
    <row r="669" spans="1:1">
      <c r="A669" s="290"/>
    </row>
    <row r="670" spans="1:1">
      <c r="A670" s="290"/>
    </row>
    <row r="671" spans="1:1">
      <c r="A671" s="290"/>
    </row>
    <row r="672" spans="1:1">
      <c r="A672" s="290"/>
    </row>
    <row r="673" spans="1:1">
      <c r="A673" s="290"/>
    </row>
    <row r="674" spans="1:1">
      <c r="A674" s="290"/>
    </row>
    <row r="675" spans="1:1">
      <c r="A675" s="290"/>
    </row>
    <row r="676" spans="1:1">
      <c r="A676" s="290"/>
    </row>
    <row r="677" spans="1:1">
      <c r="A677" s="290"/>
    </row>
    <row r="678" spans="1:1">
      <c r="A678" s="290"/>
    </row>
    <row r="679" spans="1:1">
      <c r="A679" s="290"/>
    </row>
    <row r="680" spans="1:1">
      <c r="A680" s="290"/>
    </row>
    <row r="681" spans="1:1">
      <c r="A681" s="290"/>
    </row>
    <row r="682" spans="1:1">
      <c r="A682" s="290"/>
    </row>
    <row r="683" spans="1:1">
      <c r="A683" s="290"/>
    </row>
    <row r="684" spans="1:1">
      <c r="A684" s="290"/>
    </row>
    <row r="685" spans="1:1">
      <c r="A685" s="290"/>
    </row>
    <row r="686" spans="1:1">
      <c r="A686" s="290"/>
    </row>
    <row r="687" spans="1:1">
      <c r="A687" s="290"/>
    </row>
    <row r="688" spans="1:1">
      <c r="A688" s="290"/>
    </row>
    <row r="689" spans="1:1">
      <c r="A689" s="290"/>
    </row>
    <row r="690" spans="1:1">
      <c r="A690" s="290"/>
    </row>
    <row r="691" spans="1:1">
      <c r="A691" s="290"/>
    </row>
    <row r="692" spans="1:1">
      <c r="A692" s="290"/>
    </row>
    <row r="693" spans="1:1">
      <c r="A693" s="290"/>
    </row>
    <row r="694" spans="1:1">
      <c r="A694" s="290"/>
    </row>
    <row r="695" spans="1:1">
      <c r="A695" s="290"/>
    </row>
    <row r="696" spans="1:1">
      <c r="A696" s="290"/>
    </row>
    <row r="697" spans="1:1">
      <c r="A697" s="290"/>
    </row>
    <row r="698" spans="1:1">
      <c r="A698" s="290"/>
    </row>
    <row r="699" spans="1:1">
      <c r="A699" s="290"/>
    </row>
    <row r="700" spans="1:1">
      <c r="A700" s="290"/>
    </row>
    <row r="701" spans="1:1">
      <c r="A701" s="290"/>
    </row>
    <row r="702" spans="1:1">
      <c r="A702" s="290"/>
    </row>
    <row r="703" spans="1:1">
      <c r="A703" s="290"/>
    </row>
    <row r="704" spans="1:1">
      <c r="A704" s="290"/>
    </row>
    <row r="705" spans="1:1">
      <c r="A705" s="290"/>
    </row>
    <row r="706" spans="1:1">
      <c r="A706" s="290"/>
    </row>
    <row r="707" spans="1:1">
      <c r="A707" s="290"/>
    </row>
    <row r="708" spans="1:1">
      <c r="A708" s="290"/>
    </row>
    <row r="709" spans="1:1">
      <c r="A709" s="290"/>
    </row>
    <row r="710" spans="1:1">
      <c r="A710" s="290"/>
    </row>
    <row r="711" spans="1:1">
      <c r="A711" s="290"/>
    </row>
    <row r="712" spans="1:1">
      <c r="A712" s="290"/>
    </row>
    <row r="713" spans="1:1">
      <c r="A713" s="290"/>
    </row>
    <row r="714" spans="1:1">
      <c r="A714" s="290"/>
    </row>
    <row r="715" spans="1:1">
      <c r="A715" s="290"/>
    </row>
    <row r="716" spans="1:1">
      <c r="A716" s="290"/>
    </row>
    <row r="717" spans="1:1">
      <c r="A717" s="290"/>
    </row>
    <row r="718" spans="1:1">
      <c r="A718" s="290"/>
    </row>
    <row r="719" spans="1:1">
      <c r="A719" s="290"/>
    </row>
    <row r="720" spans="1:1">
      <c r="A720" s="290"/>
    </row>
    <row r="721" spans="1:1">
      <c r="A721" s="290"/>
    </row>
    <row r="722" spans="1:1">
      <c r="A722" s="290"/>
    </row>
    <row r="723" spans="1:1">
      <c r="A723" s="290"/>
    </row>
    <row r="724" spans="1:1">
      <c r="A724" s="290"/>
    </row>
    <row r="725" spans="1:1">
      <c r="A725" s="290"/>
    </row>
    <row r="726" spans="1:1">
      <c r="A726" s="290"/>
    </row>
    <row r="727" spans="1:1">
      <c r="A727" s="290"/>
    </row>
    <row r="728" spans="1:1">
      <c r="A728" s="290"/>
    </row>
    <row r="729" spans="1:1">
      <c r="A729" s="290"/>
    </row>
    <row r="730" spans="1:1">
      <c r="A730" s="290"/>
    </row>
    <row r="731" spans="1:1">
      <c r="A731" s="290"/>
    </row>
    <row r="732" spans="1:1">
      <c r="A732" s="290"/>
    </row>
    <row r="733" spans="1:1">
      <c r="A733" s="290"/>
    </row>
    <row r="734" spans="1:1">
      <c r="A734" s="290"/>
    </row>
    <row r="735" spans="1:1">
      <c r="A735" s="290"/>
    </row>
    <row r="736" spans="1:1">
      <c r="A736" s="290"/>
    </row>
    <row r="737" spans="1:1">
      <c r="A737" s="290"/>
    </row>
    <row r="738" spans="1:1">
      <c r="A738" s="290"/>
    </row>
    <row r="739" spans="1:1">
      <c r="A739" s="290"/>
    </row>
    <row r="740" spans="1:1">
      <c r="A740" s="290"/>
    </row>
    <row r="741" spans="1:1">
      <c r="A741" s="290"/>
    </row>
    <row r="742" spans="1:1">
      <c r="A742" s="290"/>
    </row>
    <row r="743" spans="1:1">
      <c r="A743" s="290"/>
    </row>
    <row r="744" spans="1:1">
      <c r="A744" s="290"/>
    </row>
    <row r="745" spans="1:1">
      <c r="A745" s="290"/>
    </row>
    <row r="746" spans="1:1">
      <c r="A746" s="290"/>
    </row>
    <row r="747" spans="1:1">
      <c r="A747" s="290"/>
    </row>
    <row r="748" spans="1:1">
      <c r="A748" s="290"/>
    </row>
    <row r="749" spans="1:1">
      <c r="A749" s="290"/>
    </row>
    <row r="750" spans="1:1">
      <c r="A750" s="290"/>
    </row>
    <row r="751" spans="1:1">
      <c r="A751" s="290"/>
    </row>
    <row r="752" spans="1:1">
      <c r="A752" s="290"/>
    </row>
    <row r="753" spans="1:1">
      <c r="A753" s="290"/>
    </row>
    <row r="754" spans="1:1">
      <c r="A754" s="290"/>
    </row>
    <row r="755" spans="1:1">
      <c r="A755" s="290"/>
    </row>
    <row r="756" spans="1:1">
      <c r="A756" s="290"/>
    </row>
    <row r="757" spans="1:1">
      <c r="A757" s="290"/>
    </row>
    <row r="758" spans="1:1">
      <c r="A758" s="290"/>
    </row>
    <row r="759" spans="1:1">
      <c r="A759" s="290"/>
    </row>
    <row r="760" spans="1:1">
      <c r="A760" s="290"/>
    </row>
    <row r="761" spans="1:1">
      <c r="A761" s="290"/>
    </row>
    <row r="762" spans="1:1">
      <c r="A762" s="290"/>
    </row>
    <row r="763" spans="1:1">
      <c r="A763" s="290"/>
    </row>
    <row r="764" spans="1:1">
      <c r="A764" s="290"/>
    </row>
    <row r="765" spans="1:1">
      <c r="A765" s="290"/>
    </row>
    <row r="766" spans="1:1">
      <c r="A766" s="290"/>
    </row>
    <row r="767" spans="1:1">
      <c r="A767" s="290"/>
    </row>
    <row r="768" spans="1:1">
      <c r="A768" s="290"/>
    </row>
    <row r="769" spans="1:1">
      <c r="A769" s="290"/>
    </row>
    <row r="770" spans="1:1">
      <c r="A770" s="290"/>
    </row>
    <row r="771" spans="1:1">
      <c r="A771" s="290"/>
    </row>
    <row r="772" spans="1:1">
      <c r="A772" s="290"/>
    </row>
    <row r="773" spans="1:1">
      <c r="A773" s="290"/>
    </row>
    <row r="774" spans="1:1">
      <c r="A774" s="290"/>
    </row>
    <row r="775" spans="1:1">
      <c r="A775" s="290"/>
    </row>
    <row r="776" spans="1:1">
      <c r="A776" s="290"/>
    </row>
    <row r="777" spans="1:1">
      <c r="A777" s="290"/>
    </row>
    <row r="778" spans="1:1">
      <c r="A778" s="290"/>
    </row>
    <row r="779" spans="1:1">
      <c r="A779" s="290"/>
    </row>
    <row r="780" spans="1:1">
      <c r="A780" s="290"/>
    </row>
    <row r="781" spans="1:1">
      <c r="A781" s="290"/>
    </row>
    <row r="782" spans="1:1">
      <c r="A782" s="290"/>
    </row>
    <row r="783" spans="1:1">
      <c r="A783" s="290"/>
    </row>
    <row r="784" spans="1:1">
      <c r="A784" s="290"/>
    </row>
    <row r="785" spans="1:1">
      <c r="A785" s="290"/>
    </row>
    <row r="786" spans="1:1">
      <c r="A786" s="290"/>
    </row>
    <row r="787" spans="1:1">
      <c r="A787" s="290"/>
    </row>
    <row r="788" spans="1:1">
      <c r="A788" s="290"/>
    </row>
    <row r="789" spans="1:1">
      <c r="A789" s="290"/>
    </row>
    <row r="790" spans="1:1">
      <c r="A790" s="290"/>
    </row>
    <row r="791" spans="1:1">
      <c r="A791" s="290"/>
    </row>
    <row r="792" spans="1:1">
      <c r="A792" s="290"/>
    </row>
    <row r="793" spans="1:1">
      <c r="A793" s="290"/>
    </row>
    <row r="794" spans="1:1">
      <c r="A794" s="290"/>
    </row>
    <row r="795" spans="1:1">
      <c r="A795" s="290"/>
    </row>
    <row r="796" spans="1:1">
      <c r="A796" s="290"/>
    </row>
    <row r="797" spans="1:1">
      <c r="A797" s="290"/>
    </row>
    <row r="798" spans="1:1">
      <c r="A798" s="290"/>
    </row>
    <row r="799" spans="1:1">
      <c r="A799" s="290"/>
    </row>
    <row r="800" spans="1:1">
      <c r="A800" s="290"/>
    </row>
    <row r="801" spans="1:1">
      <c r="A801" s="290"/>
    </row>
    <row r="802" spans="1:1">
      <c r="A802" s="290"/>
    </row>
    <row r="803" spans="1:1">
      <c r="A803" s="290"/>
    </row>
    <row r="804" spans="1:1">
      <c r="A804" s="290"/>
    </row>
    <row r="805" spans="1:1">
      <c r="A805" s="290"/>
    </row>
    <row r="806" spans="1:1">
      <c r="A806" s="290"/>
    </row>
    <row r="807" spans="1:1">
      <c r="A807" s="290"/>
    </row>
    <row r="808" spans="1:1">
      <c r="A808" s="290"/>
    </row>
    <row r="809" spans="1:1">
      <c r="A809" s="290"/>
    </row>
    <row r="810" spans="1:1">
      <c r="A810" s="290"/>
    </row>
    <row r="811" spans="1:1">
      <c r="A811" s="290"/>
    </row>
    <row r="812" spans="1:1">
      <c r="A812" s="290"/>
    </row>
    <row r="813" spans="1:1">
      <c r="A813" s="290"/>
    </row>
    <row r="814" spans="1:1">
      <c r="A814" s="290"/>
    </row>
    <row r="815" spans="1:1">
      <c r="A815" s="290"/>
    </row>
    <row r="816" spans="1:1">
      <c r="A816" s="290"/>
    </row>
    <row r="817" spans="1:1">
      <c r="A817" s="290"/>
    </row>
    <row r="818" spans="1:1">
      <c r="A818" s="290"/>
    </row>
    <row r="819" spans="1:1">
      <c r="A819" s="290"/>
    </row>
    <row r="820" spans="1:1">
      <c r="A820" s="290"/>
    </row>
    <row r="821" spans="1:1">
      <c r="A821" s="290"/>
    </row>
    <row r="822" spans="1:1">
      <c r="A822" s="290"/>
    </row>
    <row r="823" spans="1:1">
      <c r="A823" s="290"/>
    </row>
    <row r="824" spans="1:1">
      <c r="A824" s="290"/>
    </row>
    <row r="825" spans="1:1">
      <c r="A825" s="290"/>
    </row>
    <row r="826" spans="1:1">
      <c r="A826" s="290"/>
    </row>
    <row r="827" spans="1:1">
      <c r="A827" s="290"/>
    </row>
    <row r="828" spans="1:1">
      <c r="A828" s="290"/>
    </row>
    <row r="829" spans="1:1">
      <c r="A829" s="290"/>
    </row>
    <row r="830" spans="1:1">
      <c r="A830" s="290"/>
    </row>
    <row r="831" spans="1:1">
      <c r="A831" s="290"/>
    </row>
    <row r="832" spans="1:1">
      <c r="A832" s="290"/>
    </row>
    <row r="833" spans="1:1">
      <c r="A833" s="290"/>
    </row>
    <row r="834" spans="1:1">
      <c r="A834" s="290"/>
    </row>
    <row r="835" spans="1:1">
      <c r="A835" s="290"/>
    </row>
    <row r="836" spans="1:1">
      <c r="A836" s="290"/>
    </row>
    <row r="837" spans="1:1">
      <c r="A837" s="290"/>
    </row>
    <row r="838" spans="1:1">
      <c r="A838" s="290"/>
    </row>
    <row r="839" spans="1:1">
      <c r="A839" s="290"/>
    </row>
    <row r="840" spans="1:1">
      <c r="A840" s="290"/>
    </row>
    <row r="841" spans="1:1">
      <c r="A841" s="290"/>
    </row>
    <row r="842" spans="1:1">
      <c r="A842" s="290"/>
    </row>
    <row r="843" spans="1:1">
      <c r="A843" s="290"/>
    </row>
    <row r="844" spans="1:1">
      <c r="A844" s="290"/>
    </row>
    <row r="845" spans="1:1">
      <c r="A845" s="290"/>
    </row>
    <row r="846" spans="1:1">
      <c r="A846" s="290"/>
    </row>
    <row r="847" spans="1:1">
      <c r="A847" s="290"/>
    </row>
    <row r="848" spans="1:1">
      <c r="A848" s="290"/>
    </row>
    <row r="849" spans="1:1">
      <c r="A849" s="290"/>
    </row>
    <row r="850" spans="1:1">
      <c r="A850" s="290"/>
    </row>
    <row r="851" spans="1:1">
      <c r="A851" s="290"/>
    </row>
    <row r="852" spans="1:1">
      <c r="A852" s="290"/>
    </row>
    <row r="853" spans="1:1">
      <c r="A853" s="290"/>
    </row>
    <row r="854" spans="1:1">
      <c r="A854" s="290"/>
    </row>
    <row r="855" spans="1:1">
      <c r="A855" s="290"/>
    </row>
    <row r="856" spans="1:1">
      <c r="A856" s="290"/>
    </row>
    <row r="857" spans="1:1">
      <c r="A857" s="290"/>
    </row>
    <row r="858" spans="1:1">
      <c r="A858" s="290"/>
    </row>
    <row r="859" spans="1:1">
      <c r="A859" s="290"/>
    </row>
    <row r="860" spans="1:1">
      <c r="A860" s="290"/>
    </row>
    <row r="861" spans="1:1">
      <c r="A861" s="290"/>
    </row>
    <row r="862" spans="1:1">
      <c r="A862" s="290"/>
    </row>
    <row r="863" spans="1:1">
      <c r="A863" s="290"/>
    </row>
    <row r="864" spans="1:1">
      <c r="A864" s="290"/>
    </row>
    <row r="865" spans="1:1">
      <c r="A865" s="290"/>
    </row>
    <row r="866" spans="1:1">
      <c r="A866" s="290"/>
    </row>
    <row r="867" spans="1:1">
      <c r="A867" s="290"/>
    </row>
    <row r="868" spans="1:1">
      <c r="A868" s="290"/>
    </row>
    <row r="869" spans="1:1">
      <c r="A869" s="290"/>
    </row>
    <row r="870" spans="1:1">
      <c r="A870" s="290"/>
    </row>
    <row r="871" spans="1:1">
      <c r="A871" s="290"/>
    </row>
    <row r="872" spans="1:1">
      <c r="A872" s="290"/>
    </row>
    <row r="873" spans="1:1">
      <c r="A873" s="290"/>
    </row>
    <row r="874" spans="1:1">
      <c r="A874" s="290"/>
    </row>
    <row r="875" spans="1:1">
      <c r="A875" s="290"/>
    </row>
    <row r="876" spans="1:1">
      <c r="A876" s="290"/>
    </row>
    <row r="877" spans="1:1">
      <c r="A877" s="290"/>
    </row>
    <row r="878" spans="1:1">
      <c r="A878" s="290"/>
    </row>
    <row r="879" spans="1:1">
      <c r="A879" s="290"/>
    </row>
    <row r="880" spans="1:1">
      <c r="A880" s="290"/>
    </row>
    <row r="881" spans="1:1">
      <c r="A881" s="290"/>
    </row>
    <row r="882" spans="1:1">
      <c r="A882" s="290"/>
    </row>
    <row r="883" spans="1:1">
      <c r="A883" s="290"/>
    </row>
    <row r="884" spans="1:1">
      <c r="A884" s="290"/>
    </row>
    <row r="885" spans="1:1">
      <c r="A885" s="290"/>
    </row>
    <row r="886" spans="1:1">
      <c r="A886" s="290"/>
    </row>
    <row r="887" spans="1:1">
      <c r="A887" s="290"/>
    </row>
    <row r="888" spans="1:1">
      <c r="A888" s="290"/>
    </row>
    <row r="889" spans="1:1">
      <c r="A889" s="290"/>
    </row>
    <row r="890" spans="1:1">
      <c r="A890" s="290"/>
    </row>
    <row r="891" spans="1:1">
      <c r="A891" s="290"/>
    </row>
    <row r="892" spans="1:1">
      <c r="A892" s="290"/>
    </row>
    <row r="893" spans="1:1">
      <c r="A893" s="290"/>
    </row>
    <row r="894" spans="1:1">
      <c r="A894" s="290"/>
    </row>
    <row r="895" spans="1:1">
      <c r="A895" s="290"/>
    </row>
    <row r="896" spans="1:1">
      <c r="A896" s="290"/>
    </row>
    <row r="897" spans="1:1">
      <c r="A897" s="290"/>
    </row>
    <row r="898" spans="1:1">
      <c r="A898" s="290"/>
    </row>
    <row r="899" spans="1:1">
      <c r="A899" s="290"/>
    </row>
    <row r="900" spans="1:1">
      <c r="A900" s="290"/>
    </row>
    <row r="901" spans="1:1">
      <c r="A901" s="290"/>
    </row>
    <row r="902" spans="1:1">
      <c r="A902" s="290"/>
    </row>
    <row r="903" spans="1:1">
      <c r="A903" s="290"/>
    </row>
    <row r="904" spans="1:1">
      <c r="A904" s="290"/>
    </row>
    <row r="905" spans="1:1">
      <c r="A905" s="290"/>
    </row>
    <row r="906" spans="1:1">
      <c r="A906" s="290"/>
    </row>
    <row r="907" spans="1:1">
      <c r="A907" s="290"/>
    </row>
    <row r="908" spans="1:1">
      <c r="A908" s="290"/>
    </row>
    <row r="909" spans="1:1">
      <c r="A909" s="290"/>
    </row>
    <row r="910" spans="1:1">
      <c r="A910" s="290"/>
    </row>
    <row r="911" spans="1:1">
      <c r="A911" s="290"/>
    </row>
    <row r="912" spans="1:1">
      <c r="A912" s="290"/>
    </row>
    <row r="913" spans="1:1">
      <c r="A913" s="290"/>
    </row>
    <row r="914" spans="1:1">
      <c r="A914" s="290"/>
    </row>
    <row r="915" spans="1:1">
      <c r="A915" s="290"/>
    </row>
    <row r="916" spans="1:1">
      <c r="A916" s="290"/>
    </row>
    <row r="917" spans="1:1">
      <c r="A917" s="290"/>
    </row>
    <row r="918" spans="1:1">
      <c r="A918" s="290"/>
    </row>
    <row r="919" spans="1:1">
      <c r="A919" s="290"/>
    </row>
    <row r="920" spans="1:1">
      <c r="A920" s="290"/>
    </row>
    <row r="921" spans="1:1">
      <c r="A921" s="290"/>
    </row>
    <row r="922" spans="1:1">
      <c r="A922" s="290"/>
    </row>
    <row r="923" spans="1:1">
      <c r="A923" s="290"/>
    </row>
    <row r="924" spans="1:1">
      <c r="A924" s="290"/>
    </row>
    <row r="925" spans="1:1">
      <c r="A925" s="290"/>
    </row>
    <row r="926" spans="1:1">
      <c r="A926" s="290"/>
    </row>
    <row r="927" spans="1:1">
      <c r="A927" s="290"/>
    </row>
    <row r="928" spans="1:1">
      <c r="A928" s="290"/>
    </row>
    <row r="929" spans="1:1">
      <c r="A929" s="290"/>
    </row>
    <row r="930" spans="1:1">
      <c r="A930" s="290"/>
    </row>
    <row r="931" spans="1:1">
      <c r="A931" s="290"/>
    </row>
    <row r="932" spans="1:1">
      <c r="A932" s="290"/>
    </row>
    <row r="933" spans="1:1">
      <c r="A933" s="290"/>
    </row>
    <row r="934" spans="1:1">
      <c r="A934" s="290"/>
    </row>
    <row r="935" spans="1:1">
      <c r="A935" s="290"/>
    </row>
    <row r="936" spans="1:1">
      <c r="A936" s="290"/>
    </row>
    <row r="937" spans="1:1">
      <c r="A937" s="290"/>
    </row>
    <row r="938" spans="1:1">
      <c r="A938" s="290"/>
    </row>
    <row r="939" spans="1:1">
      <c r="A939" s="290"/>
    </row>
    <row r="940" spans="1:1">
      <c r="A940" s="290"/>
    </row>
    <row r="941" spans="1:1">
      <c r="A941" s="290"/>
    </row>
    <row r="942" spans="1:1">
      <c r="A942" s="290"/>
    </row>
    <row r="943" spans="1:1">
      <c r="A943" s="290"/>
    </row>
    <row r="944" spans="1:1">
      <c r="A944" s="290"/>
    </row>
    <row r="945" spans="1:1">
      <c r="A945" s="290"/>
    </row>
    <row r="946" spans="1:1">
      <c r="A946" s="290"/>
    </row>
    <row r="947" spans="1:1">
      <c r="A947" s="290"/>
    </row>
    <row r="948" spans="1:1">
      <c r="A948" s="290"/>
    </row>
    <row r="949" spans="1:1">
      <c r="A949" s="290"/>
    </row>
    <row r="950" spans="1:1">
      <c r="A950" s="290"/>
    </row>
    <row r="951" spans="1:1">
      <c r="A951" s="290"/>
    </row>
    <row r="952" spans="1:1">
      <c r="A952" s="290"/>
    </row>
    <row r="953" spans="1:1">
      <c r="A953" s="290"/>
    </row>
    <row r="954" spans="1:1">
      <c r="A954" s="290"/>
    </row>
    <row r="955" spans="1:1">
      <c r="A955" s="290"/>
    </row>
    <row r="956" spans="1:1">
      <c r="A956" s="290"/>
    </row>
    <row r="957" spans="1:1">
      <c r="A957" s="290"/>
    </row>
    <row r="958" spans="1:1">
      <c r="A958" s="290"/>
    </row>
    <row r="959" spans="1:1">
      <c r="A959" s="290"/>
    </row>
    <row r="960" spans="1:1">
      <c r="A960" s="290"/>
    </row>
    <row r="961" spans="1:1">
      <c r="A961" s="290"/>
    </row>
    <row r="962" spans="1:1">
      <c r="A962" s="290"/>
    </row>
    <row r="963" spans="1:1">
      <c r="A963" s="290"/>
    </row>
    <row r="964" spans="1:1">
      <c r="A964" s="290"/>
    </row>
    <row r="965" spans="1:1">
      <c r="A965" s="290"/>
    </row>
    <row r="966" spans="1:1">
      <c r="A966" s="290"/>
    </row>
    <row r="967" spans="1:1">
      <c r="A967" s="290"/>
    </row>
    <row r="968" spans="1:1">
      <c r="A968" s="290"/>
    </row>
    <row r="969" spans="1:1">
      <c r="A969" s="290"/>
    </row>
    <row r="970" spans="1:1">
      <c r="A970" s="290"/>
    </row>
    <row r="971" spans="1:1">
      <c r="A971" s="290"/>
    </row>
    <row r="972" spans="1:1">
      <c r="A972" s="290"/>
    </row>
    <row r="973" spans="1:1">
      <c r="A973" s="290"/>
    </row>
    <row r="974" spans="1:1">
      <c r="A974" s="290"/>
    </row>
    <row r="975" spans="1:1">
      <c r="A975" s="290"/>
    </row>
    <row r="976" spans="1:1">
      <c r="A976" s="290"/>
    </row>
    <row r="977" spans="1:1">
      <c r="A977" s="290"/>
    </row>
    <row r="978" spans="1:1">
      <c r="A978" s="290"/>
    </row>
    <row r="979" spans="1:1">
      <c r="A979" s="290"/>
    </row>
    <row r="980" spans="1:1">
      <c r="A980" s="290"/>
    </row>
    <row r="981" spans="1:1">
      <c r="A981" s="290"/>
    </row>
    <row r="982" spans="1:1">
      <c r="A982" s="290"/>
    </row>
    <row r="983" spans="1:1">
      <c r="A983" s="290"/>
    </row>
    <row r="984" spans="1:1">
      <c r="A984" s="290"/>
    </row>
    <row r="985" spans="1:1">
      <c r="A985" s="290"/>
    </row>
    <row r="986" spans="1:1">
      <c r="A986" s="290"/>
    </row>
    <row r="987" spans="1:1">
      <c r="A987" s="290"/>
    </row>
    <row r="988" spans="1:1">
      <c r="A988" s="290"/>
    </row>
    <row r="989" spans="1:1">
      <c r="A989" s="290"/>
    </row>
    <row r="990" spans="1:1">
      <c r="A990" s="290"/>
    </row>
    <row r="991" spans="1:1">
      <c r="A991" s="290"/>
    </row>
    <row r="992" spans="1:1">
      <c r="A992" s="290"/>
    </row>
    <row r="993" spans="1:1">
      <c r="A993" s="290"/>
    </row>
    <row r="994" spans="1:1">
      <c r="A994" s="290"/>
    </row>
    <row r="995" spans="1:1">
      <c r="A995" s="290"/>
    </row>
    <row r="996" spans="1:1">
      <c r="A996" s="290"/>
    </row>
    <row r="997" spans="1:1">
      <c r="A997" s="290"/>
    </row>
    <row r="998" spans="1:1">
      <c r="A998" s="290"/>
    </row>
    <row r="999" spans="1:1">
      <c r="A999" s="290"/>
    </row>
    <row r="1000" spans="1:1">
      <c r="A1000" s="29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5.140625" defaultRowHeight="15" customHeight="1"/>
  <cols>
    <col min="1" max="1" width="61.85546875" customWidth="1"/>
    <col min="2" max="2" width="9.42578125" customWidth="1"/>
    <col min="3" max="4" width="13.7109375" customWidth="1"/>
    <col min="5" max="5" width="61.85546875" customWidth="1"/>
    <col min="6" max="6" width="9.42578125" customWidth="1"/>
    <col min="7" max="8" width="13.7109375" customWidth="1"/>
    <col min="9" max="9" width="3" customWidth="1"/>
    <col min="10" max="18" width="8.140625" customWidth="1"/>
    <col min="19" max="26" width="7" customWidth="1"/>
  </cols>
  <sheetData>
    <row r="1" spans="1:26" ht="15.75" customHeight="1">
      <c r="A1" s="334" t="s">
        <v>2</v>
      </c>
      <c r="B1" s="330"/>
      <c r="C1" s="330"/>
      <c r="D1" s="330"/>
      <c r="E1" s="4"/>
      <c r="F1" s="4"/>
      <c r="G1" s="4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335" t="str">
        <f>CONCATENATE("(",LOWER(reportConsolidation),")")</f>
        <v>(на индивидуална основа)</v>
      </c>
      <c r="B2" s="330"/>
      <c r="C2" s="330"/>
      <c r="D2" s="330"/>
      <c r="E2" s="10"/>
      <c r="F2" s="1"/>
      <c r="G2" s="11"/>
      <c r="H2" s="1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8"/>
      <c r="B3" s="1"/>
      <c r="C3" s="1"/>
      <c r="D3" s="1"/>
      <c r="E3" s="10"/>
      <c r="F3" s="1"/>
      <c r="G3" s="13"/>
      <c r="H3" s="1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>
      <c r="A4" s="336" t="str">
        <f>CONCATENATE("на ",UPPER(pdeName))</f>
        <v>на ИНТЕРПРОМ ЕООД</v>
      </c>
      <c r="B4" s="330"/>
      <c r="C4" s="330"/>
      <c r="D4" s="330"/>
      <c r="E4" s="4"/>
      <c r="F4" s="4"/>
      <c r="G4" s="4"/>
      <c r="H4" s="1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>
      <c r="A5" s="336" t="str">
        <f>CONCATENATE("ЕИК по БУЛСТАТ: ",pdeBulstat)</f>
        <v>ЕИК по БУЛСТАТ: 121115366</v>
      </c>
      <c r="B5" s="330"/>
      <c r="C5" s="330"/>
      <c r="D5" s="330"/>
      <c r="E5" s="4"/>
      <c r="F5" s="4"/>
      <c r="G5" s="4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336" t="str">
        <f>CONCATENATE("към ",TEXT(endDate,"dd.mm.yyyy")," г.")</f>
        <v>към 31.12.2016 г.</v>
      </c>
      <c r="B6" s="330"/>
      <c r="C6" s="330"/>
      <c r="D6" s="330"/>
      <c r="E6" s="4"/>
      <c r="F6" s="4"/>
      <c r="G6" s="4"/>
      <c r="H6" s="1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 customHeight="1">
      <c r="A7" s="18"/>
      <c r="B7" s="18"/>
      <c r="C7" s="13"/>
      <c r="D7" s="19"/>
      <c r="E7" s="19"/>
      <c r="F7" s="18"/>
      <c r="G7" s="11"/>
      <c r="H7" s="20" t="s">
        <v>4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5" customHeight="1">
      <c r="A8" s="21" t="s">
        <v>5</v>
      </c>
      <c r="B8" s="22" t="s">
        <v>6</v>
      </c>
      <c r="C8" s="23" t="s">
        <v>7</v>
      </c>
      <c r="D8" s="24" t="s">
        <v>9</v>
      </c>
      <c r="E8" s="26" t="s">
        <v>10</v>
      </c>
      <c r="F8" s="22" t="s">
        <v>6</v>
      </c>
      <c r="G8" s="23" t="s">
        <v>11</v>
      </c>
      <c r="H8" s="24" t="s">
        <v>12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6.5" customHeight="1">
      <c r="A9" s="33" t="s">
        <v>16</v>
      </c>
      <c r="B9" s="35" t="s">
        <v>18</v>
      </c>
      <c r="C9" s="35">
        <v>1</v>
      </c>
      <c r="D9" s="36">
        <v>2</v>
      </c>
      <c r="E9" s="38" t="s">
        <v>16</v>
      </c>
      <c r="F9" s="35" t="s">
        <v>18</v>
      </c>
      <c r="G9" s="35">
        <v>1</v>
      </c>
      <c r="H9" s="36">
        <v>2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5.75" customHeight="1">
      <c r="A10" s="40" t="s">
        <v>21</v>
      </c>
      <c r="B10" s="41"/>
      <c r="C10" s="43"/>
      <c r="D10" s="44"/>
      <c r="E10" s="40" t="s">
        <v>24</v>
      </c>
      <c r="F10" s="48"/>
      <c r="G10" s="50"/>
      <c r="H10" s="5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5.75" customHeight="1">
      <c r="A11" s="59" t="s">
        <v>30</v>
      </c>
      <c r="B11" s="60"/>
      <c r="C11" s="61"/>
      <c r="D11" s="62"/>
      <c r="E11" s="59" t="s">
        <v>33</v>
      </c>
      <c r="F11" s="63"/>
      <c r="G11" s="64"/>
      <c r="H11" s="6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.75" customHeight="1">
      <c r="A12" s="66" t="s">
        <v>34</v>
      </c>
      <c r="B12" s="67" t="s">
        <v>35</v>
      </c>
      <c r="C12" s="68">
        <v>266</v>
      </c>
      <c r="D12" s="69">
        <v>266</v>
      </c>
      <c r="E12" s="66" t="s">
        <v>36</v>
      </c>
      <c r="F12" s="70" t="s">
        <v>37</v>
      </c>
      <c r="G12" s="68">
        <v>2650</v>
      </c>
      <c r="H12" s="69">
        <v>2650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5.75" customHeight="1">
      <c r="A13" s="66" t="s">
        <v>38</v>
      </c>
      <c r="B13" s="67" t="s">
        <v>39</v>
      </c>
      <c r="C13" s="68"/>
      <c r="D13" s="69">
        <v>304</v>
      </c>
      <c r="E13" s="66" t="s">
        <v>40</v>
      </c>
      <c r="F13" s="70" t="s">
        <v>41</v>
      </c>
      <c r="G13" s="68"/>
      <c r="H13" s="69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.75" customHeight="1">
      <c r="A14" s="66" t="s">
        <v>42</v>
      </c>
      <c r="B14" s="67" t="s">
        <v>43</v>
      </c>
      <c r="C14" s="68">
        <v>292</v>
      </c>
      <c r="D14" s="69">
        <v>980</v>
      </c>
      <c r="E14" s="66" t="s">
        <v>44</v>
      </c>
      <c r="F14" s="70" t="s">
        <v>45</v>
      </c>
      <c r="G14" s="68"/>
      <c r="H14" s="69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5.75" customHeight="1">
      <c r="A15" s="66" t="s">
        <v>46</v>
      </c>
      <c r="B15" s="67" t="s">
        <v>47</v>
      </c>
      <c r="C15" s="68"/>
      <c r="D15" s="69"/>
      <c r="E15" s="71" t="s">
        <v>48</v>
      </c>
      <c r="F15" s="70" t="s">
        <v>49</v>
      </c>
      <c r="G15" s="68"/>
      <c r="H15" s="69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5.75" customHeight="1">
      <c r="A16" s="66" t="s">
        <v>50</v>
      </c>
      <c r="B16" s="67" t="s">
        <v>51</v>
      </c>
      <c r="C16" s="68">
        <v>562</v>
      </c>
      <c r="D16" s="69">
        <v>518</v>
      </c>
      <c r="E16" s="71" t="s">
        <v>52</v>
      </c>
      <c r="F16" s="70" t="s">
        <v>53</v>
      </c>
      <c r="G16" s="68"/>
      <c r="H16" s="69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5.75" customHeight="1">
      <c r="A17" s="66" t="s">
        <v>54</v>
      </c>
      <c r="B17" s="67" t="s">
        <v>55</v>
      </c>
      <c r="C17" s="68">
        <v>87</v>
      </c>
      <c r="D17" s="69">
        <v>122</v>
      </c>
      <c r="E17" s="71" t="s">
        <v>56</v>
      </c>
      <c r="F17" s="70" t="s">
        <v>57</v>
      </c>
      <c r="G17" s="68"/>
      <c r="H17" s="69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31.5" customHeight="1">
      <c r="A18" s="66" t="s">
        <v>58</v>
      </c>
      <c r="B18" s="67" t="s">
        <v>59</v>
      </c>
      <c r="C18" s="68">
        <v>0</v>
      </c>
      <c r="D18" s="69">
        <v>19</v>
      </c>
      <c r="E18" s="72" t="s">
        <v>60</v>
      </c>
      <c r="F18" s="73" t="s">
        <v>61</v>
      </c>
      <c r="G18" s="74">
        <f t="shared" ref="G18:H18" si="0">G12+G15+G16+G17</f>
        <v>2650</v>
      </c>
      <c r="H18" s="75">
        <f t="shared" si="0"/>
        <v>2650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 customHeight="1">
      <c r="A19" s="66" t="s">
        <v>62</v>
      </c>
      <c r="B19" s="67" t="s">
        <v>63</v>
      </c>
      <c r="C19" s="68">
        <v>16</v>
      </c>
      <c r="D19" s="69"/>
      <c r="E19" s="59" t="s">
        <v>64</v>
      </c>
      <c r="F19" s="76"/>
      <c r="G19" s="77"/>
      <c r="H19" s="7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 customHeight="1">
      <c r="A20" s="79" t="s">
        <v>65</v>
      </c>
      <c r="B20" s="80" t="s">
        <v>66</v>
      </c>
      <c r="C20" s="81">
        <f t="shared" ref="C20:D20" si="1">SUM(C12:C19)</f>
        <v>1223</v>
      </c>
      <c r="D20" s="82">
        <f t="shared" si="1"/>
        <v>2209</v>
      </c>
      <c r="E20" s="66" t="s">
        <v>67</v>
      </c>
      <c r="F20" s="70" t="s">
        <v>68</v>
      </c>
      <c r="G20" s="68"/>
      <c r="H20" s="69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 customHeight="1">
      <c r="A21" s="59" t="s">
        <v>69</v>
      </c>
      <c r="B21" s="80" t="s">
        <v>70</v>
      </c>
      <c r="C21" s="83">
        <v>6295</v>
      </c>
      <c r="D21" s="84">
        <v>6114</v>
      </c>
      <c r="E21" s="66" t="s">
        <v>71</v>
      </c>
      <c r="F21" s="70" t="s">
        <v>72</v>
      </c>
      <c r="G21" s="68"/>
      <c r="H21" s="69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>
      <c r="A22" s="59" t="s">
        <v>73</v>
      </c>
      <c r="B22" s="80" t="s">
        <v>74</v>
      </c>
      <c r="C22" s="83"/>
      <c r="D22" s="84"/>
      <c r="E22" s="85" t="s">
        <v>75</v>
      </c>
      <c r="F22" s="70" t="s">
        <v>76</v>
      </c>
      <c r="G22" s="61">
        <f t="shared" ref="G22:H22" si="2">SUM(G23:G25)</f>
        <v>0</v>
      </c>
      <c r="H22" s="62">
        <f t="shared" si="2"/>
        <v>0</v>
      </c>
      <c r="I22" s="31"/>
      <c r="J22" s="31"/>
      <c r="K22" s="31"/>
      <c r="L22" s="31"/>
      <c r="M22" s="86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.75" customHeight="1">
      <c r="A23" s="59" t="s">
        <v>77</v>
      </c>
      <c r="B23" s="67"/>
      <c r="C23" s="61"/>
      <c r="D23" s="62"/>
      <c r="E23" s="71" t="s">
        <v>78</v>
      </c>
      <c r="F23" s="70" t="s">
        <v>79</v>
      </c>
      <c r="G23" s="68"/>
      <c r="H23" s="69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>
      <c r="A24" s="66" t="s">
        <v>80</v>
      </c>
      <c r="B24" s="67" t="s">
        <v>81</v>
      </c>
      <c r="C24" s="68"/>
      <c r="D24" s="69"/>
      <c r="E24" s="87" t="s">
        <v>82</v>
      </c>
      <c r="F24" s="70" t="s">
        <v>83</v>
      </c>
      <c r="G24" s="68"/>
      <c r="H24" s="69"/>
      <c r="I24" s="31"/>
      <c r="J24" s="31"/>
      <c r="K24" s="31"/>
      <c r="L24" s="31"/>
      <c r="M24" s="86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>
      <c r="A25" s="66" t="s">
        <v>84</v>
      </c>
      <c r="B25" s="67" t="s">
        <v>85</v>
      </c>
      <c r="C25" s="68"/>
      <c r="D25" s="69"/>
      <c r="E25" s="66" t="s">
        <v>86</v>
      </c>
      <c r="F25" s="70" t="s">
        <v>87</v>
      </c>
      <c r="G25" s="68"/>
      <c r="H25" s="69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>
      <c r="A26" s="66" t="s">
        <v>88</v>
      </c>
      <c r="B26" s="67" t="s">
        <v>89</v>
      </c>
      <c r="C26" s="68"/>
      <c r="D26" s="69"/>
      <c r="E26" s="88" t="s">
        <v>90</v>
      </c>
      <c r="F26" s="76" t="s">
        <v>91</v>
      </c>
      <c r="G26" s="81">
        <f t="shared" ref="G26:H26" si="3">G20+G21+G22</f>
        <v>0</v>
      </c>
      <c r="H26" s="82">
        <f t="shared" si="3"/>
        <v>0</v>
      </c>
      <c r="I26" s="31"/>
      <c r="J26" s="31"/>
      <c r="K26" s="31"/>
      <c r="L26" s="31"/>
      <c r="M26" s="86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>
      <c r="A27" s="66" t="s">
        <v>92</v>
      </c>
      <c r="B27" s="67" t="s">
        <v>93</v>
      </c>
      <c r="C27" s="68">
        <v>195</v>
      </c>
      <c r="D27" s="69">
        <v>7</v>
      </c>
      <c r="E27" s="59" t="s">
        <v>94</v>
      </c>
      <c r="F27" s="76"/>
      <c r="G27" s="77"/>
      <c r="H27" s="78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>
      <c r="A28" s="79" t="s">
        <v>95</v>
      </c>
      <c r="B28" s="80" t="s">
        <v>96</v>
      </c>
      <c r="C28" s="81">
        <f t="shared" ref="C28:D28" si="4">SUM(C24:C27)</f>
        <v>195</v>
      </c>
      <c r="D28" s="82">
        <f t="shared" si="4"/>
        <v>7</v>
      </c>
      <c r="E28" s="87" t="s">
        <v>97</v>
      </c>
      <c r="F28" s="70" t="s">
        <v>98</v>
      </c>
      <c r="G28" s="61">
        <f t="shared" ref="G28:H28" si="5">SUM(G29:G31)</f>
        <v>23261</v>
      </c>
      <c r="H28" s="62">
        <f t="shared" si="5"/>
        <v>12439</v>
      </c>
      <c r="I28" s="31"/>
      <c r="J28" s="31"/>
      <c r="K28" s="31"/>
      <c r="L28" s="31"/>
      <c r="M28" s="86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>
      <c r="A29" s="66"/>
      <c r="B29" s="67"/>
      <c r="C29" s="61"/>
      <c r="D29" s="62"/>
      <c r="E29" s="66" t="s">
        <v>99</v>
      </c>
      <c r="F29" s="70" t="s">
        <v>100</v>
      </c>
      <c r="G29" s="68">
        <v>23261</v>
      </c>
      <c r="H29" s="69">
        <v>12439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>
      <c r="A30" s="59" t="s">
        <v>101</v>
      </c>
      <c r="B30" s="67"/>
      <c r="C30" s="61"/>
      <c r="D30" s="62"/>
      <c r="E30" s="85" t="s">
        <v>102</v>
      </c>
      <c r="F30" s="70" t="s">
        <v>103</v>
      </c>
      <c r="G30" s="68"/>
      <c r="H30" s="69"/>
      <c r="I30" s="31"/>
      <c r="J30" s="31"/>
      <c r="K30" s="31"/>
      <c r="L30" s="31"/>
      <c r="M30" s="86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>
      <c r="A31" s="66" t="s">
        <v>104</v>
      </c>
      <c r="B31" s="67" t="s">
        <v>105</v>
      </c>
      <c r="C31" s="68"/>
      <c r="D31" s="69"/>
      <c r="E31" s="66" t="s">
        <v>106</v>
      </c>
      <c r="F31" s="70" t="s">
        <v>107</v>
      </c>
      <c r="G31" s="68"/>
      <c r="H31" s="69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>
      <c r="A32" s="66" t="s">
        <v>108</v>
      </c>
      <c r="B32" s="67" t="s">
        <v>109</v>
      </c>
      <c r="C32" s="68"/>
      <c r="D32" s="69"/>
      <c r="E32" s="87" t="s">
        <v>110</v>
      </c>
      <c r="F32" s="70" t="s">
        <v>111</v>
      </c>
      <c r="G32" s="68">
        <f>'2-Отчет за доходите'!C44</f>
        <v>520</v>
      </c>
      <c r="H32" s="69">
        <v>10822</v>
      </c>
      <c r="I32" s="31"/>
      <c r="J32" s="31"/>
      <c r="K32" s="31"/>
      <c r="L32" s="31"/>
      <c r="M32" s="86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>
      <c r="A33" s="79" t="s">
        <v>112</v>
      </c>
      <c r="B33" s="80" t="s">
        <v>113</v>
      </c>
      <c r="C33" s="81">
        <f t="shared" ref="C33:D33" si="6">C31+C32</f>
        <v>0</v>
      </c>
      <c r="D33" s="82">
        <f t="shared" si="6"/>
        <v>0</v>
      </c>
      <c r="E33" s="71" t="s">
        <v>114</v>
      </c>
      <c r="F33" s="70" t="s">
        <v>115</v>
      </c>
      <c r="G33" s="68">
        <f>-'2-Отчет за доходите'!G37</f>
        <v>0</v>
      </c>
      <c r="H33" s="69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5.75" customHeight="1">
      <c r="A34" s="59" t="s">
        <v>116</v>
      </c>
      <c r="B34" s="67"/>
      <c r="C34" s="61"/>
      <c r="D34" s="62"/>
      <c r="E34" s="88" t="s">
        <v>117</v>
      </c>
      <c r="F34" s="76" t="s">
        <v>118</v>
      </c>
      <c r="G34" s="81">
        <f t="shared" ref="G34:H34" si="7">G28+G32+G33</f>
        <v>23781</v>
      </c>
      <c r="H34" s="82">
        <f t="shared" si="7"/>
        <v>23261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5.75" customHeight="1">
      <c r="A35" s="66" t="s">
        <v>119</v>
      </c>
      <c r="B35" s="67" t="s">
        <v>120</v>
      </c>
      <c r="C35" s="61">
        <f t="shared" ref="C35:D35" si="8">SUM(C36:C39)</f>
        <v>350</v>
      </c>
      <c r="D35" s="62">
        <f t="shared" si="8"/>
        <v>16</v>
      </c>
      <c r="E35" s="66"/>
      <c r="F35" s="89"/>
      <c r="G35" s="61"/>
      <c r="H35" s="62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>
      <c r="A36" s="66" t="s">
        <v>121</v>
      </c>
      <c r="B36" s="67" t="s">
        <v>122</v>
      </c>
      <c r="C36" s="68">
        <v>339</v>
      </c>
      <c r="D36" s="69">
        <v>5</v>
      </c>
      <c r="E36" s="85"/>
      <c r="F36" s="90"/>
      <c r="G36" s="61"/>
      <c r="H36" s="62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>
      <c r="A37" s="66" t="s">
        <v>123</v>
      </c>
      <c r="B37" s="67" t="s">
        <v>124</v>
      </c>
      <c r="C37" s="68">
        <v>11</v>
      </c>
      <c r="D37" s="69">
        <v>11</v>
      </c>
      <c r="E37" s="91" t="s">
        <v>125</v>
      </c>
      <c r="F37" s="89" t="s">
        <v>126</v>
      </c>
      <c r="G37" s="77">
        <f t="shared" ref="G37:H37" si="9">G26+G18+G34</f>
        <v>26431</v>
      </c>
      <c r="H37" s="78">
        <f t="shared" si="9"/>
        <v>25911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>
      <c r="A38" s="66" t="s">
        <v>127</v>
      </c>
      <c r="B38" s="67" t="s">
        <v>128</v>
      </c>
      <c r="C38" s="68"/>
      <c r="D38" s="69"/>
      <c r="E38" s="66"/>
      <c r="F38" s="89"/>
      <c r="G38" s="61"/>
      <c r="H38" s="62"/>
      <c r="I38" s="31"/>
      <c r="J38" s="31"/>
      <c r="K38" s="31"/>
      <c r="L38" s="31"/>
      <c r="M38" s="86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6.5" customHeight="1">
      <c r="A39" s="66" t="s">
        <v>129</v>
      </c>
      <c r="B39" s="67" t="s">
        <v>130</v>
      </c>
      <c r="C39" s="68"/>
      <c r="D39" s="69"/>
      <c r="E39" s="92"/>
      <c r="F39" s="93"/>
      <c r="G39" s="94"/>
      <c r="H39" s="9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>
      <c r="A40" s="66" t="s">
        <v>131</v>
      </c>
      <c r="B40" s="67" t="s">
        <v>132</v>
      </c>
      <c r="C40" s="61">
        <f t="shared" ref="C40:D40" si="10">C41+C42+C44</f>
        <v>0</v>
      </c>
      <c r="D40" s="62">
        <f t="shared" si="10"/>
        <v>0</v>
      </c>
      <c r="E40" s="96" t="s">
        <v>133</v>
      </c>
      <c r="F40" s="97" t="s">
        <v>134</v>
      </c>
      <c r="G40" s="98"/>
      <c r="H40" s="99"/>
      <c r="I40" s="31"/>
      <c r="J40" s="31"/>
      <c r="K40" s="31"/>
      <c r="L40" s="31"/>
      <c r="M40" s="86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6.5" customHeight="1">
      <c r="A41" s="66" t="s">
        <v>135</v>
      </c>
      <c r="B41" s="67" t="s">
        <v>136</v>
      </c>
      <c r="C41" s="68"/>
      <c r="D41" s="69"/>
      <c r="E41" s="92"/>
      <c r="F41" s="101"/>
      <c r="G41" s="94"/>
      <c r="H41" s="9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>
      <c r="A42" s="66" t="s">
        <v>138</v>
      </c>
      <c r="B42" s="67" t="s">
        <v>139</v>
      </c>
      <c r="C42" s="68"/>
      <c r="D42" s="69"/>
      <c r="E42" s="96" t="s">
        <v>140</v>
      </c>
      <c r="F42" s="102"/>
      <c r="G42" s="43"/>
      <c r="H42" s="44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>
      <c r="A43" s="66" t="s">
        <v>141</v>
      </c>
      <c r="B43" s="67" t="s">
        <v>142</v>
      </c>
      <c r="C43" s="68"/>
      <c r="D43" s="69"/>
      <c r="E43" s="59" t="s">
        <v>143</v>
      </c>
      <c r="F43" s="90"/>
      <c r="G43" s="61"/>
      <c r="H43" s="62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>
      <c r="A44" s="66" t="s">
        <v>144</v>
      </c>
      <c r="B44" s="67" t="s">
        <v>145</v>
      </c>
      <c r="C44" s="68"/>
      <c r="D44" s="69"/>
      <c r="E44" s="71" t="s">
        <v>146</v>
      </c>
      <c r="F44" s="70" t="s">
        <v>147</v>
      </c>
      <c r="G44" s="68"/>
      <c r="H44" s="69"/>
      <c r="I44" s="31"/>
      <c r="J44" s="31"/>
      <c r="K44" s="31"/>
      <c r="L44" s="31"/>
      <c r="M44" s="86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>
      <c r="A45" s="66" t="s">
        <v>148</v>
      </c>
      <c r="B45" s="67" t="s">
        <v>149</v>
      </c>
      <c r="C45" s="68"/>
      <c r="D45" s="69"/>
      <c r="E45" s="105" t="s">
        <v>150</v>
      </c>
      <c r="F45" s="70" t="s">
        <v>151</v>
      </c>
      <c r="G45" s="68"/>
      <c r="H45" s="69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>
      <c r="A46" s="107" t="s">
        <v>152</v>
      </c>
      <c r="B46" s="80" t="s">
        <v>159</v>
      </c>
      <c r="C46" s="81">
        <f t="shared" ref="C46:D46" si="11">C35+C40+C45</f>
        <v>350</v>
      </c>
      <c r="D46" s="82">
        <f t="shared" si="11"/>
        <v>16</v>
      </c>
      <c r="E46" s="85" t="s">
        <v>167</v>
      </c>
      <c r="F46" s="70" t="s">
        <v>169</v>
      </c>
      <c r="G46" s="68"/>
      <c r="H46" s="69"/>
      <c r="I46" s="31"/>
      <c r="J46" s="31"/>
      <c r="K46" s="31"/>
      <c r="L46" s="31"/>
      <c r="M46" s="86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>
      <c r="A47" s="59" t="s">
        <v>170</v>
      </c>
      <c r="B47" s="110"/>
      <c r="C47" s="77"/>
      <c r="D47" s="78"/>
      <c r="E47" s="66" t="s">
        <v>172</v>
      </c>
      <c r="F47" s="70" t="s">
        <v>173</v>
      </c>
      <c r="G47" s="68"/>
      <c r="H47" s="69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>
      <c r="A48" s="66" t="s">
        <v>174</v>
      </c>
      <c r="B48" s="67" t="s">
        <v>175</v>
      </c>
      <c r="C48" s="68">
        <v>683</v>
      </c>
      <c r="D48" s="69">
        <f>904-199</f>
        <v>705</v>
      </c>
      <c r="E48" s="85" t="s">
        <v>176</v>
      </c>
      <c r="F48" s="70" t="s">
        <v>177</v>
      </c>
      <c r="G48" s="68"/>
      <c r="H48" s="69"/>
      <c r="I48" s="31"/>
      <c r="J48" s="31"/>
      <c r="K48" s="31"/>
      <c r="L48" s="31"/>
      <c r="M48" s="86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>
      <c r="A49" s="66" t="s">
        <v>178</v>
      </c>
      <c r="B49" s="67" t="s">
        <v>179</v>
      </c>
      <c r="C49" s="68">
        <v>2274</v>
      </c>
      <c r="D49" s="69">
        <v>2890</v>
      </c>
      <c r="E49" s="66" t="s">
        <v>180</v>
      </c>
      <c r="F49" s="70" t="s">
        <v>181</v>
      </c>
      <c r="G49" s="68"/>
      <c r="H49" s="69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>
      <c r="A50" s="66" t="s">
        <v>182</v>
      </c>
      <c r="B50" s="67" t="s">
        <v>183</v>
      </c>
      <c r="C50" s="68"/>
      <c r="D50" s="69"/>
      <c r="E50" s="85" t="s">
        <v>65</v>
      </c>
      <c r="F50" s="76" t="s">
        <v>184</v>
      </c>
      <c r="G50" s="61">
        <f t="shared" ref="G50:H50" si="12">SUM(G44:G49)</f>
        <v>0</v>
      </c>
      <c r="H50" s="62">
        <f t="shared" si="12"/>
        <v>0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>
      <c r="A51" s="66" t="s">
        <v>92</v>
      </c>
      <c r="B51" s="67" t="s">
        <v>186</v>
      </c>
      <c r="C51" s="68"/>
      <c r="D51" s="69"/>
      <c r="E51" s="66"/>
      <c r="F51" s="70"/>
      <c r="G51" s="61"/>
      <c r="H51" s="6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>
      <c r="A52" s="79" t="s">
        <v>188</v>
      </c>
      <c r="B52" s="80" t="s">
        <v>189</v>
      </c>
      <c r="C52" s="81">
        <f t="shared" ref="C52:D52" si="13">SUM(C48:C51)</f>
        <v>2957</v>
      </c>
      <c r="D52" s="82">
        <f t="shared" si="13"/>
        <v>3595</v>
      </c>
      <c r="E52" s="85" t="s">
        <v>191</v>
      </c>
      <c r="F52" s="76" t="s">
        <v>192</v>
      </c>
      <c r="G52" s="68"/>
      <c r="H52" s="69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>
      <c r="A53" s="66" t="s">
        <v>193</v>
      </c>
      <c r="B53" s="80"/>
      <c r="C53" s="61"/>
      <c r="D53" s="62"/>
      <c r="E53" s="66" t="s">
        <v>194</v>
      </c>
      <c r="F53" s="76" t="s">
        <v>195</v>
      </c>
      <c r="G53" s="68"/>
      <c r="H53" s="69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>
      <c r="A54" s="59" t="s">
        <v>196</v>
      </c>
      <c r="B54" s="80" t="s">
        <v>197</v>
      </c>
      <c r="C54" s="116"/>
      <c r="D54" s="117"/>
      <c r="E54" s="66" t="s">
        <v>199</v>
      </c>
      <c r="F54" s="76" t="s">
        <v>200</v>
      </c>
      <c r="G54" s="68"/>
      <c r="H54" s="69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>
      <c r="A55" s="59" t="s">
        <v>201</v>
      </c>
      <c r="B55" s="80" t="s">
        <v>202</v>
      </c>
      <c r="C55" s="116"/>
      <c r="D55" s="117"/>
      <c r="E55" s="66" t="s">
        <v>203</v>
      </c>
      <c r="F55" s="76" t="s">
        <v>204</v>
      </c>
      <c r="G55" s="68"/>
      <c r="H55" s="6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6.5" customHeight="1">
      <c r="A56" s="119" t="s">
        <v>205</v>
      </c>
      <c r="B56" s="121" t="s">
        <v>206</v>
      </c>
      <c r="C56" s="125">
        <f t="shared" ref="C56:D56" si="14">C20+C21+C22+C28+C33+C46+C52+C54+C55</f>
        <v>11020</v>
      </c>
      <c r="D56" s="126">
        <f t="shared" si="14"/>
        <v>11941</v>
      </c>
      <c r="E56" s="59" t="s">
        <v>220</v>
      </c>
      <c r="F56" s="89" t="s">
        <v>222</v>
      </c>
      <c r="G56" s="77">
        <f t="shared" ref="G56:H56" si="15">G50+G52+G53+G54+G55</f>
        <v>0</v>
      </c>
      <c r="H56" s="78">
        <f t="shared" si="15"/>
        <v>0</v>
      </c>
      <c r="I56" s="31"/>
      <c r="J56" s="31"/>
      <c r="K56" s="31"/>
      <c r="L56" s="31"/>
      <c r="M56" s="86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>
      <c r="A57" s="127" t="s">
        <v>226</v>
      </c>
      <c r="B57" s="128"/>
      <c r="C57" s="43"/>
      <c r="D57" s="44"/>
      <c r="E57" s="127" t="s">
        <v>230</v>
      </c>
      <c r="F57" s="97"/>
      <c r="G57" s="43"/>
      <c r="H57" s="44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>
      <c r="A58" s="59" t="s">
        <v>231</v>
      </c>
      <c r="B58" s="110"/>
      <c r="C58" s="77"/>
      <c r="D58" s="78"/>
      <c r="E58" s="59" t="s">
        <v>143</v>
      </c>
      <c r="F58" s="70"/>
      <c r="G58" s="61"/>
      <c r="H58" s="62"/>
      <c r="I58" s="31"/>
      <c r="J58" s="31"/>
      <c r="K58" s="31"/>
      <c r="L58" s="31"/>
      <c r="M58" s="86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31.5" customHeight="1">
      <c r="A59" s="66" t="s">
        <v>232</v>
      </c>
      <c r="B59" s="67" t="s">
        <v>233</v>
      </c>
      <c r="C59" s="68"/>
      <c r="D59" s="69"/>
      <c r="E59" s="85" t="s">
        <v>234</v>
      </c>
      <c r="F59" s="130" t="s">
        <v>235</v>
      </c>
      <c r="G59" s="68">
        <v>91</v>
      </c>
      <c r="H59" s="69">
        <v>140</v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>
      <c r="A60" s="66" t="s">
        <v>237</v>
      </c>
      <c r="B60" s="67" t="s">
        <v>238</v>
      </c>
      <c r="C60" s="68"/>
      <c r="D60" s="69"/>
      <c r="E60" s="66" t="s">
        <v>239</v>
      </c>
      <c r="F60" s="70" t="s">
        <v>240</v>
      </c>
      <c r="G60" s="68"/>
      <c r="H60" s="69"/>
      <c r="I60" s="31"/>
      <c r="J60" s="31"/>
      <c r="K60" s="31"/>
      <c r="L60" s="31"/>
      <c r="M60" s="86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>
      <c r="A61" s="66" t="s">
        <v>241</v>
      </c>
      <c r="B61" s="67" t="s">
        <v>242</v>
      </c>
      <c r="C61" s="68">
        <v>1271</v>
      </c>
      <c r="D61" s="69">
        <v>962</v>
      </c>
      <c r="E61" s="71" t="s">
        <v>243</v>
      </c>
      <c r="F61" s="70" t="s">
        <v>244</v>
      </c>
      <c r="G61" s="61">
        <f t="shared" ref="G61:H61" si="16">SUM(G62:G68)</f>
        <v>7145</v>
      </c>
      <c r="H61" s="62">
        <f t="shared" si="16"/>
        <v>9692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>
      <c r="A62" s="66" t="s">
        <v>245</v>
      </c>
      <c r="B62" s="67" t="s">
        <v>246</v>
      </c>
      <c r="C62" s="68">
        <v>1450</v>
      </c>
      <c r="D62" s="69"/>
      <c r="E62" s="71" t="s">
        <v>247</v>
      </c>
      <c r="F62" s="70" t="s">
        <v>248</v>
      </c>
      <c r="G62" s="68"/>
      <c r="H62" s="69"/>
      <c r="I62" s="31"/>
      <c r="J62" s="31"/>
      <c r="K62" s="31"/>
      <c r="L62" s="31"/>
      <c r="M62" s="86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>
      <c r="A63" s="66" t="s">
        <v>249</v>
      </c>
      <c r="B63" s="67" t="s">
        <v>250</v>
      </c>
      <c r="C63" s="68"/>
      <c r="D63" s="69"/>
      <c r="E63" s="66" t="s">
        <v>251</v>
      </c>
      <c r="F63" s="70" t="s">
        <v>252</v>
      </c>
      <c r="G63" s="68">
        <v>110</v>
      </c>
      <c r="H63" s="69">
        <v>950</v>
      </c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>
      <c r="A64" s="66" t="s">
        <v>253</v>
      </c>
      <c r="B64" s="67" t="s">
        <v>254</v>
      </c>
      <c r="C64" s="68"/>
      <c r="D64" s="69"/>
      <c r="E64" s="66" t="s">
        <v>255</v>
      </c>
      <c r="F64" s="70" t="s">
        <v>256</v>
      </c>
      <c r="G64" s="68">
        <v>3355</v>
      </c>
      <c r="H64" s="69">
        <v>7086</v>
      </c>
      <c r="I64" s="31"/>
      <c r="J64" s="31"/>
      <c r="K64" s="31"/>
      <c r="L64" s="31"/>
      <c r="M64" s="86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>
      <c r="A65" s="79" t="s">
        <v>65</v>
      </c>
      <c r="B65" s="80" t="s">
        <v>257</v>
      </c>
      <c r="C65" s="81">
        <f t="shared" ref="C65:D65" si="17">SUM(C59:C64)</f>
        <v>2721</v>
      </c>
      <c r="D65" s="82">
        <f t="shared" si="17"/>
        <v>962</v>
      </c>
      <c r="E65" s="66" t="s">
        <v>260</v>
      </c>
      <c r="F65" s="70" t="s">
        <v>261</v>
      </c>
      <c r="G65" s="68">
        <v>3024</v>
      </c>
      <c r="H65" s="69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>
      <c r="A66" s="66"/>
      <c r="B66" s="80"/>
      <c r="C66" s="61"/>
      <c r="D66" s="62"/>
      <c r="E66" s="66" t="s">
        <v>262</v>
      </c>
      <c r="F66" s="70" t="s">
        <v>263</v>
      </c>
      <c r="G66" s="68">
        <v>202</v>
      </c>
      <c r="H66" s="69">
        <v>169</v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>
      <c r="A67" s="59" t="s">
        <v>264</v>
      </c>
      <c r="B67" s="110"/>
      <c r="C67" s="77"/>
      <c r="D67" s="78"/>
      <c r="E67" s="66" t="s">
        <v>265</v>
      </c>
      <c r="F67" s="70" t="s">
        <v>266</v>
      </c>
      <c r="G67" s="68">
        <v>46</v>
      </c>
      <c r="H67" s="69">
        <v>49</v>
      </c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>
      <c r="A68" s="66" t="s">
        <v>269</v>
      </c>
      <c r="B68" s="67" t="s">
        <v>270</v>
      </c>
      <c r="C68" s="68">
        <f>330+368</f>
        <v>698</v>
      </c>
      <c r="D68" s="69">
        <f>6557</f>
        <v>6557</v>
      </c>
      <c r="E68" s="66" t="s">
        <v>273</v>
      </c>
      <c r="F68" s="70" t="s">
        <v>274</v>
      </c>
      <c r="G68" s="68">
        <v>408</v>
      </c>
      <c r="H68" s="69">
        <v>1438</v>
      </c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>
      <c r="A69" s="66" t="s">
        <v>275</v>
      </c>
      <c r="B69" s="67" t="s">
        <v>276</v>
      </c>
      <c r="C69" s="68">
        <v>4921</v>
      </c>
      <c r="D69" s="69">
        <f>11695-6557</f>
        <v>5138</v>
      </c>
      <c r="E69" s="85" t="s">
        <v>92</v>
      </c>
      <c r="F69" s="70" t="s">
        <v>277</v>
      </c>
      <c r="G69" s="68">
        <v>99</v>
      </c>
      <c r="H69" s="69">
        <f>1908+28-140</f>
        <v>1796</v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>
      <c r="A70" s="66" t="s">
        <v>278</v>
      </c>
      <c r="B70" s="67" t="s">
        <v>279</v>
      </c>
      <c r="C70" s="68">
        <v>960</v>
      </c>
      <c r="D70" s="69">
        <v>320</v>
      </c>
      <c r="E70" s="66" t="s">
        <v>280</v>
      </c>
      <c r="F70" s="70" t="s">
        <v>281</v>
      </c>
      <c r="G70" s="68"/>
      <c r="H70" s="69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>
      <c r="A71" s="66" t="s">
        <v>282</v>
      </c>
      <c r="B71" s="67" t="s">
        <v>283</v>
      </c>
      <c r="C71" s="68">
        <v>812</v>
      </c>
      <c r="D71" s="69">
        <v>882</v>
      </c>
      <c r="E71" s="138" t="s">
        <v>60</v>
      </c>
      <c r="F71" s="76" t="s">
        <v>288</v>
      </c>
      <c r="G71" s="81">
        <f t="shared" ref="G71:H71" si="18">G59+G60+G61+G69+G70</f>
        <v>7335</v>
      </c>
      <c r="H71" s="82">
        <f t="shared" si="18"/>
        <v>11628</v>
      </c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>
      <c r="A72" s="66" t="s">
        <v>290</v>
      </c>
      <c r="B72" s="67" t="s">
        <v>291</v>
      </c>
      <c r="C72" s="68">
        <v>937</v>
      </c>
      <c r="D72" s="69">
        <v>918</v>
      </c>
      <c r="E72" s="71"/>
      <c r="F72" s="70"/>
      <c r="G72" s="61"/>
      <c r="H72" s="62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>
      <c r="A73" s="66" t="s">
        <v>292</v>
      </c>
      <c r="B73" s="67" t="s">
        <v>293</v>
      </c>
      <c r="C73" s="68">
        <v>187</v>
      </c>
      <c r="D73" s="69"/>
      <c r="E73" s="107" t="s">
        <v>294</v>
      </c>
      <c r="F73" s="76" t="s">
        <v>295</v>
      </c>
      <c r="G73" s="116"/>
      <c r="H73" s="117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>
      <c r="A74" s="66" t="s">
        <v>297</v>
      </c>
      <c r="B74" s="67" t="s">
        <v>298</v>
      </c>
      <c r="C74" s="68">
        <v>194</v>
      </c>
      <c r="D74" s="69">
        <v>42</v>
      </c>
      <c r="E74" s="140"/>
      <c r="F74" s="142"/>
      <c r="G74" s="61"/>
      <c r="H74" s="143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>
      <c r="A75" s="66" t="s">
        <v>305</v>
      </c>
      <c r="B75" s="67" t="s">
        <v>306</v>
      </c>
      <c r="C75" s="68">
        <f>1262</f>
        <v>1262</v>
      </c>
      <c r="D75" s="69">
        <f>1619+199-882</f>
        <v>936</v>
      </c>
      <c r="E75" s="144" t="s">
        <v>194</v>
      </c>
      <c r="F75" s="76" t="s">
        <v>312</v>
      </c>
      <c r="G75" s="116"/>
      <c r="H75" s="117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>
      <c r="A76" s="79" t="s">
        <v>90</v>
      </c>
      <c r="B76" s="80" t="s">
        <v>315</v>
      </c>
      <c r="C76" s="81">
        <f t="shared" ref="C76:D76" si="19">SUM(C68:C75)</f>
        <v>9971</v>
      </c>
      <c r="D76" s="82">
        <f t="shared" si="19"/>
        <v>14793</v>
      </c>
      <c r="E76" s="140"/>
      <c r="F76" s="142"/>
      <c r="G76" s="61"/>
      <c r="H76" s="143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>
      <c r="A77" s="66"/>
      <c r="B77" s="67"/>
      <c r="C77" s="61"/>
      <c r="D77" s="62"/>
      <c r="E77" s="107" t="s">
        <v>318</v>
      </c>
      <c r="F77" s="76" t="s">
        <v>319</v>
      </c>
      <c r="G77" s="116"/>
      <c r="H77" s="117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>
      <c r="A78" s="59" t="s">
        <v>323</v>
      </c>
      <c r="B78" s="110"/>
      <c r="C78" s="77"/>
      <c r="D78" s="78"/>
      <c r="E78" s="66"/>
      <c r="F78" s="90"/>
      <c r="G78" s="61"/>
      <c r="H78" s="62"/>
      <c r="I78" s="31"/>
      <c r="J78" s="31"/>
      <c r="K78" s="31"/>
      <c r="L78" s="31"/>
      <c r="M78" s="86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>
      <c r="A79" s="66" t="s">
        <v>325</v>
      </c>
      <c r="B79" s="67" t="s">
        <v>326</v>
      </c>
      <c r="C79" s="61">
        <f t="shared" ref="C79:D79" si="20">SUM(C80:C82)</f>
        <v>0</v>
      </c>
      <c r="D79" s="62">
        <f t="shared" si="20"/>
        <v>0</v>
      </c>
      <c r="E79" s="145" t="s">
        <v>327</v>
      </c>
      <c r="F79" s="89" t="s">
        <v>331</v>
      </c>
      <c r="G79" s="77">
        <f t="shared" ref="G79:H79" si="21">G71+G73+G75+G77</f>
        <v>7335</v>
      </c>
      <c r="H79" s="78">
        <f t="shared" si="21"/>
        <v>11628</v>
      </c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>
      <c r="A80" s="66" t="s">
        <v>333</v>
      </c>
      <c r="B80" s="67" t="s">
        <v>334</v>
      </c>
      <c r="C80" s="68"/>
      <c r="D80" s="69"/>
      <c r="E80" s="140"/>
      <c r="F80" s="142"/>
      <c r="G80" s="61"/>
      <c r="H80" s="143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>
      <c r="A81" s="66" t="s">
        <v>335</v>
      </c>
      <c r="B81" s="67" t="s">
        <v>336</v>
      </c>
      <c r="C81" s="68"/>
      <c r="D81" s="69"/>
      <c r="E81" s="66"/>
      <c r="F81" s="146"/>
      <c r="G81" s="147"/>
      <c r="H81" s="143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>
      <c r="A82" s="66" t="s">
        <v>338</v>
      </c>
      <c r="B82" s="67" t="s">
        <v>339</v>
      </c>
      <c r="C82" s="68"/>
      <c r="D82" s="69"/>
      <c r="E82" s="87"/>
      <c r="F82" s="150"/>
      <c r="G82" s="147"/>
      <c r="H82" s="143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>
      <c r="A83" s="66" t="s">
        <v>340</v>
      </c>
      <c r="B83" s="67" t="s">
        <v>341</v>
      </c>
      <c r="C83" s="68"/>
      <c r="D83" s="69"/>
      <c r="E83" s="71"/>
      <c r="F83" s="150"/>
      <c r="G83" s="147"/>
      <c r="H83" s="143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>
      <c r="A84" s="66" t="s">
        <v>148</v>
      </c>
      <c r="B84" s="67" t="s">
        <v>342</v>
      </c>
      <c r="C84" s="68"/>
      <c r="D84" s="69"/>
      <c r="E84" s="87"/>
      <c r="F84" s="150"/>
      <c r="G84" s="147"/>
      <c r="H84" s="143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>
      <c r="A85" s="79" t="s">
        <v>343</v>
      </c>
      <c r="B85" s="80" t="s">
        <v>344</v>
      </c>
      <c r="C85" s="81">
        <f t="shared" ref="C85:D85" si="22">C84+C83+C79</f>
        <v>0</v>
      </c>
      <c r="D85" s="82">
        <f t="shared" si="22"/>
        <v>0</v>
      </c>
      <c r="E85" s="71"/>
      <c r="F85" s="150"/>
      <c r="G85" s="147"/>
      <c r="H85" s="143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>
      <c r="A86" s="66"/>
      <c r="B86" s="80"/>
      <c r="C86" s="61"/>
      <c r="D86" s="62"/>
      <c r="E86" s="87"/>
      <c r="F86" s="150"/>
      <c r="G86" s="147"/>
      <c r="H86" s="143"/>
      <c r="I86" s="31"/>
      <c r="J86" s="31"/>
      <c r="K86" s="31"/>
      <c r="L86" s="31"/>
      <c r="M86" s="86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>
      <c r="A87" s="59" t="s">
        <v>345</v>
      </c>
      <c r="B87" s="67"/>
      <c r="C87" s="61"/>
      <c r="D87" s="62"/>
      <c r="E87" s="71"/>
      <c r="F87" s="150"/>
      <c r="G87" s="147"/>
      <c r="H87" s="143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>
      <c r="A88" s="66" t="s">
        <v>346</v>
      </c>
      <c r="B88" s="67" t="s">
        <v>347</v>
      </c>
      <c r="C88" s="68">
        <v>6028</v>
      </c>
      <c r="D88" s="69">
        <v>6292</v>
      </c>
      <c r="E88" s="87"/>
      <c r="F88" s="150"/>
      <c r="G88" s="147"/>
      <c r="H88" s="143"/>
      <c r="I88" s="31"/>
      <c r="J88" s="31"/>
      <c r="K88" s="31"/>
      <c r="L88" s="31"/>
      <c r="M88" s="86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>
      <c r="A89" s="66" t="s">
        <v>348</v>
      </c>
      <c r="B89" s="67" t="s">
        <v>349</v>
      </c>
      <c r="C89" s="68">
        <v>4026</v>
      </c>
      <c r="D89" s="69">
        <v>3551</v>
      </c>
      <c r="E89" s="71"/>
      <c r="F89" s="150"/>
      <c r="G89" s="147"/>
      <c r="H89" s="143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>
      <c r="A90" s="66" t="s">
        <v>350</v>
      </c>
      <c r="B90" s="67" t="s">
        <v>351</v>
      </c>
      <c r="C90" s="68"/>
      <c r="D90" s="69"/>
      <c r="E90" s="71"/>
      <c r="F90" s="150"/>
      <c r="G90" s="147"/>
      <c r="H90" s="143"/>
      <c r="I90" s="31"/>
      <c r="J90" s="31"/>
      <c r="K90" s="31"/>
      <c r="L90" s="31"/>
      <c r="M90" s="86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>
      <c r="A91" s="66" t="s">
        <v>352</v>
      </c>
      <c r="B91" s="67" t="s">
        <v>353</v>
      </c>
      <c r="C91" s="68"/>
      <c r="D91" s="69"/>
      <c r="E91" s="71"/>
      <c r="F91" s="150"/>
      <c r="G91" s="147"/>
      <c r="H91" s="143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>
      <c r="A92" s="79" t="s">
        <v>354</v>
      </c>
      <c r="B92" s="80" t="s">
        <v>355</v>
      </c>
      <c r="C92" s="81">
        <f t="shared" ref="C92:D92" si="23">SUM(C88:C91)</f>
        <v>10054</v>
      </c>
      <c r="D92" s="82">
        <f t="shared" si="23"/>
        <v>9843</v>
      </c>
      <c r="E92" s="71"/>
      <c r="F92" s="150"/>
      <c r="G92" s="147"/>
      <c r="H92" s="143"/>
      <c r="I92" s="31"/>
      <c r="J92" s="31"/>
      <c r="K92" s="31"/>
      <c r="L92" s="31"/>
      <c r="M92" s="86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>
      <c r="A93" s="107" t="s">
        <v>356</v>
      </c>
      <c r="B93" s="80" t="s">
        <v>357</v>
      </c>
      <c r="C93" s="116"/>
      <c r="D93" s="117"/>
      <c r="E93" s="71"/>
      <c r="F93" s="150"/>
      <c r="G93" s="147"/>
      <c r="H93" s="143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6.5" customHeight="1">
      <c r="A94" s="119" t="s">
        <v>358</v>
      </c>
      <c r="B94" s="121" t="s">
        <v>359</v>
      </c>
      <c r="C94" s="125">
        <f t="shared" ref="C94:D94" si="24">C65+C76+C85+C92+C93</f>
        <v>22746</v>
      </c>
      <c r="D94" s="126">
        <f t="shared" si="24"/>
        <v>25598</v>
      </c>
      <c r="E94" s="157"/>
      <c r="F94" s="158"/>
      <c r="G94" s="160"/>
      <c r="H94" s="161"/>
      <c r="I94" s="31"/>
      <c r="J94" s="31"/>
      <c r="K94" s="31"/>
      <c r="L94" s="31"/>
      <c r="M94" s="86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32.25" customHeight="1">
      <c r="A95" s="166" t="s">
        <v>364</v>
      </c>
      <c r="B95" s="167" t="s">
        <v>367</v>
      </c>
      <c r="C95" s="168">
        <f t="shared" ref="C95:D95" si="25">C94+C56</f>
        <v>33766</v>
      </c>
      <c r="D95" s="170">
        <f t="shared" si="25"/>
        <v>37539</v>
      </c>
      <c r="E95" s="171" t="s">
        <v>378</v>
      </c>
      <c r="F95" s="172" t="s">
        <v>380</v>
      </c>
      <c r="G95" s="168">
        <f t="shared" ref="G95:H95" si="26">G37+G40+G56+G79</f>
        <v>33766</v>
      </c>
      <c r="H95" s="170">
        <f t="shared" si="26"/>
        <v>37539</v>
      </c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>
      <c r="A96" s="174"/>
      <c r="B96" s="175"/>
      <c r="C96" s="174"/>
      <c r="D96" s="174"/>
      <c r="E96" s="176"/>
      <c r="F96" s="177"/>
      <c r="G96" s="178"/>
      <c r="H96" s="31"/>
      <c r="I96" s="31"/>
      <c r="J96" s="31"/>
      <c r="K96" s="31"/>
      <c r="L96" s="31"/>
      <c r="M96" s="86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>
      <c r="A97" s="180"/>
      <c r="B97" s="175"/>
      <c r="C97" s="174"/>
      <c r="D97" s="174"/>
      <c r="E97" s="176"/>
      <c r="F97" s="177"/>
      <c r="G97" s="178"/>
      <c r="H97" s="31"/>
      <c r="I97" s="31"/>
      <c r="J97" s="31"/>
      <c r="K97" s="31"/>
      <c r="L97" s="31"/>
      <c r="M97" s="86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>
      <c r="A98" s="14" t="s">
        <v>23</v>
      </c>
      <c r="B98" s="331">
        <f>pdeReportingDate</f>
        <v>42821</v>
      </c>
      <c r="C98" s="330"/>
      <c r="D98" s="330"/>
      <c r="E98" s="330"/>
      <c r="F98" s="330"/>
      <c r="G98" s="330"/>
      <c r="H98" s="330"/>
      <c r="I98" s="31"/>
      <c r="J98" s="31"/>
      <c r="K98" s="31"/>
      <c r="L98" s="31"/>
      <c r="M98" s="86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>
      <c r="A99" s="14"/>
      <c r="B99" s="183"/>
      <c r="C99" s="183"/>
      <c r="D99" s="183"/>
      <c r="E99" s="183"/>
      <c r="F99" s="183"/>
      <c r="G99" s="183"/>
      <c r="H99" s="183"/>
      <c r="I99" s="31"/>
      <c r="J99" s="31"/>
      <c r="K99" s="31"/>
      <c r="L99" s="31"/>
      <c r="M99" s="86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>
      <c r="A100" s="14" t="s">
        <v>385</v>
      </c>
      <c r="B100" s="332" t="str">
        <f>authorName</f>
        <v>Силвия Илиева</v>
      </c>
      <c r="C100" s="330"/>
      <c r="D100" s="330"/>
      <c r="E100" s="330"/>
      <c r="F100" s="330"/>
      <c r="G100" s="330"/>
      <c r="H100" s="330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>
      <c r="A101" s="14"/>
      <c r="B101" s="17"/>
      <c r="C101" s="17"/>
      <c r="D101" s="17"/>
      <c r="E101" s="17"/>
      <c r="F101" s="17"/>
      <c r="G101" s="17"/>
      <c r="H101" s="17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>
      <c r="A102" s="14" t="s">
        <v>155</v>
      </c>
      <c r="B102" s="333"/>
      <c r="C102" s="330"/>
      <c r="D102" s="330"/>
      <c r="E102" s="330"/>
      <c r="F102" s="330"/>
      <c r="G102" s="330"/>
      <c r="H102" s="330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21.75" customHeight="1">
      <c r="A103" s="178"/>
      <c r="B103" s="329" t="s">
        <v>389</v>
      </c>
      <c r="C103" s="330"/>
      <c r="D103" s="330"/>
      <c r="E103" s="330"/>
      <c r="F103" s="177"/>
      <c r="G103" s="178"/>
      <c r="H103" s="31"/>
      <c r="I103" s="31"/>
      <c r="J103" s="31"/>
      <c r="K103" s="31"/>
      <c r="L103" s="31"/>
      <c r="M103" s="86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21.75" customHeight="1">
      <c r="A104" s="178"/>
      <c r="B104" s="329" t="s">
        <v>389</v>
      </c>
      <c r="C104" s="330"/>
      <c r="D104" s="330"/>
      <c r="E104" s="330"/>
      <c r="F104" s="177"/>
      <c r="G104" s="178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21.75" customHeight="1">
      <c r="A105" s="178"/>
      <c r="B105" s="329" t="s">
        <v>389</v>
      </c>
      <c r="C105" s="330"/>
      <c r="D105" s="330"/>
      <c r="E105" s="330"/>
      <c r="F105" s="177"/>
      <c r="G105" s="178"/>
      <c r="H105" s="31"/>
      <c r="I105" s="31"/>
      <c r="J105" s="31"/>
      <c r="K105" s="31"/>
      <c r="L105" s="31"/>
      <c r="M105" s="86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21.75" customHeight="1">
      <c r="A106" s="178"/>
      <c r="B106" s="329" t="s">
        <v>389</v>
      </c>
      <c r="C106" s="330"/>
      <c r="D106" s="330"/>
      <c r="E106" s="330"/>
      <c r="F106" s="177"/>
      <c r="G106" s="178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21.75" customHeight="1">
      <c r="A107" s="178"/>
      <c r="B107" s="329"/>
      <c r="C107" s="330"/>
      <c r="D107" s="330"/>
      <c r="E107" s="330"/>
      <c r="F107" s="177"/>
      <c r="G107" s="178"/>
      <c r="H107" s="31"/>
      <c r="I107" s="31"/>
      <c r="J107" s="31"/>
      <c r="K107" s="31"/>
      <c r="L107" s="31"/>
      <c r="M107" s="86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21.75" customHeight="1">
      <c r="A108" s="178"/>
      <c r="B108" s="329"/>
      <c r="C108" s="330"/>
      <c r="D108" s="330"/>
      <c r="E108" s="330"/>
      <c r="F108" s="177"/>
      <c r="G108" s="178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21.75" customHeight="1">
      <c r="A109" s="178"/>
      <c r="B109" s="329"/>
      <c r="C109" s="330"/>
      <c r="D109" s="330"/>
      <c r="E109" s="330"/>
      <c r="F109" s="177"/>
      <c r="G109" s="178"/>
      <c r="H109" s="31"/>
      <c r="I109" s="31"/>
      <c r="J109" s="31"/>
      <c r="K109" s="31"/>
      <c r="L109" s="31"/>
      <c r="M109" s="86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>
      <c r="A110" s="178"/>
      <c r="B110" s="178"/>
      <c r="C110" s="178"/>
      <c r="D110" s="178"/>
      <c r="E110" s="178"/>
      <c r="F110" s="177"/>
      <c r="G110" s="178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>
      <c r="A111" s="178"/>
      <c r="B111" s="178"/>
      <c r="C111" s="178"/>
      <c r="D111" s="178"/>
      <c r="E111" s="178"/>
      <c r="F111" s="177"/>
      <c r="G111" s="178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>
      <c r="A112" s="178"/>
      <c r="B112" s="178"/>
      <c r="C112" s="178"/>
      <c r="D112" s="178"/>
      <c r="E112" s="178"/>
      <c r="F112" s="177"/>
      <c r="G112" s="178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>
      <c r="A113" s="178"/>
      <c r="B113" s="178"/>
      <c r="C113" s="178"/>
      <c r="D113" s="178"/>
      <c r="E113" s="178"/>
      <c r="F113" s="177"/>
      <c r="G113" s="178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>
      <c r="A114" s="178"/>
      <c r="B114" s="178"/>
      <c r="C114" s="178"/>
      <c r="D114" s="178"/>
      <c r="E114" s="178"/>
      <c r="F114" s="177"/>
      <c r="G114" s="178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>
      <c r="A115" s="178"/>
      <c r="B115" s="178"/>
      <c r="C115" s="178"/>
      <c r="D115" s="178"/>
      <c r="E115" s="178"/>
      <c r="F115" s="177"/>
      <c r="G115" s="178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>
      <c r="A116" s="178"/>
      <c r="B116" s="178"/>
      <c r="C116" s="178"/>
      <c r="D116" s="178"/>
      <c r="E116" s="178"/>
      <c r="F116" s="177"/>
      <c r="G116" s="178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>
      <c r="A117" s="178"/>
      <c r="B117" s="178"/>
      <c r="C117" s="178"/>
      <c r="D117" s="178"/>
      <c r="E117" s="176"/>
      <c r="F117" s="177"/>
      <c r="G117" s="178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>
      <c r="A118" s="178"/>
      <c r="B118" s="178"/>
      <c r="C118" s="178"/>
      <c r="D118" s="178"/>
      <c r="E118" s="178"/>
      <c r="F118" s="177"/>
      <c r="G118" s="178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>
      <c r="A119" s="178"/>
      <c r="B119" s="178"/>
      <c r="C119" s="178"/>
      <c r="D119" s="178"/>
      <c r="E119" s="176"/>
      <c r="F119" s="177"/>
      <c r="G119" s="178"/>
      <c r="H119" s="31"/>
      <c r="I119" s="31"/>
      <c r="J119" s="31"/>
      <c r="K119" s="31"/>
      <c r="L119" s="31"/>
      <c r="M119" s="86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>
      <c r="A120" s="178"/>
      <c r="B120" s="178"/>
      <c r="C120" s="178"/>
      <c r="D120" s="178"/>
      <c r="E120" s="178"/>
      <c r="F120" s="177"/>
      <c r="G120" s="178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>
      <c r="A121" s="178"/>
      <c r="B121" s="178"/>
      <c r="C121" s="178"/>
      <c r="D121" s="178"/>
      <c r="E121" s="176"/>
      <c r="F121" s="177"/>
      <c r="G121" s="178"/>
      <c r="H121" s="31"/>
      <c r="I121" s="31"/>
      <c r="J121" s="31"/>
      <c r="K121" s="31"/>
      <c r="L121" s="31"/>
      <c r="M121" s="86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>
      <c r="A122" s="178"/>
      <c r="B122" s="178"/>
      <c r="C122" s="178"/>
      <c r="D122" s="178"/>
      <c r="E122" s="178"/>
      <c r="F122" s="177"/>
      <c r="G122" s="178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>
      <c r="A123" s="178"/>
      <c r="B123" s="178"/>
      <c r="C123" s="178"/>
      <c r="D123" s="178"/>
      <c r="E123" s="176"/>
      <c r="F123" s="177"/>
      <c r="G123" s="178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>
      <c r="A124" s="178"/>
      <c r="B124" s="178"/>
      <c r="C124" s="178"/>
      <c r="D124" s="178"/>
      <c r="E124" s="178"/>
      <c r="F124" s="177"/>
      <c r="G124" s="178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>
      <c r="A125" s="178"/>
      <c r="B125" s="178"/>
      <c r="C125" s="178"/>
      <c r="D125" s="178"/>
      <c r="E125" s="176"/>
      <c r="F125" s="177"/>
      <c r="G125" s="178"/>
      <c r="H125" s="31"/>
      <c r="I125" s="31"/>
      <c r="J125" s="31"/>
      <c r="K125" s="31"/>
      <c r="L125" s="31"/>
      <c r="M125" s="86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>
      <c r="A126" s="178"/>
      <c r="B126" s="178"/>
      <c r="C126" s="178"/>
      <c r="D126" s="178"/>
      <c r="E126" s="178"/>
      <c r="F126" s="177"/>
      <c r="G126" s="178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>
      <c r="A127" s="178"/>
      <c r="B127" s="178"/>
      <c r="C127" s="178"/>
      <c r="D127" s="178"/>
      <c r="E127" s="176"/>
      <c r="F127" s="177"/>
      <c r="G127" s="178"/>
      <c r="H127" s="31"/>
      <c r="I127" s="31"/>
      <c r="J127" s="31"/>
      <c r="K127" s="31"/>
      <c r="L127" s="31"/>
      <c r="M127" s="86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>
      <c r="A128" s="178"/>
      <c r="B128" s="178"/>
      <c r="C128" s="178"/>
      <c r="D128" s="178"/>
      <c r="E128" s="178"/>
      <c r="F128" s="177"/>
      <c r="G128" s="178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>
      <c r="A129" s="178"/>
      <c r="B129" s="178"/>
      <c r="C129" s="178"/>
      <c r="D129" s="178"/>
      <c r="E129" s="178"/>
      <c r="F129" s="177"/>
      <c r="G129" s="178"/>
      <c r="H129" s="31"/>
      <c r="I129" s="31"/>
      <c r="J129" s="31"/>
      <c r="K129" s="31"/>
      <c r="L129" s="31"/>
      <c r="M129" s="86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>
      <c r="A130" s="178"/>
      <c r="B130" s="178"/>
      <c r="C130" s="178"/>
      <c r="D130" s="178"/>
      <c r="E130" s="178"/>
      <c r="F130" s="177"/>
      <c r="G130" s="178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>
      <c r="A131" s="178"/>
      <c r="B131" s="178"/>
      <c r="C131" s="178"/>
      <c r="D131" s="178"/>
      <c r="E131" s="178"/>
      <c r="F131" s="177"/>
      <c r="G131" s="178"/>
      <c r="H131" s="31"/>
      <c r="I131" s="31"/>
      <c r="J131" s="31"/>
      <c r="K131" s="31"/>
      <c r="L131" s="31"/>
      <c r="M131" s="86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>
      <c r="A132" s="178"/>
      <c r="B132" s="178"/>
      <c r="C132" s="178"/>
      <c r="D132" s="178"/>
      <c r="E132" s="178"/>
      <c r="F132" s="177"/>
      <c r="G132" s="178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>
      <c r="A133" s="178"/>
      <c r="B133" s="178"/>
      <c r="C133" s="178"/>
      <c r="D133" s="178"/>
      <c r="E133" s="178"/>
      <c r="F133" s="177"/>
      <c r="G133" s="178"/>
      <c r="H133" s="31"/>
      <c r="I133" s="31"/>
      <c r="J133" s="31"/>
      <c r="K133" s="31"/>
      <c r="L133" s="31"/>
      <c r="M133" s="86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>
      <c r="A134" s="178"/>
      <c r="B134" s="178"/>
      <c r="C134" s="178"/>
      <c r="D134" s="178"/>
      <c r="E134" s="178"/>
      <c r="F134" s="177"/>
      <c r="G134" s="178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>
      <c r="A135" s="178"/>
      <c r="B135" s="178"/>
      <c r="C135" s="178"/>
      <c r="D135" s="178"/>
      <c r="E135" s="176"/>
      <c r="F135" s="177"/>
      <c r="G135" s="178"/>
      <c r="H135" s="31"/>
      <c r="I135" s="31"/>
      <c r="J135" s="31"/>
      <c r="K135" s="31"/>
      <c r="L135" s="31"/>
      <c r="M135" s="86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>
      <c r="A136" s="178"/>
      <c r="B136" s="178"/>
      <c r="C136" s="178"/>
      <c r="D136" s="178"/>
      <c r="E136" s="178"/>
      <c r="F136" s="177"/>
      <c r="G136" s="178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>
      <c r="A137" s="178"/>
      <c r="B137" s="178"/>
      <c r="C137" s="178"/>
      <c r="D137" s="178"/>
      <c r="E137" s="176"/>
      <c r="F137" s="177"/>
      <c r="G137" s="178"/>
      <c r="H137" s="31"/>
      <c r="I137" s="31"/>
      <c r="J137" s="31"/>
      <c r="K137" s="31"/>
      <c r="L137" s="31"/>
      <c r="M137" s="86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>
      <c r="A138" s="178"/>
      <c r="B138" s="178"/>
      <c r="C138" s="178"/>
      <c r="D138" s="178"/>
      <c r="E138" s="178"/>
      <c r="F138" s="177"/>
      <c r="G138" s="178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>
      <c r="A139" s="178"/>
      <c r="B139" s="178"/>
      <c r="C139" s="178"/>
      <c r="D139" s="178"/>
      <c r="E139" s="176"/>
      <c r="F139" s="177"/>
      <c r="G139" s="178"/>
      <c r="H139" s="31"/>
      <c r="I139" s="31"/>
      <c r="J139" s="31"/>
      <c r="K139" s="31"/>
      <c r="L139" s="31"/>
      <c r="M139" s="86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>
      <c r="A140" s="178"/>
      <c r="B140" s="178"/>
      <c r="C140" s="178"/>
      <c r="D140" s="178"/>
      <c r="E140" s="178"/>
      <c r="F140" s="177"/>
      <c r="G140" s="178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>
      <c r="A141" s="178"/>
      <c r="B141" s="178"/>
      <c r="C141" s="178"/>
      <c r="D141" s="178"/>
      <c r="E141" s="176"/>
      <c r="F141" s="177"/>
      <c r="G141" s="178"/>
      <c r="H141" s="31"/>
      <c r="I141" s="31"/>
      <c r="J141" s="31"/>
      <c r="K141" s="31"/>
      <c r="L141" s="31"/>
      <c r="M141" s="86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>
      <c r="A142" s="178"/>
      <c r="B142" s="178"/>
      <c r="C142" s="178"/>
      <c r="D142" s="178"/>
      <c r="E142" s="178"/>
      <c r="F142" s="177"/>
      <c r="G142" s="178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>
      <c r="A143" s="178"/>
      <c r="B143" s="178"/>
      <c r="C143" s="178"/>
      <c r="D143" s="178"/>
      <c r="E143" s="176"/>
      <c r="F143" s="177"/>
      <c r="G143" s="178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>
      <c r="A144" s="178"/>
      <c r="B144" s="178"/>
      <c r="C144" s="178"/>
      <c r="D144" s="178"/>
      <c r="E144" s="178"/>
      <c r="F144" s="177"/>
      <c r="G144" s="178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>
      <c r="A145" s="178"/>
      <c r="B145" s="178"/>
      <c r="C145" s="178"/>
      <c r="D145" s="178"/>
      <c r="E145" s="176"/>
      <c r="F145" s="177"/>
      <c r="G145" s="178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>
      <c r="A146" s="178"/>
      <c r="B146" s="178"/>
      <c r="C146" s="178"/>
      <c r="D146" s="178"/>
      <c r="E146" s="178"/>
      <c r="F146" s="177"/>
      <c r="G146" s="178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>
      <c r="A147" s="178"/>
      <c r="B147" s="178"/>
      <c r="C147" s="178"/>
      <c r="D147" s="178"/>
      <c r="E147" s="176"/>
      <c r="F147" s="177"/>
      <c r="G147" s="178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>
      <c r="A148" s="178"/>
      <c r="B148" s="178"/>
      <c r="C148" s="178"/>
      <c r="D148" s="178"/>
      <c r="E148" s="178"/>
      <c r="F148" s="177"/>
      <c r="G148" s="178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>
      <c r="A149" s="178"/>
      <c r="B149" s="178"/>
      <c r="C149" s="178"/>
      <c r="D149" s="178"/>
      <c r="E149" s="176"/>
      <c r="F149" s="177"/>
      <c r="G149" s="178"/>
      <c r="H149" s="31"/>
      <c r="I149" s="31"/>
      <c r="J149" s="31"/>
      <c r="K149" s="31"/>
      <c r="L149" s="31"/>
      <c r="M149" s="86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>
      <c r="A150" s="178"/>
      <c r="B150" s="178"/>
      <c r="C150" s="178"/>
      <c r="D150" s="178"/>
      <c r="E150" s="178"/>
      <c r="F150" s="177"/>
      <c r="G150" s="178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>
      <c r="A151" s="178"/>
      <c r="B151" s="178"/>
      <c r="C151" s="178"/>
      <c r="D151" s="178"/>
      <c r="E151" s="178"/>
      <c r="F151" s="177"/>
      <c r="G151" s="178"/>
      <c r="H151" s="31"/>
      <c r="I151" s="31"/>
      <c r="J151" s="31"/>
      <c r="K151" s="31"/>
      <c r="L151" s="31"/>
      <c r="M151" s="86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>
      <c r="A152" s="178"/>
      <c r="B152" s="178"/>
      <c r="C152" s="178"/>
      <c r="D152" s="178"/>
      <c r="E152" s="178"/>
      <c r="F152" s="177"/>
      <c r="G152" s="178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>
      <c r="A153" s="178"/>
      <c r="B153" s="178"/>
      <c r="C153" s="178"/>
      <c r="D153" s="178"/>
      <c r="E153" s="178"/>
      <c r="F153" s="177"/>
      <c r="G153" s="178"/>
      <c r="H153" s="31"/>
      <c r="I153" s="31"/>
      <c r="J153" s="31"/>
      <c r="K153" s="31"/>
      <c r="L153" s="31"/>
      <c r="M153" s="86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>
      <c r="A154" s="178"/>
      <c r="B154" s="178"/>
      <c r="C154" s="178"/>
      <c r="D154" s="178"/>
      <c r="E154" s="178"/>
      <c r="F154" s="177"/>
      <c r="G154" s="178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>
      <c r="A155" s="178"/>
      <c r="B155" s="178"/>
      <c r="C155" s="178"/>
      <c r="D155" s="178"/>
      <c r="E155" s="178"/>
      <c r="F155" s="177"/>
      <c r="G155" s="178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>
      <c r="A156" s="178"/>
      <c r="B156" s="178"/>
      <c r="C156" s="178"/>
      <c r="D156" s="178"/>
      <c r="E156" s="178"/>
      <c r="F156" s="177"/>
      <c r="G156" s="178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>
      <c r="A157" s="178"/>
      <c r="B157" s="178"/>
      <c r="C157" s="178"/>
      <c r="D157" s="178"/>
      <c r="E157" s="178"/>
      <c r="F157" s="177"/>
      <c r="G157" s="178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>
      <c r="A158" s="178"/>
      <c r="B158" s="178"/>
      <c r="C158" s="178"/>
      <c r="D158" s="178"/>
      <c r="E158" s="178"/>
      <c r="F158" s="177"/>
      <c r="G158" s="178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>
      <c r="A159" s="178"/>
      <c r="B159" s="178"/>
      <c r="C159" s="178"/>
      <c r="D159" s="178"/>
      <c r="E159" s="176"/>
      <c r="F159" s="177"/>
      <c r="G159" s="178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>
      <c r="A160" s="178"/>
      <c r="B160" s="178"/>
      <c r="C160" s="178"/>
      <c r="D160" s="178"/>
      <c r="E160" s="178"/>
      <c r="F160" s="177"/>
      <c r="G160" s="178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>
      <c r="A161" s="178"/>
      <c r="B161" s="178"/>
      <c r="C161" s="178"/>
      <c r="D161" s="178"/>
      <c r="E161" s="176"/>
      <c r="F161" s="177"/>
      <c r="G161" s="178"/>
      <c r="H161" s="31"/>
      <c r="I161" s="31"/>
      <c r="J161" s="31"/>
      <c r="K161" s="31"/>
      <c r="L161" s="31"/>
      <c r="M161" s="31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5.75" customHeight="1">
      <c r="A162" s="178"/>
      <c r="B162" s="178"/>
      <c r="C162" s="178"/>
      <c r="D162" s="178"/>
      <c r="E162" s="178"/>
      <c r="F162" s="177"/>
      <c r="G162" s="178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>
      <c r="A163" s="178"/>
      <c r="B163" s="178"/>
      <c r="C163" s="178"/>
      <c r="D163" s="178"/>
      <c r="E163" s="176"/>
      <c r="F163" s="177"/>
      <c r="G163" s="178"/>
      <c r="H163" s="31"/>
      <c r="I163" s="31"/>
      <c r="J163" s="31"/>
      <c r="K163" s="31"/>
      <c r="L163" s="31"/>
      <c r="M163" s="31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5.75" customHeight="1">
      <c r="A164" s="178"/>
      <c r="B164" s="178"/>
      <c r="C164" s="178"/>
      <c r="D164" s="178"/>
      <c r="E164" s="178"/>
      <c r="F164" s="177"/>
      <c r="G164" s="178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>
      <c r="A165" s="178"/>
      <c r="B165" s="178"/>
      <c r="C165" s="178"/>
      <c r="D165" s="178"/>
      <c r="E165" s="176"/>
      <c r="F165" s="177"/>
      <c r="G165" s="178"/>
      <c r="H165" s="31"/>
      <c r="I165" s="31"/>
      <c r="J165" s="31"/>
      <c r="K165" s="31"/>
      <c r="L165" s="31"/>
      <c r="M165" s="31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5.75" customHeight="1">
      <c r="A166" s="178"/>
      <c r="B166" s="178"/>
      <c r="C166" s="178"/>
      <c r="D166" s="178"/>
      <c r="E166" s="178"/>
      <c r="F166" s="177"/>
      <c r="G166" s="178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>
      <c r="A167" s="178"/>
      <c r="B167" s="178"/>
      <c r="C167" s="178"/>
      <c r="D167" s="178"/>
      <c r="E167" s="176"/>
      <c r="F167" s="177"/>
      <c r="G167" s="178"/>
      <c r="H167" s="31"/>
      <c r="I167" s="31"/>
      <c r="J167" s="31"/>
      <c r="K167" s="31"/>
      <c r="L167" s="31"/>
      <c r="M167" s="31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5.75" customHeight="1">
      <c r="A168" s="178"/>
      <c r="B168" s="178"/>
      <c r="C168" s="178"/>
      <c r="D168" s="178"/>
      <c r="E168" s="178"/>
      <c r="F168" s="177"/>
      <c r="G168" s="178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>
      <c r="A169" s="178"/>
      <c r="B169" s="178"/>
      <c r="C169" s="178"/>
      <c r="D169" s="178"/>
      <c r="E169" s="178"/>
      <c r="F169" s="177"/>
      <c r="G169" s="178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>
      <c r="A170" s="178"/>
      <c r="B170" s="178"/>
      <c r="C170" s="178"/>
      <c r="D170" s="178"/>
      <c r="E170" s="178"/>
      <c r="F170" s="177"/>
      <c r="G170" s="178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>
      <c r="A171" s="178"/>
      <c r="B171" s="178"/>
      <c r="C171" s="178"/>
      <c r="D171" s="178"/>
      <c r="E171" s="178"/>
      <c r="F171" s="177"/>
      <c r="G171" s="178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>
      <c r="A172" s="178"/>
      <c r="B172" s="178"/>
      <c r="C172" s="178"/>
      <c r="D172" s="178"/>
      <c r="E172" s="178"/>
      <c r="F172" s="177"/>
      <c r="G172" s="178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>
      <c r="A173" s="178"/>
      <c r="B173" s="178"/>
      <c r="C173" s="178"/>
      <c r="D173" s="178"/>
      <c r="E173" s="178"/>
      <c r="F173" s="177"/>
      <c r="G173" s="178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>
      <c r="A174" s="178"/>
      <c r="B174" s="178"/>
      <c r="C174" s="178"/>
      <c r="D174" s="178"/>
      <c r="E174" s="178"/>
      <c r="F174" s="177"/>
      <c r="G174" s="178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>
      <c r="A175" s="178"/>
      <c r="B175" s="178"/>
      <c r="C175" s="178"/>
      <c r="D175" s="178"/>
      <c r="E175" s="176"/>
      <c r="F175" s="177"/>
      <c r="G175" s="178"/>
      <c r="H175" s="31"/>
      <c r="I175" s="31"/>
      <c r="J175" s="31"/>
      <c r="K175" s="31"/>
      <c r="L175" s="31"/>
      <c r="M175" s="31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5.75" customHeight="1">
      <c r="A176" s="178"/>
      <c r="B176" s="178"/>
      <c r="C176" s="178"/>
      <c r="D176" s="178"/>
      <c r="E176" s="178"/>
      <c r="F176" s="177"/>
      <c r="G176" s="178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>
      <c r="A177" s="178"/>
      <c r="B177" s="178"/>
      <c r="C177" s="178"/>
      <c r="D177" s="178"/>
      <c r="E177" s="176"/>
      <c r="F177" s="177"/>
      <c r="G177" s="178"/>
      <c r="H177" s="31"/>
      <c r="I177" s="31"/>
      <c r="J177" s="31"/>
      <c r="K177" s="31"/>
      <c r="L177" s="31"/>
      <c r="M177" s="31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5.75" customHeight="1">
      <c r="A178" s="178"/>
      <c r="B178" s="178"/>
      <c r="C178" s="178"/>
      <c r="D178" s="178"/>
      <c r="E178" s="178"/>
      <c r="F178" s="177"/>
      <c r="G178" s="178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>
      <c r="A179" s="178"/>
      <c r="B179" s="178"/>
      <c r="C179" s="178"/>
      <c r="D179" s="178"/>
      <c r="E179" s="176"/>
      <c r="F179" s="177"/>
      <c r="G179" s="178"/>
      <c r="H179" s="31"/>
      <c r="I179" s="31"/>
      <c r="J179" s="31"/>
      <c r="K179" s="31"/>
      <c r="L179" s="31"/>
      <c r="M179" s="31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5.75" customHeight="1">
      <c r="A180" s="178"/>
      <c r="B180" s="178"/>
      <c r="C180" s="178"/>
      <c r="D180" s="178"/>
      <c r="E180" s="178"/>
      <c r="F180" s="177"/>
      <c r="G180" s="178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>
      <c r="A181" s="178"/>
      <c r="B181" s="178"/>
      <c r="C181" s="178"/>
      <c r="D181" s="178"/>
      <c r="E181" s="176"/>
      <c r="F181" s="177"/>
      <c r="G181" s="178"/>
      <c r="H181" s="31"/>
      <c r="I181" s="31"/>
      <c r="J181" s="31"/>
      <c r="K181" s="31"/>
      <c r="L181" s="31"/>
      <c r="M181" s="31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5.75" customHeight="1">
      <c r="A182" s="178"/>
      <c r="B182" s="178"/>
      <c r="C182" s="178"/>
      <c r="D182" s="178"/>
      <c r="E182" s="178"/>
      <c r="F182" s="177"/>
      <c r="G182" s="178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>
      <c r="A183" s="178"/>
      <c r="B183" s="178"/>
      <c r="C183" s="178"/>
      <c r="D183" s="178"/>
      <c r="E183" s="178"/>
      <c r="F183" s="177"/>
      <c r="G183" s="178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>
      <c r="A184" s="178"/>
      <c r="B184" s="178"/>
      <c r="C184" s="178"/>
      <c r="D184" s="178"/>
      <c r="E184" s="178"/>
      <c r="F184" s="177"/>
      <c r="G184" s="178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>
      <c r="A185" s="178"/>
      <c r="B185" s="178"/>
      <c r="C185" s="178"/>
      <c r="D185" s="178"/>
      <c r="E185" s="176"/>
      <c r="F185" s="177"/>
      <c r="G185" s="178"/>
      <c r="H185" s="31"/>
      <c r="I185" s="31"/>
      <c r="J185" s="31"/>
      <c r="K185" s="31"/>
      <c r="L185" s="31"/>
      <c r="M185" s="31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5.75" customHeight="1">
      <c r="A186" s="178"/>
      <c r="B186" s="178"/>
      <c r="C186" s="178"/>
      <c r="D186" s="178"/>
      <c r="E186" s="178"/>
      <c r="F186" s="177"/>
      <c r="G186" s="178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>
      <c r="A187" s="178"/>
      <c r="B187" s="178"/>
      <c r="C187" s="178"/>
      <c r="D187" s="178"/>
      <c r="E187" s="178"/>
      <c r="F187" s="177"/>
      <c r="G187" s="178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>
      <c r="A188" s="178"/>
      <c r="B188" s="178"/>
      <c r="C188" s="178"/>
      <c r="D188" s="178"/>
      <c r="E188" s="178"/>
      <c r="F188" s="177"/>
      <c r="G188" s="178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>
      <c r="A189" s="178"/>
      <c r="B189" s="178"/>
      <c r="C189" s="178"/>
      <c r="D189" s="178"/>
      <c r="E189" s="178"/>
      <c r="F189" s="177"/>
      <c r="G189" s="178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>
      <c r="A190" s="178"/>
      <c r="B190" s="178"/>
      <c r="C190" s="178"/>
      <c r="D190" s="178"/>
      <c r="E190" s="178"/>
      <c r="F190" s="177"/>
      <c r="G190" s="178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>
      <c r="A191" s="178"/>
      <c r="B191" s="178"/>
      <c r="C191" s="178"/>
      <c r="D191" s="178"/>
      <c r="E191" s="178"/>
      <c r="F191" s="177"/>
      <c r="G191" s="178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>
      <c r="A192" s="178"/>
      <c r="B192" s="178"/>
      <c r="C192" s="178"/>
      <c r="D192" s="178"/>
      <c r="E192" s="178"/>
      <c r="F192" s="177"/>
      <c r="G192" s="178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>
      <c r="A193" s="178"/>
      <c r="B193" s="178"/>
      <c r="C193" s="178"/>
      <c r="D193" s="178"/>
      <c r="E193" s="178"/>
      <c r="F193" s="177"/>
      <c r="G193" s="178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>
      <c r="A194" s="178"/>
      <c r="B194" s="178"/>
      <c r="C194" s="178"/>
      <c r="D194" s="178"/>
      <c r="E194" s="178"/>
      <c r="F194" s="177"/>
      <c r="G194" s="178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>
      <c r="A195" s="178"/>
      <c r="B195" s="178"/>
      <c r="C195" s="178"/>
      <c r="D195" s="178"/>
      <c r="E195" s="178"/>
      <c r="F195" s="177"/>
      <c r="G195" s="178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>
      <c r="A196" s="178"/>
      <c r="B196" s="178"/>
      <c r="C196" s="178"/>
      <c r="D196" s="178"/>
      <c r="E196" s="178"/>
      <c r="F196" s="177"/>
      <c r="G196" s="178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>
      <c r="A197" s="178"/>
      <c r="B197" s="178"/>
      <c r="C197" s="178"/>
      <c r="D197" s="178"/>
      <c r="E197" s="178"/>
      <c r="F197" s="177"/>
      <c r="G197" s="178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>
      <c r="A198" s="178"/>
      <c r="B198" s="178"/>
      <c r="C198" s="178"/>
      <c r="D198" s="178"/>
      <c r="E198" s="178"/>
      <c r="F198" s="177"/>
      <c r="G198" s="178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>
      <c r="A199" s="178"/>
      <c r="B199" s="178"/>
      <c r="C199" s="178"/>
      <c r="D199" s="178"/>
      <c r="E199" s="178"/>
      <c r="F199" s="177"/>
      <c r="G199" s="178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>
      <c r="A200" s="178"/>
      <c r="B200" s="178"/>
      <c r="C200" s="178"/>
      <c r="D200" s="178"/>
      <c r="E200" s="178"/>
      <c r="F200" s="177"/>
      <c r="G200" s="178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>
      <c r="A201" s="178"/>
      <c r="B201" s="178"/>
      <c r="C201" s="178"/>
      <c r="D201" s="178"/>
      <c r="E201" s="178"/>
      <c r="F201" s="177"/>
      <c r="G201" s="178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>
      <c r="A202" s="178"/>
      <c r="B202" s="178"/>
      <c r="C202" s="178"/>
      <c r="D202" s="178"/>
      <c r="E202" s="178"/>
      <c r="F202" s="177"/>
      <c r="G202" s="178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>
      <c r="A203" s="178"/>
      <c r="B203" s="178"/>
      <c r="C203" s="178"/>
      <c r="D203" s="178"/>
      <c r="E203" s="178"/>
      <c r="F203" s="177"/>
      <c r="G203" s="178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>
      <c r="A204" s="178"/>
      <c r="B204" s="178"/>
      <c r="C204" s="178"/>
      <c r="D204" s="178"/>
      <c r="E204" s="178"/>
      <c r="F204" s="177"/>
      <c r="G204" s="178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>
      <c r="A205" s="178"/>
      <c r="B205" s="178"/>
      <c r="C205" s="178"/>
      <c r="D205" s="178"/>
      <c r="E205" s="178"/>
      <c r="F205" s="177"/>
      <c r="G205" s="178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>
      <c r="A206" s="178"/>
      <c r="B206" s="178"/>
      <c r="C206" s="178"/>
      <c r="D206" s="178"/>
      <c r="E206" s="178"/>
      <c r="F206" s="177"/>
      <c r="G206" s="178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>
      <c r="A207" s="178"/>
      <c r="B207" s="178"/>
      <c r="C207" s="178"/>
      <c r="D207" s="178"/>
      <c r="E207" s="178"/>
      <c r="F207" s="177"/>
      <c r="G207" s="178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>
      <c r="A208" s="178"/>
      <c r="B208" s="178"/>
      <c r="C208" s="178"/>
      <c r="D208" s="178"/>
      <c r="E208" s="178"/>
      <c r="F208" s="177"/>
      <c r="G208" s="178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>
      <c r="A209" s="178"/>
      <c r="B209" s="178"/>
      <c r="C209" s="178"/>
      <c r="D209" s="178"/>
      <c r="E209" s="178"/>
      <c r="F209" s="177"/>
      <c r="G209" s="178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>
      <c r="A210" s="178"/>
      <c r="B210" s="178"/>
      <c r="C210" s="178"/>
      <c r="D210" s="178"/>
      <c r="E210" s="178"/>
      <c r="F210" s="177"/>
      <c r="G210" s="178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>
      <c r="A211" s="178"/>
      <c r="B211" s="178"/>
      <c r="C211" s="178"/>
      <c r="D211" s="178"/>
      <c r="E211" s="178"/>
      <c r="F211" s="177"/>
      <c r="G211" s="178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>
      <c r="A212" s="178"/>
      <c r="B212" s="178"/>
      <c r="C212" s="178"/>
      <c r="D212" s="178"/>
      <c r="E212" s="178"/>
      <c r="F212" s="177"/>
      <c r="G212" s="178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>
      <c r="A213" s="178"/>
      <c r="B213" s="178"/>
      <c r="C213" s="178"/>
      <c r="D213" s="178"/>
      <c r="E213" s="178"/>
      <c r="F213" s="177"/>
      <c r="G213" s="178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>
      <c r="A214" s="178"/>
      <c r="B214" s="178"/>
      <c r="C214" s="178"/>
      <c r="D214" s="178"/>
      <c r="E214" s="178"/>
      <c r="F214" s="177"/>
      <c r="G214" s="178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>
      <c r="A215" s="178"/>
      <c r="B215" s="178"/>
      <c r="C215" s="178"/>
      <c r="D215" s="178"/>
      <c r="E215" s="178"/>
      <c r="F215" s="177"/>
      <c r="G215" s="178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>
      <c r="A216" s="178"/>
      <c r="B216" s="178"/>
      <c r="C216" s="178"/>
      <c r="D216" s="178"/>
      <c r="E216" s="178"/>
      <c r="F216" s="177"/>
      <c r="G216" s="178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>
      <c r="A217" s="178"/>
      <c r="B217" s="178"/>
      <c r="C217" s="178"/>
      <c r="D217" s="178"/>
      <c r="E217" s="178"/>
      <c r="F217" s="177"/>
      <c r="G217" s="178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>
      <c r="A218" s="178"/>
      <c r="B218" s="178"/>
      <c r="C218" s="178"/>
      <c r="D218" s="178"/>
      <c r="E218" s="178"/>
      <c r="F218" s="177"/>
      <c r="G218" s="178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>
      <c r="A219" s="178"/>
      <c r="B219" s="178"/>
      <c r="C219" s="178"/>
      <c r="D219" s="178"/>
      <c r="E219" s="178"/>
      <c r="F219" s="177"/>
      <c r="G219" s="178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>
      <c r="A220" s="178"/>
      <c r="B220" s="178"/>
      <c r="C220" s="178"/>
      <c r="D220" s="178"/>
      <c r="E220" s="178"/>
      <c r="F220" s="177"/>
      <c r="G220" s="178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>
      <c r="A221" s="178"/>
      <c r="B221" s="178"/>
      <c r="C221" s="178"/>
      <c r="D221" s="178"/>
      <c r="E221" s="178"/>
      <c r="F221" s="177"/>
      <c r="G221" s="178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>
      <c r="A222" s="178"/>
      <c r="B222" s="178"/>
      <c r="C222" s="178"/>
      <c r="D222" s="178"/>
      <c r="E222" s="178"/>
      <c r="F222" s="177"/>
      <c r="G222" s="178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>
      <c r="A223" s="178"/>
      <c r="B223" s="178"/>
      <c r="C223" s="178"/>
      <c r="D223" s="178"/>
      <c r="E223" s="178"/>
      <c r="F223" s="177"/>
      <c r="G223" s="178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>
      <c r="A224" s="178"/>
      <c r="B224" s="178"/>
      <c r="C224" s="178"/>
      <c r="D224" s="178"/>
      <c r="E224" s="178"/>
      <c r="F224" s="177"/>
      <c r="G224" s="178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>
      <c r="A225" s="178"/>
      <c r="B225" s="178"/>
      <c r="C225" s="178"/>
      <c r="D225" s="178"/>
      <c r="E225" s="178"/>
      <c r="F225" s="177"/>
      <c r="G225" s="178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>
      <c r="A226" s="178"/>
      <c r="B226" s="178"/>
      <c r="C226" s="178"/>
      <c r="D226" s="178"/>
      <c r="E226" s="178"/>
      <c r="F226" s="177"/>
      <c r="G226" s="178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>
      <c r="A227" s="178"/>
      <c r="B227" s="178"/>
      <c r="C227" s="178"/>
      <c r="D227" s="178"/>
      <c r="E227" s="178"/>
      <c r="F227" s="177"/>
      <c r="G227" s="178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>
      <c r="A228" s="178"/>
      <c r="B228" s="178"/>
      <c r="C228" s="178"/>
      <c r="D228" s="178"/>
      <c r="E228" s="178"/>
      <c r="F228" s="177"/>
      <c r="G228" s="178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>
      <c r="A229" s="178"/>
      <c r="B229" s="178"/>
      <c r="C229" s="178"/>
      <c r="D229" s="178"/>
      <c r="E229" s="178"/>
      <c r="F229" s="177"/>
      <c r="G229" s="178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>
      <c r="A230" s="178"/>
      <c r="B230" s="178"/>
      <c r="C230" s="178"/>
      <c r="D230" s="178"/>
      <c r="E230" s="178"/>
      <c r="F230" s="177"/>
      <c r="G230" s="178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>
      <c r="A231" s="178"/>
      <c r="B231" s="178"/>
      <c r="C231" s="178"/>
      <c r="D231" s="178"/>
      <c r="E231" s="178"/>
      <c r="F231" s="177"/>
      <c r="G231" s="178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>
      <c r="A232" s="178"/>
      <c r="B232" s="178"/>
      <c r="C232" s="178"/>
      <c r="D232" s="178"/>
      <c r="E232" s="178"/>
      <c r="F232" s="177"/>
      <c r="G232" s="178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>
      <c r="A233" s="178"/>
      <c r="B233" s="178"/>
      <c r="C233" s="178"/>
      <c r="D233" s="178"/>
      <c r="E233" s="178"/>
      <c r="F233" s="177"/>
      <c r="G233" s="178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>
      <c r="A234" s="178"/>
      <c r="B234" s="178"/>
      <c r="C234" s="178"/>
      <c r="D234" s="178"/>
      <c r="E234" s="178"/>
      <c r="F234" s="177"/>
      <c r="G234" s="178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>
      <c r="A235" s="178"/>
      <c r="B235" s="178"/>
      <c r="C235" s="178"/>
      <c r="D235" s="178"/>
      <c r="E235" s="178"/>
      <c r="F235" s="177"/>
      <c r="G235" s="178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>
      <c r="A236" s="178"/>
      <c r="B236" s="178"/>
      <c r="C236" s="178"/>
      <c r="D236" s="178"/>
      <c r="E236" s="178"/>
      <c r="F236" s="177"/>
      <c r="G236" s="178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>
      <c r="A237" s="178"/>
      <c r="B237" s="178"/>
      <c r="C237" s="178"/>
      <c r="D237" s="178"/>
      <c r="E237" s="178"/>
      <c r="F237" s="177"/>
      <c r="G237" s="178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>
      <c r="A238" s="178"/>
      <c r="B238" s="178"/>
      <c r="C238" s="178"/>
      <c r="D238" s="178"/>
      <c r="E238" s="178"/>
      <c r="F238" s="177"/>
      <c r="G238" s="178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>
      <c r="A239" s="178"/>
      <c r="B239" s="178"/>
      <c r="C239" s="178"/>
      <c r="D239" s="178"/>
      <c r="E239" s="178"/>
      <c r="F239" s="177"/>
      <c r="G239" s="178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>
      <c r="A240" s="178"/>
      <c r="B240" s="178"/>
      <c r="C240" s="178"/>
      <c r="D240" s="178"/>
      <c r="E240" s="178"/>
      <c r="F240" s="177"/>
      <c r="G240" s="178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>
      <c r="A241" s="178"/>
      <c r="B241" s="178"/>
      <c r="C241" s="178"/>
      <c r="D241" s="178"/>
      <c r="E241" s="178"/>
      <c r="F241" s="177"/>
      <c r="G241" s="178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>
      <c r="A242" s="178"/>
      <c r="B242" s="178"/>
      <c r="C242" s="178"/>
      <c r="D242" s="178"/>
      <c r="E242" s="178"/>
      <c r="F242" s="177"/>
      <c r="G242" s="178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>
      <c r="A243" s="178"/>
      <c r="B243" s="178"/>
      <c r="C243" s="178"/>
      <c r="D243" s="178"/>
      <c r="E243" s="178"/>
      <c r="F243" s="177"/>
      <c r="G243" s="178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>
      <c r="A244" s="178"/>
      <c r="B244" s="178"/>
      <c r="C244" s="178"/>
      <c r="D244" s="178"/>
      <c r="E244" s="178"/>
      <c r="F244" s="177"/>
      <c r="G244" s="178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>
      <c r="A245" s="178"/>
      <c r="B245" s="178"/>
      <c r="C245" s="178"/>
      <c r="D245" s="178"/>
      <c r="E245" s="178"/>
      <c r="F245" s="177"/>
      <c r="G245" s="178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>
      <c r="A246" s="178"/>
      <c r="B246" s="178"/>
      <c r="C246" s="178"/>
      <c r="D246" s="178"/>
      <c r="E246" s="178"/>
      <c r="F246" s="177"/>
      <c r="G246" s="178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>
      <c r="A247" s="178"/>
      <c r="B247" s="178"/>
      <c r="C247" s="178"/>
      <c r="D247" s="178"/>
      <c r="E247" s="178"/>
      <c r="F247" s="177"/>
      <c r="G247" s="178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>
      <c r="A248" s="178"/>
      <c r="B248" s="178"/>
      <c r="C248" s="178"/>
      <c r="D248" s="178"/>
      <c r="E248" s="178"/>
      <c r="F248" s="177"/>
      <c r="G248" s="178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>
      <c r="A249" s="178"/>
      <c r="B249" s="178"/>
      <c r="C249" s="178"/>
      <c r="D249" s="178"/>
      <c r="E249" s="178"/>
      <c r="F249" s="177"/>
      <c r="G249" s="178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>
      <c r="A250" s="178"/>
      <c r="B250" s="178"/>
      <c r="C250" s="178"/>
      <c r="D250" s="178"/>
      <c r="E250" s="178"/>
      <c r="F250" s="177"/>
      <c r="G250" s="178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>
      <c r="A251" s="178"/>
      <c r="B251" s="178"/>
      <c r="C251" s="178"/>
      <c r="D251" s="178"/>
      <c r="E251" s="178"/>
      <c r="F251" s="177"/>
      <c r="G251" s="178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>
      <c r="A252" s="178"/>
      <c r="B252" s="178"/>
      <c r="C252" s="178"/>
      <c r="D252" s="178"/>
      <c r="E252" s="178"/>
      <c r="F252" s="177"/>
      <c r="G252" s="178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>
      <c r="A253" s="178"/>
      <c r="B253" s="178"/>
      <c r="C253" s="178"/>
      <c r="D253" s="178"/>
      <c r="E253" s="178"/>
      <c r="F253" s="177"/>
      <c r="G253" s="178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>
      <c r="A254" s="178"/>
      <c r="B254" s="178"/>
      <c r="C254" s="178"/>
      <c r="D254" s="178"/>
      <c r="E254" s="178"/>
      <c r="F254" s="177"/>
      <c r="G254" s="178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>
      <c r="A255" s="178"/>
      <c r="B255" s="178"/>
      <c r="C255" s="178"/>
      <c r="D255" s="178"/>
      <c r="E255" s="178"/>
      <c r="F255" s="177"/>
      <c r="G255" s="178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>
      <c r="A256" s="178"/>
      <c r="B256" s="178"/>
      <c r="C256" s="178"/>
      <c r="D256" s="178"/>
      <c r="E256" s="178"/>
      <c r="F256" s="177"/>
      <c r="G256" s="178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>
      <c r="A257" s="178"/>
      <c r="B257" s="178"/>
      <c r="C257" s="178"/>
      <c r="D257" s="178"/>
      <c r="E257" s="178"/>
      <c r="F257" s="177"/>
      <c r="G257" s="178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>
      <c r="A258" s="178"/>
      <c r="B258" s="178"/>
      <c r="C258" s="178"/>
      <c r="D258" s="178"/>
      <c r="E258" s="178"/>
      <c r="F258" s="177"/>
      <c r="G258" s="178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>
      <c r="A259" s="178"/>
      <c r="B259" s="178"/>
      <c r="C259" s="178"/>
      <c r="D259" s="178"/>
      <c r="E259" s="178"/>
      <c r="F259" s="177"/>
      <c r="G259" s="178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>
      <c r="A260" s="178"/>
      <c r="B260" s="178"/>
      <c r="C260" s="178"/>
      <c r="D260" s="178"/>
      <c r="E260" s="178"/>
      <c r="F260" s="177"/>
      <c r="G260" s="178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>
      <c r="A261" s="178"/>
      <c r="B261" s="178"/>
      <c r="C261" s="178"/>
      <c r="D261" s="178"/>
      <c r="E261" s="178"/>
      <c r="F261" s="177"/>
      <c r="G261" s="178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>
      <c r="A262" s="178"/>
      <c r="B262" s="178"/>
      <c r="C262" s="178"/>
      <c r="D262" s="178"/>
      <c r="E262" s="178"/>
      <c r="F262" s="177"/>
      <c r="G262" s="178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>
      <c r="A263" s="178"/>
      <c r="B263" s="178"/>
      <c r="C263" s="178"/>
      <c r="D263" s="178"/>
      <c r="E263" s="178"/>
      <c r="F263" s="177"/>
      <c r="G263" s="178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>
      <c r="A264" s="178"/>
      <c r="B264" s="178"/>
      <c r="C264" s="178"/>
      <c r="D264" s="178"/>
      <c r="E264" s="178"/>
      <c r="F264" s="177"/>
      <c r="G264" s="178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>
      <c r="A265" s="178"/>
      <c r="B265" s="178"/>
      <c r="C265" s="178"/>
      <c r="D265" s="178"/>
      <c r="E265" s="178"/>
      <c r="F265" s="177"/>
      <c r="G265" s="178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>
      <c r="A266" s="178"/>
      <c r="B266" s="178"/>
      <c r="C266" s="178"/>
      <c r="D266" s="178"/>
      <c r="E266" s="178"/>
      <c r="F266" s="177"/>
      <c r="G266" s="178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>
      <c r="A267" s="178"/>
      <c r="B267" s="178"/>
      <c r="C267" s="178"/>
      <c r="D267" s="178"/>
      <c r="E267" s="178"/>
      <c r="F267" s="177"/>
      <c r="G267" s="178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>
      <c r="A268" s="178"/>
      <c r="B268" s="178"/>
      <c r="C268" s="178"/>
      <c r="D268" s="178"/>
      <c r="E268" s="178"/>
      <c r="F268" s="177"/>
      <c r="G268" s="178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>
      <c r="A269" s="178"/>
      <c r="B269" s="178"/>
      <c r="C269" s="178"/>
      <c r="D269" s="178"/>
      <c r="E269" s="178"/>
      <c r="F269" s="177"/>
      <c r="G269" s="178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>
      <c r="A270" s="178"/>
      <c r="B270" s="178"/>
      <c r="C270" s="178"/>
      <c r="D270" s="178"/>
      <c r="E270" s="178"/>
      <c r="F270" s="177"/>
      <c r="G270" s="178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>
      <c r="A271" s="178"/>
      <c r="B271" s="178"/>
      <c r="C271" s="178"/>
      <c r="D271" s="178"/>
      <c r="E271" s="178"/>
      <c r="F271" s="177"/>
      <c r="G271" s="178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>
      <c r="A272" s="178"/>
      <c r="B272" s="178"/>
      <c r="C272" s="178"/>
      <c r="D272" s="178"/>
      <c r="E272" s="178"/>
      <c r="F272" s="177"/>
      <c r="G272" s="178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>
      <c r="A273" s="178"/>
      <c r="B273" s="178"/>
      <c r="C273" s="178"/>
      <c r="D273" s="178"/>
      <c r="E273" s="178"/>
      <c r="F273" s="177"/>
      <c r="G273" s="178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>
      <c r="A274" s="178"/>
      <c r="B274" s="178"/>
      <c r="C274" s="178"/>
      <c r="D274" s="178"/>
      <c r="E274" s="178"/>
      <c r="F274" s="177"/>
      <c r="G274" s="178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>
      <c r="A275" s="178"/>
      <c r="B275" s="178"/>
      <c r="C275" s="178"/>
      <c r="D275" s="178"/>
      <c r="E275" s="178"/>
      <c r="F275" s="177"/>
      <c r="G275" s="178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>
      <c r="A276" s="178"/>
      <c r="B276" s="178"/>
      <c r="C276" s="178"/>
      <c r="D276" s="178"/>
      <c r="E276" s="178"/>
      <c r="F276" s="177"/>
      <c r="G276" s="178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>
      <c r="A277" s="178"/>
      <c r="B277" s="178"/>
      <c r="C277" s="178"/>
      <c r="D277" s="178"/>
      <c r="E277" s="178"/>
      <c r="F277" s="177"/>
      <c r="G277" s="178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>
      <c r="A278" s="178"/>
      <c r="B278" s="178"/>
      <c r="C278" s="178"/>
      <c r="D278" s="178"/>
      <c r="E278" s="178"/>
      <c r="F278" s="177"/>
      <c r="G278" s="178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>
      <c r="A279" s="178"/>
      <c r="B279" s="178"/>
      <c r="C279" s="178"/>
      <c r="D279" s="178"/>
      <c r="E279" s="178"/>
      <c r="F279" s="177"/>
      <c r="G279" s="178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>
      <c r="A280" s="178"/>
      <c r="B280" s="178"/>
      <c r="C280" s="178"/>
      <c r="D280" s="178"/>
      <c r="E280" s="178"/>
      <c r="F280" s="177"/>
      <c r="G280" s="178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>
      <c r="A281" s="178"/>
      <c r="B281" s="178"/>
      <c r="C281" s="178"/>
      <c r="D281" s="178"/>
      <c r="E281" s="178"/>
      <c r="F281" s="177"/>
      <c r="G281" s="178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>
      <c r="A282" s="178"/>
      <c r="B282" s="178"/>
      <c r="C282" s="178"/>
      <c r="D282" s="178"/>
      <c r="E282" s="178"/>
      <c r="F282" s="177"/>
      <c r="G282" s="178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>
      <c r="A283" s="178"/>
      <c r="B283" s="178"/>
      <c r="C283" s="178"/>
      <c r="D283" s="178"/>
      <c r="E283" s="178"/>
      <c r="F283" s="177"/>
      <c r="G283" s="178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>
      <c r="A284" s="178"/>
      <c r="B284" s="178"/>
      <c r="C284" s="178"/>
      <c r="D284" s="178"/>
      <c r="E284" s="178"/>
      <c r="F284" s="177"/>
      <c r="G284" s="178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>
      <c r="A285" s="178"/>
      <c r="B285" s="178"/>
      <c r="C285" s="178"/>
      <c r="D285" s="178"/>
      <c r="E285" s="178"/>
      <c r="F285" s="177"/>
      <c r="G285" s="178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>
      <c r="A286" s="178"/>
      <c r="B286" s="178"/>
      <c r="C286" s="178"/>
      <c r="D286" s="178"/>
      <c r="E286" s="178"/>
      <c r="F286" s="177"/>
      <c r="G286" s="178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>
      <c r="A287" s="178"/>
      <c r="B287" s="178"/>
      <c r="C287" s="178"/>
      <c r="D287" s="178"/>
      <c r="E287" s="178"/>
      <c r="F287" s="177"/>
      <c r="G287" s="178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>
      <c r="A288" s="178"/>
      <c r="B288" s="178"/>
      <c r="C288" s="178"/>
      <c r="D288" s="178"/>
      <c r="E288" s="178"/>
      <c r="F288" s="177"/>
      <c r="G288" s="178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>
      <c r="A289" s="178"/>
      <c r="B289" s="178"/>
      <c r="C289" s="178"/>
      <c r="D289" s="178"/>
      <c r="E289" s="178"/>
      <c r="F289" s="177"/>
      <c r="G289" s="178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>
      <c r="A290" s="178"/>
      <c r="B290" s="178"/>
      <c r="C290" s="178"/>
      <c r="D290" s="178"/>
      <c r="E290" s="178"/>
      <c r="F290" s="177"/>
      <c r="G290" s="178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>
      <c r="A291" s="178"/>
      <c r="B291" s="178"/>
      <c r="C291" s="178"/>
      <c r="D291" s="178"/>
      <c r="E291" s="178"/>
      <c r="F291" s="177"/>
      <c r="G291" s="178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>
      <c r="A292" s="178"/>
      <c r="B292" s="178"/>
      <c r="C292" s="178"/>
      <c r="D292" s="178"/>
      <c r="E292" s="178"/>
      <c r="F292" s="177"/>
      <c r="G292" s="178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>
      <c r="A293" s="178"/>
      <c r="B293" s="178"/>
      <c r="C293" s="178"/>
      <c r="D293" s="178"/>
      <c r="E293" s="178"/>
      <c r="F293" s="177"/>
      <c r="G293" s="178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>
      <c r="A294" s="178"/>
      <c r="B294" s="178"/>
      <c r="C294" s="178"/>
      <c r="D294" s="178"/>
      <c r="E294" s="178"/>
      <c r="F294" s="177"/>
      <c r="G294" s="178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>
      <c r="A295" s="178"/>
      <c r="B295" s="178"/>
      <c r="C295" s="178"/>
      <c r="D295" s="178"/>
      <c r="E295" s="178"/>
      <c r="F295" s="177"/>
      <c r="G295" s="178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>
      <c r="A296" s="178"/>
      <c r="B296" s="178"/>
      <c r="C296" s="178"/>
      <c r="D296" s="178"/>
      <c r="E296" s="178"/>
      <c r="F296" s="177"/>
      <c r="G296" s="178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>
      <c r="A297" s="178"/>
      <c r="B297" s="178"/>
      <c r="C297" s="178"/>
      <c r="D297" s="178"/>
      <c r="E297" s="178"/>
      <c r="F297" s="177"/>
      <c r="G297" s="178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>
      <c r="A298" s="178"/>
      <c r="B298" s="178"/>
      <c r="C298" s="178"/>
      <c r="D298" s="178"/>
      <c r="E298" s="178"/>
      <c r="F298" s="177"/>
      <c r="G298" s="178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>
      <c r="A299" s="178"/>
      <c r="B299" s="178"/>
      <c r="C299" s="178"/>
      <c r="D299" s="178"/>
      <c r="E299" s="178"/>
      <c r="F299" s="177"/>
      <c r="G299" s="178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>
      <c r="A300" s="178"/>
      <c r="B300" s="178"/>
      <c r="C300" s="178"/>
      <c r="D300" s="178"/>
      <c r="E300" s="178"/>
      <c r="F300" s="177"/>
      <c r="G300" s="178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>
      <c r="A301" s="178"/>
      <c r="B301" s="178"/>
      <c r="C301" s="178"/>
      <c r="D301" s="178"/>
      <c r="E301" s="178"/>
      <c r="F301" s="177"/>
      <c r="G301" s="178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>
      <c r="A302" s="178"/>
      <c r="B302" s="178"/>
      <c r="C302" s="178"/>
      <c r="D302" s="178"/>
      <c r="E302" s="178"/>
      <c r="F302" s="177"/>
      <c r="G302" s="178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>
      <c r="A303" s="178"/>
      <c r="B303" s="178"/>
      <c r="C303" s="178"/>
      <c r="D303" s="178"/>
      <c r="E303" s="178"/>
      <c r="F303" s="177"/>
      <c r="G303" s="178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>
      <c r="A304" s="178"/>
      <c r="B304" s="178"/>
      <c r="C304" s="178"/>
      <c r="D304" s="178"/>
      <c r="E304" s="178"/>
      <c r="F304" s="177"/>
      <c r="G304" s="178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>
      <c r="A305" s="178"/>
      <c r="B305" s="178"/>
      <c r="C305" s="178"/>
      <c r="D305" s="178"/>
      <c r="E305" s="178"/>
      <c r="F305" s="177"/>
      <c r="G305" s="178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>
      <c r="A306" s="178"/>
      <c r="B306" s="178"/>
      <c r="C306" s="178"/>
      <c r="D306" s="178"/>
      <c r="E306" s="178"/>
      <c r="F306" s="177"/>
      <c r="G306" s="178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>
      <c r="A307" s="178"/>
      <c r="B307" s="178"/>
      <c r="C307" s="178"/>
      <c r="D307" s="178"/>
      <c r="E307" s="178"/>
      <c r="F307" s="177"/>
      <c r="G307" s="178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>
      <c r="A308" s="178"/>
      <c r="B308" s="178"/>
      <c r="C308" s="178"/>
      <c r="D308" s="178"/>
      <c r="E308" s="178"/>
      <c r="F308" s="177"/>
      <c r="G308" s="178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>
      <c r="A309" s="178"/>
      <c r="B309" s="178"/>
      <c r="C309" s="178"/>
      <c r="D309" s="178"/>
      <c r="E309" s="178"/>
      <c r="F309" s="177"/>
      <c r="G309" s="178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>
      <c r="A310" s="178"/>
      <c r="B310" s="178"/>
      <c r="C310" s="178"/>
      <c r="D310" s="178"/>
      <c r="E310" s="178"/>
      <c r="F310" s="177"/>
      <c r="G310" s="178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>
      <c r="A311" s="178"/>
      <c r="B311" s="178"/>
      <c r="C311" s="178"/>
      <c r="D311" s="178"/>
      <c r="E311" s="178"/>
      <c r="F311" s="177"/>
      <c r="G311" s="178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>
      <c r="A312" s="178"/>
      <c r="B312" s="178"/>
      <c r="C312" s="178"/>
      <c r="D312" s="178"/>
      <c r="E312" s="178"/>
      <c r="F312" s="177"/>
      <c r="G312" s="178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>
      <c r="A313" s="178"/>
      <c r="B313" s="178"/>
      <c r="C313" s="178"/>
      <c r="D313" s="178"/>
      <c r="E313" s="178"/>
      <c r="F313" s="177"/>
      <c r="G313" s="178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>
      <c r="A314" s="178"/>
      <c r="B314" s="178"/>
      <c r="C314" s="178"/>
      <c r="D314" s="178"/>
      <c r="E314" s="178"/>
      <c r="F314" s="177"/>
      <c r="G314" s="178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>
      <c r="A315" s="178"/>
      <c r="B315" s="178"/>
      <c r="C315" s="178"/>
      <c r="D315" s="178"/>
      <c r="E315" s="178"/>
      <c r="F315" s="177"/>
      <c r="G315" s="178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>
      <c r="A316" s="178"/>
      <c r="B316" s="178"/>
      <c r="C316" s="178"/>
      <c r="D316" s="178"/>
      <c r="E316" s="178"/>
      <c r="F316" s="177"/>
      <c r="G316" s="178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>
      <c r="A317" s="178"/>
      <c r="B317" s="178"/>
      <c r="C317" s="178"/>
      <c r="D317" s="178"/>
      <c r="E317" s="178"/>
      <c r="F317" s="177"/>
      <c r="G317" s="178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>
      <c r="A318" s="178"/>
      <c r="B318" s="178"/>
      <c r="C318" s="178"/>
      <c r="D318" s="178"/>
      <c r="E318" s="178"/>
      <c r="F318" s="177"/>
      <c r="G318" s="178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>
      <c r="A319" s="178"/>
      <c r="B319" s="178"/>
      <c r="C319" s="178"/>
      <c r="D319" s="178"/>
      <c r="E319" s="178"/>
      <c r="F319" s="177"/>
      <c r="G319" s="178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>
      <c r="A320" s="178"/>
      <c r="B320" s="178"/>
      <c r="C320" s="178"/>
      <c r="D320" s="178"/>
      <c r="E320" s="178"/>
      <c r="F320" s="177"/>
      <c r="G320" s="178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>
      <c r="A321" s="178"/>
      <c r="B321" s="178"/>
      <c r="C321" s="178"/>
      <c r="D321" s="178"/>
      <c r="E321" s="178"/>
      <c r="F321" s="177"/>
      <c r="G321" s="178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>
      <c r="A322" s="178"/>
      <c r="B322" s="178"/>
      <c r="C322" s="178"/>
      <c r="D322" s="178"/>
      <c r="E322" s="178"/>
      <c r="F322" s="177"/>
      <c r="G322" s="178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>
      <c r="A323" s="178"/>
      <c r="B323" s="178"/>
      <c r="C323" s="178"/>
      <c r="D323" s="178"/>
      <c r="E323" s="178"/>
      <c r="F323" s="177"/>
      <c r="G323" s="178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>
      <c r="A324" s="178"/>
      <c r="B324" s="178"/>
      <c r="C324" s="178"/>
      <c r="D324" s="178"/>
      <c r="E324" s="178"/>
      <c r="F324" s="177"/>
      <c r="G324" s="178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>
      <c r="A325" s="178"/>
      <c r="B325" s="178"/>
      <c r="C325" s="178"/>
      <c r="D325" s="178"/>
      <c r="E325" s="178"/>
      <c r="F325" s="177"/>
      <c r="G325" s="178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>
      <c r="A326" s="178"/>
      <c r="B326" s="178"/>
      <c r="C326" s="178"/>
      <c r="D326" s="178"/>
      <c r="E326" s="178"/>
      <c r="F326" s="177"/>
      <c r="G326" s="178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>
      <c r="A327" s="178"/>
      <c r="B327" s="178"/>
      <c r="C327" s="178"/>
      <c r="D327" s="178"/>
      <c r="E327" s="178"/>
      <c r="F327" s="177"/>
      <c r="G327" s="178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>
      <c r="A328" s="178"/>
      <c r="B328" s="178"/>
      <c r="C328" s="178"/>
      <c r="D328" s="178"/>
      <c r="E328" s="178"/>
      <c r="F328" s="177"/>
      <c r="G328" s="178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>
      <c r="A329" s="178"/>
      <c r="B329" s="178"/>
      <c r="C329" s="178"/>
      <c r="D329" s="178"/>
      <c r="E329" s="178"/>
      <c r="F329" s="177"/>
      <c r="G329" s="178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>
      <c r="A330" s="178"/>
      <c r="B330" s="178"/>
      <c r="C330" s="178"/>
      <c r="D330" s="178"/>
      <c r="E330" s="178"/>
      <c r="F330" s="177"/>
      <c r="G330" s="178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>
      <c r="A331" s="178"/>
      <c r="B331" s="178"/>
      <c r="C331" s="178"/>
      <c r="D331" s="178"/>
      <c r="E331" s="178"/>
      <c r="F331" s="177"/>
      <c r="G331" s="178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>
      <c r="A332" s="178"/>
      <c r="B332" s="178"/>
      <c r="C332" s="178"/>
      <c r="D332" s="178"/>
      <c r="E332" s="178"/>
      <c r="F332" s="177"/>
      <c r="G332" s="178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>
      <c r="A333" s="178"/>
      <c r="B333" s="178"/>
      <c r="C333" s="178"/>
      <c r="D333" s="178"/>
      <c r="E333" s="178"/>
      <c r="F333" s="177"/>
      <c r="G333" s="178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>
      <c r="A334" s="178"/>
      <c r="B334" s="178"/>
      <c r="C334" s="178"/>
      <c r="D334" s="178"/>
      <c r="E334" s="178"/>
      <c r="F334" s="177"/>
      <c r="G334" s="178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>
      <c r="A335" s="178"/>
      <c r="B335" s="178"/>
      <c r="C335" s="178"/>
      <c r="D335" s="178"/>
      <c r="E335" s="178"/>
      <c r="F335" s="177"/>
      <c r="G335" s="178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>
      <c r="A336" s="178"/>
      <c r="B336" s="178"/>
      <c r="C336" s="178"/>
      <c r="D336" s="178"/>
      <c r="E336" s="178"/>
      <c r="F336" s="177"/>
      <c r="G336" s="178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>
      <c r="A337" s="178"/>
      <c r="B337" s="178"/>
      <c r="C337" s="178"/>
      <c r="D337" s="178"/>
      <c r="E337" s="178"/>
      <c r="F337" s="177"/>
      <c r="G337" s="178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>
      <c r="A338" s="178"/>
      <c r="B338" s="178"/>
      <c r="C338" s="178"/>
      <c r="D338" s="178"/>
      <c r="E338" s="178"/>
      <c r="F338" s="177"/>
      <c r="G338" s="178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>
      <c r="A339" s="178"/>
      <c r="B339" s="178"/>
      <c r="C339" s="178"/>
      <c r="D339" s="178"/>
      <c r="E339" s="178"/>
      <c r="F339" s="177"/>
      <c r="G339" s="178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>
      <c r="A340" s="178"/>
      <c r="B340" s="178"/>
      <c r="C340" s="178"/>
      <c r="D340" s="178"/>
      <c r="E340" s="178"/>
      <c r="F340" s="177"/>
      <c r="G340" s="178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>
      <c r="A341" s="178"/>
      <c r="B341" s="178"/>
      <c r="C341" s="178"/>
      <c r="D341" s="178"/>
      <c r="E341" s="178"/>
      <c r="F341" s="177"/>
      <c r="G341" s="178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>
      <c r="A342" s="178"/>
      <c r="B342" s="178"/>
      <c r="C342" s="178"/>
      <c r="D342" s="178"/>
      <c r="E342" s="178"/>
      <c r="F342" s="177"/>
      <c r="G342" s="178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>
      <c r="A343" s="178"/>
      <c r="B343" s="178"/>
      <c r="C343" s="178"/>
      <c r="D343" s="178"/>
      <c r="E343" s="178"/>
      <c r="F343" s="177"/>
      <c r="G343" s="178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>
      <c r="A344" s="178"/>
      <c r="B344" s="178"/>
      <c r="C344" s="178"/>
      <c r="D344" s="178"/>
      <c r="E344" s="178"/>
      <c r="F344" s="177"/>
      <c r="G344" s="178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>
      <c r="A345" s="178"/>
      <c r="B345" s="178"/>
      <c r="C345" s="178"/>
      <c r="D345" s="178"/>
      <c r="E345" s="178"/>
      <c r="F345" s="177"/>
      <c r="G345" s="178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>
      <c r="A346" s="178"/>
      <c r="B346" s="178"/>
      <c r="C346" s="178"/>
      <c r="D346" s="178"/>
      <c r="E346" s="178"/>
      <c r="F346" s="177"/>
      <c r="G346" s="178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>
      <c r="A347" s="178"/>
      <c r="B347" s="178"/>
      <c r="C347" s="178"/>
      <c r="D347" s="178"/>
      <c r="E347" s="178"/>
      <c r="F347" s="177"/>
      <c r="G347" s="178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>
      <c r="A348" s="178"/>
      <c r="B348" s="178"/>
      <c r="C348" s="178"/>
      <c r="D348" s="178"/>
      <c r="E348" s="178"/>
      <c r="F348" s="177"/>
      <c r="G348" s="178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>
      <c r="A349" s="178"/>
      <c r="B349" s="178"/>
      <c r="C349" s="178"/>
      <c r="D349" s="178"/>
      <c r="E349" s="178"/>
      <c r="F349" s="177"/>
      <c r="G349" s="178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>
      <c r="A350" s="178"/>
      <c r="B350" s="178"/>
      <c r="C350" s="178"/>
      <c r="D350" s="178"/>
      <c r="E350" s="178"/>
      <c r="F350" s="177"/>
      <c r="G350" s="178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>
      <c r="A351" s="178"/>
      <c r="B351" s="178"/>
      <c r="C351" s="178"/>
      <c r="D351" s="178"/>
      <c r="E351" s="178"/>
      <c r="F351" s="177"/>
      <c r="G351" s="178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>
      <c r="A352" s="178"/>
      <c r="B352" s="178"/>
      <c r="C352" s="178"/>
      <c r="D352" s="178"/>
      <c r="E352" s="178"/>
      <c r="F352" s="177"/>
      <c r="G352" s="178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>
      <c r="A353" s="178"/>
      <c r="B353" s="178"/>
      <c r="C353" s="178"/>
      <c r="D353" s="178"/>
      <c r="E353" s="178"/>
      <c r="F353" s="177"/>
      <c r="G353" s="178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>
      <c r="A354" s="178"/>
      <c r="B354" s="178"/>
      <c r="C354" s="178"/>
      <c r="D354" s="178"/>
      <c r="E354" s="178"/>
      <c r="F354" s="177"/>
      <c r="G354" s="178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>
      <c r="A355" s="178"/>
      <c r="B355" s="178"/>
      <c r="C355" s="178"/>
      <c r="D355" s="178"/>
      <c r="E355" s="178"/>
      <c r="F355" s="177"/>
      <c r="G355" s="178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>
      <c r="A356" s="178"/>
      <c r="B356" s="178"/>
      <c r="C356" s="178"/>
      <c r="D356" s="178"/>
      <c r="E356" s="178"/>
      <c r="F356" s="177"/>
      <c r="G356" s="178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>
      <c r="A357" s="178"/>
      <c r="B357" s="178"/>
      <c r="C357" s="178"/>
      <c r="D357" s="178"/>
      <c r="E357" s="178"/>
      <c r="F357" s="177"/>
      <c r="G357" s="178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>
      <c r="A358" s="178"/>
      <c r="B358" s="178"/>
      <c r="C358" s="178"/>
      <c r="D358" s="178"/>
      <c r="E358" s="178"/>
      <c r="F358" s="177"/>
      <c r="G358" s="178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>
      <c r="A359" s="178"/>
      <c r="B359" s="178"/>
      <c r="C359" s="178"/>
      <c r="D359" s="178"/>
      <c r="E359" s="178"/>
      <c r="F359" s="177"/>
      <c r="G359" s="178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>
      <c r="A360" s="178"/>
      <c r="B360" s="178"/>
      <c r="C360" s="178"/>
      <c r="D360" s="178"/>
      <c r="E360" s="178"/>
      <c r="F360" s="177"/>
      <c r="G360" s="178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>
      <c r="A361" s="178"/>
      <c r="B361" s="178"/>
      <c r="C361" s="178"/>
      <c r="D361" s="178"/>
      <c r="E361" s="178"/>
      <c r="F361" s="177"/>
      <c r="G361" s="178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>
      <c r="A362" s="178"/>
      <c r="B362" s="178"/>
      <c r="C362" s="178"/>
      <c r="D362" s="178"/>
      <c r="E362" s="178"/>
      <c r="F362" s="177"/>
      <c r="G362" s="178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>
      <c r="A363" s="178"/>
      <c r="B363" s="178"/>
      <c r="C363" s="178"/>
      <c r="D363" s="178"/>
      <c r="E363" s="178"/>
      <c r="F363" s="177"/>
      <c r="G363" s="178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>
      <c r="A364" s="178"/>
      <c r="B364" s="178"/>
      <c r="C364" s="178"/>
      <c r="D364" s="178"/>
      <c r="E364" s="178"/>
      <c r="F364" s="177"/>
      <c r="G364" s="178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>
      <c r="A365" s="178"/>
      <c r="B365" s="178"/>
      <c r="C365" s="178"/>
      <c r="D365" s="178"/>
      <c r="E365" s="178"/>
      <c r="F365" s="177"/>
      <c r="G365" s="178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>
      <c r="A366" s="178"/>
      <c r="B366" s="178"/>
      <c r="C366" s="178"/>
      <c r="D366" s="178"/>
      <c r="E366" s="178"/>
      <c r="F366" s="177"/>
      <c r="G366" s="178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>
      <c r="A367" s="178"/>
      <c r="B367" s="178"/>
      <c r="C367" s="178"/>
      <c r="D367" s="178"/>
      <c r="E367" s="178"/>
      <c r="F367" s="177"/>
      <c r="G367" s="178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>
      <c r="A368" s="178"/>
      <c r="B368" s="178"/>
      <c r="C368" s="178"/>
      <c r="D368" s="178"/>
      <c r="E368" s="178"/>
      <c r="F368" s="177"/>
      <c r="G368" s="178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>
      <c r="A369" s="178"/>
      <c r="B369" s="178"/>
      <c r="C369" s="178"/>
      <c r="D369" s="178"/>
      <c r="E369" s="178"/>
      <c r="F369" s="177"/>
      <c r="G369" s="178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>
      <c r="A370" s="178"/>
      <c r="B370" s="178"/>
      <c r="C370" s="178"/>
      <c r="D370" s="178"/>
      <c r="E370" s="178"/>
      <c r="F370" s="177"/>
      <c r="G370" s="178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>
      <c r="A371" s="178"/>
      <c r="B371" s="178"/>
      <c r="C371" s="178"/>
      <c r="D371" s="178"/>
      <c r="E371" s="178"/>
      <c r="F371" s="177"/>
      <c r="G371" s="178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>
      <c r="A372" s="178"/>
      <c r="B372" s="178"/>
      <c r="C372" s="178"/>
      <c r="D372" s="178"/>
      <c r="E372" s="178"/>
      <c r="F372" s="177"/>
      <c r="G372" s="178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>
      <c r="A373" s="178"/>
      <c r="B373" s="178"/>
      <c r="C373" s="178"/>
      <c r="D373" s="178"/>
      <c r="E373" s="178"/>
      <c r="F373" s="177"/>
      <c r="G373" s="178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>
      <c r="A374" s="178"/>
      <c r="B374" s="178"/>
      <c r="C374" s="178"/>
      <c r="D374" s="178"/>
      <c r="E374" s="178"/>
      <c r="F374" s="177"/>
      <c r="G374" s="178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>
      <c r="A375" s="178"/>
      <c r="B375" s="178"/>
      <c r="C375" s="178"/>
      <c r="D375" s="178"/>
      <c r="E375" s="178"/>
      <c r="F375" s="177"/>
      <c r="G375" s="178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>
      <c r="A376" s="178"/>
      <c r="B376" s="178"/>
      <c r="C376" s="178"/>
      <c r="D376" s="178"/>
      <c r="E376" s="178"/>
      <c r="F376" s="177"/>
      <c r="G376" s="178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>
      <c r="A377" s="178"/>
      <c r="B377" s="178"/>
      <c r="C377" s="178"/>
      <c r="D377" s="178"/>
      <c r="E377" s="178"/>
      <c r="F377" s="177"/>
      <c r="G377" s="178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>
      <c r="A378" s="178"/>
      <c r="B378" s="178"/>
      <c r="C378" s="178"/>
      <c r="D378" s="178"/>
      <c r="E378" s="178"/>
      <c r="F378" s="177"/>
      <c r="G378" s="178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>
      <c r="A379" s="178"/>
      <c r="B379" s="178"/>
      <c r="C379" s="178"/>
      <c r="D379" s="178"/>
      <c r="E379" s="178"/>
      <c r="F379" s="177"/>
      <c r="G379" s="178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>
      <c r="A380" s="178"/>
      <c r="B380" s="178"/>
      <c r="C380" s="178"/>
      <c r="D380" s="178"/>
      <c r="E380" s="178"/>
      <c r="F380" s="177"/>
      <c r="G380" s="178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>
      <c r="A381" s="178"/>
      <c r="B381" s="178"/>
      <c r="C381" s="178"/>
      <c r="D381" s="178"/>
      <c r="E381" s="178"/>
      <c r="F381" s="177"/>
      <c r="G381" s="178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>
      <c r="A382" s="178"/>
      <c r="B382" s="178"/>
      <c r="C382" s="178"/>
      <c r="D382" s="178"/>
      <c r="E382" s="178"/>
      <c r="F382" s="177"/>
      <c r="G382" s="178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>
      <c r="A383" s="178"/>
      <c r="B383" s="178"/>
      <c r="C383" s="178"/>
      <c r="D383" s="178"/>
      <c r="E383" s="178"/>
      <c r="F383" s="177"/>
      <c r="G383" s="178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>
      <c r="A384" s="178"/>
      <c r="B384" s="178"/>
      <c r="C384" s="178"/>
      <c r="D384" s="178"/>
      <c r="E384" s="178"/>
      <c r="F384" s="177"/>
      <c r="G384" s="178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>
      <c r="A385" s="178"/>
      <c r="B385" s="178"/>
      <c r="C385" s="178"/>
      <c r="D385" s="178"/>
      <c r="E385" s="178"/>
      <c r="F385" s="177"/>
      <c r="G385" s="178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>
      <c r="A386" s="178"/>
      <c r="B386" s="178"/>
      <c r="C386" s="178"/>
      <c r="D386" s="178"/>
      <c r="E386" s="178"/>
      <c r="F386" s="177"/>
      <c r="G386" s="178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>
      <c r="A387" s="178"/>
      <c r="B387" s="178"/>
      <c r="C387" s="178"/>
      <c r="D387" s="178"/>
      <c r="E387" s="178"/>
      <c r="F387" s="177"/>
      <c r="G387" s="178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>
      <c r="A388" s="178"/>
      <c r="B388" s="178"/>
      <c r="C388" s="178"/>
      <c r="D388" s="178"/>
      <c r="E388" s="178"/>
      <c r="F388" s="177"/>
      <c r="G388" s="178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>
      <c r="A389" s="178"/>
      <c r="B389" s="178"/>
      <c r="C389" s="178"/>
      <c r="D389" s="178"/>
      <c r="E389" s="178"/>
      <c r="F389" s="177"/>
      <c r="G389" s="178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>
      <c r="A390" s="178"/>
      <c r="B390" s="178"/>
      <c r="C390" s="178"/>
      <c r="D390" s="178"/>
      <c r="E390" s="178"/>
      <c r="F390" s="177"/>
      <c r="G390" s="178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>
      <c r="A391" s="178"/>
      <c r="B391" s="178"/>
      <c r="C391" s="178"/>
      <c r="D391" s="178"/>
      <c r="E391" s="178"/>
      <c r="F391" s="177"/>
      <c r="G391" s="178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>
      <c r="A392" s="178"/>
      <c r="B392" s="178"/>
      <c r="C392" s="178"/>
      <c r="D392" s="178"/>
      <c r="E392" s="178"/>
      <c r="F392" s="177"/>
      <c r="G392" s="178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>
      <c r="A393" s="178"/>
      <c r="B393" s="178"/>
      <c r="C393" s="178"/>
      <c r="D393" s="178"/>
      <c r="E393" s="178"/>
      <c r="F393" s="177"/>
      <c r="G393" s="178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>
      <c r="A394" s="178"/>
      <c r="B394" s="178"/>
      <c r="C394" s="178"/>
      <c r="D394" s="178"/>
      <c r="E394" s="178"/>
      <c r="F394" s="177"/>
      <c r="G394" s="178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>
      <c r="A395" s="178"/>
      <c r="B395" s="178"/>
      <c r="C395" s="178"/>
      <c r="D395" s="178"/>
      <c r="E395" s="178"/>
      <c r="F395" s="177"/>
      <c r="G395" s="178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>
      <c r="A396" s="178"/>
      <c r="B396" s="178"/>
      <c r="C396" s="178"/>
      <c r="D396" s="178"/>
      <c r="E396" s="178"/>
      <c r="F396" s="177"/>
      <c r="G396" s="178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>
      <c r="A397" s="178"/>
      <c r="B397" s="178"/>
      <c r="C397" s="178"/>
      <c r="D397" s="178"/>
      <c r="E397" s="178"/>
      <c r="F397" s="177"/>
      <c r="G397" s="178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>
      <c r="A398" s="178"/>
      <c r="B398" s="178"/>
      <c r="C398" s="178"/>
      <c r="D398" s="178"/>
      <c r="E398" s="178"/>
      <c r="F398" s="177"/>
      <c r="G398" s="178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>
      <c r="A399" s="178"/>
      <c r="B399" s="178"/>
      <c r="C399" s="178"/>
      <c r="D399" s="178"/>
      <c r="E399" s="178"/>
      <c r="F399" s="177"/>
      <c r="G399" s="178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>
      <c r="A400" s="178"/>
      <c r="B400" s="178"/>
      <c r="C400" s="178"/>
      <c r="D400" s="178"/>
      <c r="E400" s="178"/>
      <c r="F400" s="177"/>
      <c r="G400" s="178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>
      <c r="A401" s="178"/>
      <c r="B401" s="178"/>
      <c r="C401" s="178"/>
      <c r="D401" s="178"/>
      <c r="E401" s="178"/>
      <c r="F401" s="177"/>
      <c r="G401" s="178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>
      <c r="A402" s="178"/>
      <c r="B402" s="178"/>
      <c r="C402" s="178"/>
      <c r="D402" s="178"/>
      <c r="E402" s="178"/>
      <c r="F402" s="177"/>
      <c r="G402" s="178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>
      <c r="A403" s="178"/>
      <c r="B403" s="178"/>
      <c r="C403" s="178"/>
      <c r="D403" s="178"/>
      <c r="E403" s="178"/>
      <c r="F403" s="177"/>
      <c r="G403" s="178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>
      <c r="A404" s="178"/>
      <c r="B404" s="178"/>
      <c r="C404" s="178"/>
      <c r="D404" s="178"/>
      <c r="E404" s="178"/>
      <c r="F404" s="177"/>
      <c r="G404" s="178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>
      <c r="A405" s="178"/>
      <c r="B405" s="178"/>
      <c r="C405" s="178"/>
      <c r="D405" s="178"/>
      <c r="E405" s="178"/>
      <c r="F405" s="177"/>
      <c r="G405" s="178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>
      <c r="A406" s="178"/>
      <c r="B406" s="178"/>
      <c r="C406" s="178"/>
      <c r="D406" s="178"/>
      <c r="E406" s="178"/>
      <c r="F406" s="177"/>
      <c r="G406" s="178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>
      <c r="A407" s="178"/>
      <c r="B407" s="178"/>
      <c r="C407" s="178"/>
      <c r="D407" s="178"/>
      <c r="E407" s="178"/>
      <c r="F407" s="177"/>
      <c r="G407" s="178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>
      <c r="A408" s="178"/>
      <c r="B408" s="178"/>
      <c r="C408" s="178"/>
      <c r="D408" s="178"/>
      <c r="E408" s="178"/>
      <c r="F408" s="177"/>
      <c r="G408" s="178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>
      <c r="A409" s="178"/>
      <c r="B409" s="178"/>
      <c r="C409" s="178"/>
      <c r="D409" s="178"/>
      <c r="E409" s="178"/>
      <c r="F409" s="177"/>
      <c r="G409" s="178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>
      <c r="A410" s="178"/>
      <c r="B410" s="178"/>
      <c r="C410" s="178"/>
      <c r="D410" s="178"/>
      <c r="E410" s="178"/>
      <c r="F410" s="177"/>
      <c r="G410" s="178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>
      <c r="A411" s="178"/>
      <c r="B411" s="178"/>
      <c r="C411" s="178"/>
      <c r="D411" s="178"/>
      <c r="E411" s="178"/>
      <c r="F411" s="177"/>
      <c r="G411" s="178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>
      <c r="A412" s="178"/>
      <c r="B412" s="178"/>
      <c r="C412" s="178"/>
      <c r="D412" s="178"/>
      <c r="E412" s="178"/>
      <c r="F412" s="177"/>
      <c r="G412" s="178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>
      <c r="A413" s="178"/>
      <c r="B413" s="178"/>
      <c r="C413" s="178"/>
      <c r="D413" s="178"/>
      <c r="E413" s="178"/>
      <c r="F413" s="177"/>
      <c r="G413" s="178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>
      <c r="A414" s="178"/>
      <c r="B414" s="178"/>
      <c r="C414" s="178"/>
      <c r="D414" s="178"/>
      <c r="E414" s="178"/>
      <c r="F414" s="177"/>
      <c r="G414" s="178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>
      <c r="A415" s="178"/>
      <c r="B415" s="178"/>
      <c r="C415" s="178"/>
      <c r="D415" s="178"/>
      <c r="E415" s="178"/>
      <c r="F415" s="177"/>
      <c r="G415" s="178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>
      <c r="A416" s="178"/>
      <c r="B416" s="178"/>
      <c r="C416" s="178"/>
      <c r="D416" s="178"/>
      <c r="E416" s="178"/>
      <c r="F416" s="177"/>
      <c r="G416" s="178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>
      <c r="A417" s="178"/>
      <c r="B417" s="178"/>
      <c r="C417" s="178"/>
      <c r="D417" s="178"/>
      <c r="E417" s="178"/>
      <c r="F417" s="177"/>
      <c r="G417" s="178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>
      <c r="A418" s="178"/>
      <c r="B418" s="178"/>
      <c r="C418" s="178"/>
      <c r="D418" s="178"/>
      <c r="E418" s="178"/>
      <c r="F418" s="177"/>
      <c r="G418" s="178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>
      <c r="A419" s="178"/>
      <c r="B419" s="178"/>
      <c r="C419" s="178"/>
      <c r="D419" s="178"/>
      <c r="E419" s="178"/>
      <c r="F419" s="177"/>
      <c r="G419" s="178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>
      <c r="A420" s="178"/>
      <c r="B420" s="178"/>
      <c r="C420" s="178"/>
      <c r="D420" s="178"/>
      <c r="E420" s="178"/>
      <c r="F420" s="177"/>
      <c r="G420" s="178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>
      <c r="A421" s="178"/>
      <c r="B421" s="178"/>
      <c r="C421" s="178"/>
      <c r="D421" s="178"/>
      <c r="E421" s="178"/>
      <c r="F421" s="177"/>
      <c r="G421" s="178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>
      <c r="A422" s="178"/>
      <c r="B422" s="178"/>
      <c r="C422" s="178"/>
      <c r="D422" s="178"/>
      <c r="E422" s="178"/>
      <c r="F422" s="177"/>
      <c r="G422" s="178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>
      <c r="A423" s="178"/>
      <c r="B423" s="178"/>
      <c r="C423" s="178"/>
      <c r="D423" s="178"/>
      <c r="E423" s="178"/>
      <c r="F423" s="177"/>
      <c r="G423" s="178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>
      <c r="A424" s="178"/>
      <c r="B424" s="178"/>
      <c r="C424" s="178"/>
      <c r="D424" s="178"/>
      <c r="E424" s="178"/>
      <c r="F424" s="177"/>
      <c r="G424" s="178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>
      <c r="A425" s="178"/>
      <c r="B425" s="178"/>
      <c r="C425" s="178"/>
      <c r="D425" s="178"/>
      <c r="E425" s="178"/>
      <c r="F425" s="177"/>
      <c r="G425" s="178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>
      <c r="A426" s="178"/>
      <c r="B426" s="178"/>
      <c r="C426" s="178"/>
      <c r="D426" s="178"/>
      <c r="E426" s="178"/>
      <c r="F426" s="177"/>
      <c r="G426" s="178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>
      <c r="A427" s="178"/>
      <c r="B427" s="178"/>
      <c r="C427" s="178"/>
      <c r="D427" s="178"/>
      <c r="E427" s="178"/>
      <c r="F427" s="177"/>
      <c r="G427" s="178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>
      <c r="A428" s="178"/>
      <c r="B428" s="178"/>
      <c r="C428" s="178"/>
      <c r="D428" s="178"/>
      <c r="E428" s="178"/>
      <c r="F428" s="177"/>
      <c r="G428" s="178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>
      <c r="A429" s="178"/>
      <c r="B429" s="178"/>
      <c r="C429" s="178"/>
      <c r="D429" s="178"/>
      <c r="E429" s="178"/>
      <c r="F429" s="177"/>
      <c r="G429" s="178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>
      <c r="A430" s="178"/>
      <c r="B430" s="178"/>
      <c r="C430" s="178"/>
      <c r="D430" s="178"/>
      <c r="E430" s="178"/>
      <c r="F430" s="177"/>
      <c r="G430" s="178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>
      <c r="A431" s="178"/>
      <c r="B431" s="178"/>
      <c r="C431" s="178"/>
      <c r="D431" s="178"/>
      <c r="E431" s="178"/>
      <c r="F431" s="177"/>
      <c r="G431" s="178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>
      <c r="A432" s="178"/>
      <c r="B432" s="178"/>
      <c r="C432" s="178"/>
      <c r="D432" s="178"/>
      <c r="E432" s="178"/>
      <c r="F432" s="177"/>
      <c r="G432" s="178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>
      <c r="A433" s="178"/>
      <c r="B433" s="178"/>
      <c r="C433" s="178"/>
      <c r="D433" s="178"/>
      <c r="E433" s="178"/>
      <c r="F433" s="177"/>
      <c r="G433" s="178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>
      <c r="A434" s="178"/>
      <c r="B434" s="178"/>
      <c r="C434" s="178"/>
      <c r="D434" s="178"/>
      <c r="E434" s="178"/>
      <c r="F434" s="177"/>
      <c r="G434" s="178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>
      <c r="A435" s="178"/>
      <c r="B435" s="178"/>
      <c r="C435" s="178"/>
      <c r="D435" s="178"/>
      <c r="E435" s="178"/>
      <c r="F435" s="177"/>
      <c r="G435" s="178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>
      <c r="A436" s="178"/>
      <c r="B436" s="178"/>
      <c r="C436" s="178"/>
      <c r="D436" s="178"/>
      <c r="E436" s="178"/>
      <c r="F436" s="177"/>
      <c r="G436" s="178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>
      <c r="A437" s="178"/>
      <c r="B437" s="178"/>
      <c r="C437" s="178"/>
      <c r="D437" s="178"/>
      <c r="E437" s="178"/>
      <c r="F437" s="177"/>
      <c r="G437" s="178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>
      <c r="A438" s="178"/>
      <c r="B438" s="178"/>
      <c r="C438" s="178"/>
      <c r="D438" s="178"/>
      <c r="E438" s="178"/>
      <c r="F438" s="177"/>
      <c r="G438" s="178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>
      <c r="A439" s="178"/>
      <c r="B439" s="178"/>
      <c r="C439" s="178"/>
      <c r="D439" s="178"/>
      <c r="E439" s="178"/>
      <c r="F439" s="177"/>
      <c r="G439" s="178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>
      <c r="A440" s="178"/>
      <c r="B440" s="178"/>
      <c r="C440" s="178"/>
      <c r="D440" s="178"/>
      <c r="E440" s="178"/>
      <c r="F440" s="177"/>
      <c r="G440" s="178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>
      <c r="A441" s="178"/>
      <c r="B441" s="178"/>
      <c r="C441" s="178"/>
      <c r="D441" s="178"/>
      <c r="E441" s="178"/>
      <c r="F441" s="177"/>
      <c r="G441" s="178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>
      <c r="A442" s="178"/>
      <c r="B442" s="178"/>
      <c r="C442" s="178"/>
      <c r="D442" s="178"/>
      <c r="E442" s="178"/>
      <c r="F442" s="177"/>
      <c r="G442" s="178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>
      <c r="A443" s="178"/>
      <c r="B443" s="178"/>
      <c r="C443" s="178"/>
      <c r="D443" s="178"/>
      <c r="E443" s="178"/>
      <c r="F443" s="177"/>
      <c r="G443" s="178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>
      <c r="A444" s="178"/>
      <c r="B444" s="178"/>
      <c r="C444" s="178"/>
      <c r="D444" s="178"/>
      <c r="E444" s="178"/>
      <c r="F444" s="177"/>
      <c r="G444" s="178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>
      <c r="A445" s="178"/>
      <c r="B445" s="178"/>
      <c r="C445" s="178"/>
      <c r="D445" s="178"/>
      <c r="E445" s="178"/>
      <c r="F445" s="177"/>
      <c r="G445" s="178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>
      <c r="A446" s="178"/>
      <c r="B446" s="178"/>
      <c r="C446" s="178"/>
      <c r="D446" s="178"/>
      <c r="E446" s="178"/>
      <c r="F446" s="177"/>
      <c r="G446" s="178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>
      <c r="A447" s="178"/>
      <c r="B447" s="178"/>
      <c r="C447" s="178"/>
      <c r="D447" s="178"/>
      <c r="E447" s="178"/>
      <c r="F447" s="177"/>
      <c r="G447" s="178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>
      <c r="A448" s="178"/>
      <c r="B448" s="178"/>
      <c r="C448" s="178"/>
      <c r="D448" s="178"/>
      <c r="E448" s="178"/>
      <c r="F448" s="177"/>
      <c r="G448" s="178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>
      <c r="A449" s="178"/>
      <c r="B449" s="178"/>
      <c r="C449" s="178"/>
      <c r="D449" s="178"/>
      <c r="E449" s="178"/>
      <c r="F449" s="177"/>
      <c r="G449" s="178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>
      <c r="A450" s="178"/>
      <c r="B450" s="178"/>
      <c r="C450" s="178"/>
      <c r="D450" s="178"/>
      <c r="E450" s="178"/>
      <c r="F450" s="177"/>
      <c r="G450" s="178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>
      <c r="A451" s="178"/>
      <c r="B451" s="178"/>
      <c r="C451" s="178"/>
      <c r="D451" s="178"/>
      <c r="E451" s="178"/>
      <c r="F451" s="177"/>
      <c r="G451" s="178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>
      <c r="A452" s="178"/>
      <c r="B452" s="178"/>
      <c r="C452" s="178"/>
      <c r="D452" s="178"/>
      <c r="E452" s="178"/>
      <c r="F452" s="177"/>
      <c r="G452" s="178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>
      <c r="A453" s="178"/>
      <c r="B453" s="178"/>
      <c r="C453" s="178"/>
      <c r="D453" s="178"/>
      <c r="E453" s="178"/>
      <c r="F453" s="177"/>
      <c r="G453" s="178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>
      <c r="A454" s="178"/>
      <c r="B454" s="178"/>
      <c r="C454" s="178"/>
      <c r="D454" s="178"/>
      <c r="E454" s="178"/>
      <c r="F454" s="177"/>
      <c r="G454" s="178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>
      <c r="A455" s="178"/>
      <c r="B455" s="178"/>
      <c r="C455" s="178"/>
      <c r="D455" s="178"/>
      <c r="E455" s="178"/>
      <c r="F455" s="177"/>
      <c r="G455" s="178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>
      <c r="A456" s="178"/>
      <c r="B456" s="178"/>
      <c r="C456" s="178"/>
      <c r="D456" s="178"/>
      <c r="E456" s="178"/>
      <c r="F456" s="177"/>
      <c r="G456" s="178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>
      <c r="A457" s="178"/>
      <c r="B457" s="178"/>
      <c r="C457" s="178"/>
      <c r="D457" s="178"/>
      <c r="E457" s="178"/>
      <c r="F457" s="177"/>
      <c r="G457" s="178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>
      <c r="A458" s="178"/>
      <c r="B458" s="178"/>
      <c r="C458" s="178"/>
      <c r="D458" s="178"/>
      <c r="E458" s="178"/>
      <c r="F458" s="177"/>
      <c r="G458" s="178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>
      <c r="A459" s="178"/>
      <c r="B459" s="178"/>
      <c r="C459" s="178"/>
      <c r="D459" s="178"/>
      <c r="E459" s="178"/>
      <c r="F459" s="177"/>
      <c r="G459" s="178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>
      <c r="A460" s="178"/>
      <c r="B460" s="178"/>
      <c r="C460" s="178"/>
      <c r="D460" s="178"/>
      <c r="E460" s="178"/>
      <c r="F460" s="177"/>
      <c r="G460" s="178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>
      <c r="A461" s="178"/>
      <c r="B461" s="178"/>
      <c r="C461" s="178"/>
      <c r="D461" s="178"/>
      <c r="E461" s="178"/>
      <c r="F461" s="177"/>
      <c r="G461" s="178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>
      <c r="A462" s="178"/>
      <c r="B462" s="178"/>
      <c r="C462" s="178"/>
      <c r="D462" s="178"/>
      <c r="E462" s="178"/>
      <c r="F462" s="177"/>
      <c r="G462" s="178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>
      <c r="A463" s="178"/>
      <c r="B463" s="178"/>
      <c r="C463" s="178"/>
      <c r="D463" s="178"/>
      <c r="E463" s="178"/>
      <c r="F463" s="177"/>
      <c r="G463" s="178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>
      <c r="A464" s="178"/>
      <c r="B464" s="178"/>
      <c r="C464" s="178"/>
      <c r="D464" s="178"/>
      <c r="E464" s="178"/>
      <c r="F464" s="177"/>
      <c r="G464" s="178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>
      <c r="A465" s="178"/>
      <c r="B465" s="178"/>
      <c r="C465" s="178"/>
      <c r="D465" s="178"/>
      <c r="E465" s="178"/>
      <c r="F465" s="177"/>
      <c r="G465" s="178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>
      <c r="A466" s="178"/>
      <c r="B466" s="178"/>
      <c r="C466" s="178"/>
      <c r="D466" s="178"/>
      <c r="E466" s="178"/>
      <c r="F466" s="177"/>
      <c r="G466" s="178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>
      <c r="A467" s="178"/>
      <c r="B467" s="178"/>
      <c r="C467" s="178"/>
      <c r="D467" s="178"/>
      <c r="E467" s="178"/>
      <c r="F467" s="177"/>
      <c r="G467" s="178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>
      <c r="A468" s="178"/>
      <c r="B468" s="178"/>
      <c r="C468" s="178"/>
      <c r="D468" s="178"/>
      <c r="E468" s="178"/>
      <c r="F468" s="177"/>
      <c r="G468" s="178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>
      <c r="A469" s="178"/>
      <c r="B469" s="178"/>
      <c r="C469" s="178"/>
      <c r="D469" s="178"/>
      <c r="E469" s="178"/>
      <c r="F469" s="177"/>
      <c r="G469" s="178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>
      <c r="A470" s="178"/>
      <c r="B470" s="178"/>
      <c r="C470" s="178"/>
      <c r="D470" s="178"/>
      <c r="E470" s="178"/>
      <c r="F470" s="177"/>
      <c r="G470" s="178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>
      <c r="A471" s="178"/>
      <c r="B471" s="178"/>
      <c r="C471" s="178"/>
      <c r="D471" s="178"/>
      <c r="E471" s="178"/>
      <c r="F471" s="177"/>
      <c r="G471" s="178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>
      <c r="A472" s="178"/>
      <c r="B472" s="178"/>
      <c r="C472" s="178"/>
      <c r="D472" s="178"/>
      <c r="E472" s="178"/>
      <c r="F472" s="177"/>
      <c r="G472" s="178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>
      <c r="A473" s="178"/>
      <c r="B473" s="178"/>
      <c r="C473" s="178"/>
      <c r="D473" s="178"/>
      <c r="E473" s="178"/>
      <c r="F473" s="177"/>
      <c r="G473" s="178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>
      <c r="A474" s="178"/>
      <c r="B474" s="178"/>
      <c r="C474" s="178"/>
      <c r="D474" s="178"/>
      <c r="E474" s="178"/>
      <c r="F474" s="177"/>
      <c r="G474" s="178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>
      <c r="A475" s="178"/>
      <c r="B475" s="178"/>
      <c r="C475" s="178"/>
      <c r="D475" s="178"/>
      <c r="E475" s="178"/>
      <c r="F475" s="177"/>
      <c r="G475" s="178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>
      <c r="A476" s="178"/>
      <c r="B476" s="178"/>
      <c r="C476" s="178"/>
      <c r="D476" s="178"/>
      <c r="E476" s="178"/>
      <c r="F476" s="177"/>
      <c r="G476" s="178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>
      <c r="A477" s="178"/>
      <c r="B477" s="178"/>
      <c r="C477" s="178"/>
      <c r="D477" s="178"/>
      <c r="E477" s="178"/>
      <c r="F477" s="177"/>
      <c r="G477" s="178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>
      <c r="A478" s="178"/>
      <c r="B478" s="178"/>
      <c r="C478" s="178"/>
      <c r="D478" s="178"/>
      <c r="E478" s="178"/>
      <c r="F478" s="177"/>
      <c r="G478" s="178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>
      <c r="A479" s="178"/>
      <c r="B479" s="178"/>
      <c r="C479" s="178"/>
      <c r="D479" s="178"/>
      <c r="E479" s="178"/>
      <c r="F479" s="177"/>
      <c r="G479" s="178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>
      <c r="A480" s="178"/>
      <c r="B480" s="178"/>
      <c r="C480" s="178"/>
      <c r="D480" s="178"/>
      <c r="E480" s="178"/>
      <c r="F480" s="177"/>
      <c r="G480" s="178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>
      <c r="A481" s="178"/>
      <c r="B481" s="178"/>
      <c r="C481" s="178"/>
      <c r="D481" s="178"/>
      <c r="E481" s="178"/>
      <c r="F481" s="177"/>
      <c r="G481" s="178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>
      <c r="A482" s="178"/>
      <c r="B482" s="178"/>
      <c r="C482" s="178"/>
      <c r="D482" s="178"/>
      <c r="E482" s="178"/>
      <c r="F482" s="177"/>
      <c r="G482" s="178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>
      <c r="A483" s="178"/>
      <c r="B483" s="178"/>
      <c r="C483" s="178"/>
      <c r="D483" s="178"/>
      <c r="E483" s="178"/>
      <c r="F483" s="177"/>
      <c r="G483" s="178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>
      <c r="A484" s="178"/>
      <c r="B484" s="178"/>
      <c r="C484" s="178"/>
      <c r="D484" s="178"/>
      <c r="E484" s="178"/>
      <c r="F484" s="177"/>
      <c r="G484" s="178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>
      <c r="A485" s="178"/>
      <c r="B485" s="178"/>
      <c r="C485" s="178"/>
      <c r="D485" s="178"/>
      <c r="E485" s="178"/>
      <c r="F485" s="177"/>
      <c r="G485" s="178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>
      <c r="A486" s="178"/>
      <c r="B486" s="178"/>
      <c r="C486" s="178"/>
      <c r="D486" s="178"/>
      <c r="E486" s="178"/>
      <c r="F486" s="177"/>
      <c r="G486" s="178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>
      <c r="A487" s="178"/>
      <c r="B487" s="178"/>
      <c r="C487" s="178"/>
      <c r="D487" s="178"/>
      <c r="E487" s="178"/>
      <c r="F487" s="177"/>
      <c r="G487" s="178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>
      <c r="A488" s="178"/>
      <c r="B488" s="178"/>
      <c r="C488" s="178"/>
      <c r="D488" s="178"/>
      <c r="E488" s="178"/>
      <c r="F488" s="177"/>
      <c r="G488" s="178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>
      <c r="A489" s="178"/>
      <c r="B489" s="178"/>
      <c r="C489" s="178"/>
      <c r="D489" s="178"/>
      <c r="E489" s="178"/>
      <c r="F489" s="177"/>
      <c r="G489" s="178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>
      <c r="A490" s="178"/>
      <c r="B490" s="178"/>
      <c r="C490" s="178"/>
      <c r="D490" s="178"/>
      <c r="E490" s="178"/>
      <c r="F490" s="177"/>
      <c r="G490" s="178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>
      <c r="A491" s="178"/>
      <c r="B491" s="178"/>
      <c r="C491" s="178"/>
      <c r="D491" s="178"/>
      <c r="E491" s="178"/>
      <c r="F491" s="177"/>
      <c r="G491" s="178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>
      <c r="A492" s="178"/>
      <c r="B492" s="178"/>
      <c r="C492" s="178"/>
      <c r="D492" s="178"/>
      <c r="E492" s="178"/>
      <c r="F492" s="177"/>
      <c r="G492" s="178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>
      <c r="A493" s="178"/>
      <c r="B493" s="178"/>
      <c r="C493" s="178"/>
      <c r="D493" s="178"/>
      <c r="E493" s="178"/>
      <c r="F493" s="177"/>
      <c r="G493" s="178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>
      <c r="A494" s="178"/>
      <c r="B494" s="178"/>
      <c r="C494" s="178"/>
      <c r="D494" s="178"/>
      <c r="E494" s="178"/>
      <c r="F494" s="177"/>
      <c r="G494" s="178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>
      <c r="A495" s="178"/>
      <c r="B495" s="178"/>
      <c r="C495" s="178"/>
      <c r="D495" s="178"/>
      <c r="E495" s="178"/>
      <c r="F495" s="177"/>
      <c r="G495" s="178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>
      <c r="A496" s="178"/>
      <c r="B496" s="178"/>
      <c r="C496" s="178"/>
      <c r="D496" s="178"/>
      <c r="E496" s="178"/>
      <c r="F496" s="177"/>
      <c r="G496" s="178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>
      <c r="A497" s="178"/>
      <c r="B497" s="178"/>
      <c r="C497" s="178"/>
      <c r="D497" s="178"/>
      <c r="E497" s="178"/>
      <c r="F497" s="177"/>
      <c r="G497" s="178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>
      <c r="A498" s="178"/>
      <c r="B498" s="178"/>
      <c r="C498" s="178"/>
      <c r="D498" s="178"/>
      <c r="E498" s="178"/>
      <c r="F498" s="177"/>
      <c r="G498" s="178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>
      <c r="A499" s="178"/>
      <c r="B499" s="178"/>
      <c r="C499" s="178"/>
      <c r="D499" s="178"/>
      <c r="E499" s="178"/>
      <c r="F499" s="177"/>
      <c r="G499" s="178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>
      <c r="A500" s="178"/>
      <c r="B500" s="178"/>
      <c r="C500" s="178"/>
      <c r="D500" s="178"/>
      <c r="E500" s="178"/>
      <c r="F500" s="177"/>
      <c r="G500" s="178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>
      <c r="A501" s="178"/>
      <c r="B501" s="178"/>
      <c r="C501" s="178"/>
      <c r="D501" s="178"/>
      <c r="E501" s="178"/>
      <c r="F501" s="177"/>
      <c r="G501" s="178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>
      <c r="A502" s="178"/>
      <c r="B502" s="178"/>
      <c r="C502" s="178"/>
      <c r="D502" s="178"/>
      <c r="E502" s="178"/>
      <c r="F502" s="177"/>
      <c r="G502" s="178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>
      <c r="A503" s="178"/>
      <c r="B503" s="178"/>
      <c r="C503" s="178"/>
      <c r="D503" s="178"/>
      <c r="E503" s="178"/>
      <c r="F503" s="177"/>
      <c r="G503" s="178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>
      <c r="A504" s="178"/>
      <c r="B504" s="178"/>
      <c r="C504" s="178"/>
      <c r="D504" s="178"/>
      <c r="E504" s="178"/>
      <c r="F504" s="177"/>
      <c r="G504" s="178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>
      <c r="A505" s="178"/>
      <c r="B505" s="178"/>
      <c r="C505" s="178"/>
      <c r="D505" s="178"/>
      <c r="E505" s="178"/>
      <c r="F505" s="177"/>
      <c r="G505" s="178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>
      <c r="A506" s="178"/>
      <c r="B506" s="178"/>
      <c r="C506" s="178"/>
      <c r="D506" s="178"/>
      <c r="E506" s="178"/>
      <c r="F506" s="177"/>
      <c r="G506" s="178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>
      <c r="A507" s="178"/>
      <c r="B507" s="178"/>
      <c r="C507" s="178"/>
      <c r="D507" s="178"/>
      <c r="E507" s="178"/>
      <c r="F507" s="177"/>
      <c r="G507" s="178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>
      <c r="A508" s="178"/>
      <c r="B508" s="178"/>
      <c r="C508" s="178"/>
      <c r="D508" s="178"/>
      <c r="E508" s="178"/>
      <c r="F508" s="177"/>
      <c r="G508" s="178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>
      <c r="A509" s="178"/>
      <c r="B509" s="178"/>
      <c r="C509" s="178"/>
      <c r="D509" s="178"/>
      <c r="E509" s="178"/>
      <c r="F509" s="177"/>
      <c r="G509" s="178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>
      <c r="A510" s="178"/>
      <c r="B510" s="178"/>
      <c r="C510" s="178"/>
      <c r="D510" s="178"/>
      <c r="E510" s="178"/>
      <c r="F510" s="177"/>
      <c r="G510" s="178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>
      <c r="A511" s="178"/>
      <c r="B511" s="178"/>
      <c r="C511" s="178"/>
      <c r="D511" s="178"/>
      <c r="E511" s="178"/>
      <c r="F511" s="177"/>
      <c r="G511" s="178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>
      <c r="A512" s="178"/>
      <c r="B512" s="178"/>
      <c r="C512" s="178"/>
      <c r="D512" s="178"/>
      <c r="E512" s="178"/>
      <c r="F512" s="177"/>
      <c r="G512" s="178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>
      <c r="A513" s="178"/>
      <c r="B513" s="178"/>
      <c r="C513" s="178"/>
      <c r="D513" s="178"/>
      <c r="E513" s="178"/>
      <c r="F513" s="177"/>
      <c r="G513" s="178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>
      <c r="A514" s="178"/>
      <c r="B514" s="178"/>
      <c r="C514" s="178"/>
      <c r="D514" s="178"/>
      <c r="E514" s="178"/>
      <c r="F514" s="177"/>
      <c r="G514" s="178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>
      <c r="A515" s="178"/>
      <c r="B515" s="178"/>
      <c r="C515" s="178"/>
      <c r="D515" s="178"/>
      <c r="E515" s="178"/>
      <c r="F515" s="177"/>
      <c r="G515" s="178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>
      <c r="A516" s="178"/>
      <c r="B516" s="178"/>
      <c r="C516" s="178"/>
      <c r="D516" s="178"/>
      <c r="E516" s="178"/>
      <c r="F516" s="177"/>
      <c r="G516" s="178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>
      <c r="A517" s="178"/>
      <c r="B517" s="178"/>
      <c r="C517" s="178"/>
      <c r="D517" s="178"/>
      <c r="E517" s="178"/>
      <c r="F517" s="177"/>
      <c r="G517" s="178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>
      <c r="A518" s="178"/>
      <c r="B518" s="178"/>
      <c r="C518" s="178"/>
      <c r="D518" s="178"/>
      <c r="E518" s="178"/>
      <c r="F518" s="177"/>
      <c r="G518" s="178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>
      <c r="A519" s="178"/>
      <c r="B519" s="178"/>
      <c r="C519" s="178"/>
      <c r="D519" s="178"/>
      <c r="E519" s="178"/>
      <c r="F519" s="177"/>
      <c r="G519" s="178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>
      <c r="A520" s="178"/>
      <c r="B520" s="178"/>
      <c r="C520" s="178"/>
      <c r="D520" s="178"/>
      <c r="E520" s="178"/>
      <c r="F520" s="177"/>
      <c r="G520" s="178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>
      <c r="A521" s="178"/>
      <c r="B521" s="178"/>
      <c r="C521" s="178"/>
      <c r="D521" s="178"/>
      <c r="E521" s="178"/>
      <c r="F521" s="177"/>
      <c r="G521" s="178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>
      <c r="A522" s="178"/>
      <c r="B522" s="178"/>
      <c r="C522" s="178"/>
      <c r="D522" s="178"/>
      <c r="E522" s="178"/>
      <c r="F522" s="177"/>
      <c r="G522" s="178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>
      <c r="A523" s="178"/>
      <c r="B523" s="178"/>
      <c r="C523" s="178"/>
      <c r="D523" s="178"/>
      <c r="E523" s="178"/>
      <c r="F523" s="177"/>
      <c r="G523" s="178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>
      <c r="A524" s="178"/>
      <c r="B524" s="178"/>
      <c r="C524" s="178"/>
      <c r="D524" s="178"/>
      <c r="E524" s="178"/>
      <c r="F524" s="177"/>
      <c r="G524" s="178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>
      <c r="A525" s="178"/>
      <c r="B525" s="178"/>
      <c r="C525" s="178"/>
      <c r="D525" s="178"/>
      <c r="E525" s="178"/>
      <c r="F525" s="177"/>
      <c r="G525" s="178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>
      <c r="A526" s="178"/>
      <c r="B526" s="178"/>
      <c r="C526" s="178"/>
      <c r="D526" s="178"/>
      <c r="E526" s="178"/>
      <c r="F526" s="177"/>
      <c r="G526" s="178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>
      <c r="A527" s="178"/>
      <c r="B527" s="178"/>
      <c r="C527" s="178"/>
      <c r="D527" s="178"/>
      <c r="E527" s="178"/>
      <c r="F527" s="177"/>
      <c r="G527" s="178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>
      <c r="A528" s="178"/>
      <c r="B528" s="178"/>
      <c r="C528" s="178"/>
      <c r="D528" s="178"/>
      <c r="E528" s="178"/>
      <c r="F528" s="177"/>
      <c r="G528" s="178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>
      <c r="A529" s="178"/>
      <c r="B529" s="178"/>
      <c r="C529" s="178"/>
      <c r="D529" s="178"/>
      <c r="E529" s="178"/>
      <c r="F529" s="177"/>
      <c r="G529" s="178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>
      <c r="A530" s="178"/>
      <c r="B530" s="178"/>
      <c r="C530" s="178"/>
      <c r="D530" s="178"/>
      <c r="E530" s="178"/>
      <c r="F530" s="177"/>
      <c r="G530" s="178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>
      <c r="A531" s="178"/>
      <c r="B531" s="178"/>
      <c r="C531" s="178"/>
      <c r="D531" s="178"/>
      <c r="E531" s="178"/>
      <c r="F531" s="177"/>
      <c r="G531" s="178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>
      <c r="A532" s="178"/>
      <c r="B532" s="178"/>
      <c r="C532" s="178"/>
      <c r="D532" s="178"/>
      <c r="E532" s="178"/>
      <c r="F532" s="177"/>
      <c r="G532" s="178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>
      <c r="A533" s="178"/>
      <c r="B533" s="178"/>
      <c r="C533" s="178"/>
      <c r="D533" s="178"/>
      <c r="E533" s="178"/>
      <c r="F533" s="177"/>
      <c r="G533" s="178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>
      <c r="A534" s="178"/>
      <c r="B534" s="178"/>
      <c r="C534" s="178"/>
      <c r="D534" s="178"/>
      <c r="E534" s="178"/>
      <c r="F534" s="177"/>
      <c r="G534" s="178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>
      <c r="A535" s="178"/>
      <c r="B535" s="178"/>
      <c r="C535" s="178"/>
      <c r="D535" s="178"/>
      <c r="E535" s="178"/>
      <c r="F535" s="177"/>
      <c r="G535" s="178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>
      <c r="A536" s="178"/>
      <c r="B536" s="178"/>
      <c r="C536" s="178"/>
      <c r="D536" s="178"/>
      <c r="E536" s="178"/>
      <c r="F536" s="177"/>
      <c r="G536" s="178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>
      <c r="A537" s="178"/>
      <c r="B537" s="178"/>
      <c r="C537" s="178"/>
      <c r="D537" s="178"/>
      <c r="E537" s="178"/>
      <c r="F537" s="177"/>
      <c r="G537" s="178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>
      <c r="A538" s="178"/>
      <c r="B538" s="178"/>
      <c r="C538" s="178"/>
      <c r="D538" s="178"/>
      <c r="E538" s="178"/>
      <c r="F538" s="177"/>
      <c r="G538" s="178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>
      <c r="A539" s="178"/>
      <c r="B539" s="178"/>
      <c r="C539" s="178"/>
      <c r="D539" s="178"/>
      <c r="E539" s="178"/>
      <c r="F539" s="177"/>
      <c r="G539" s="178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>
      <c r="A540" s="178"/>
      <c r="B540" s="178"/>
      <c r="C540" s="178"/>
      <c r="D540" s="178"/>
      <c r="E540" s="178"/>
      <c r="F540" s="177"/>
      <c r="G540" s="178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>
      <c r="A541" s="178"/>
      <c r="B541" s="178"/>
      <c r="C541" s="178"/>
      <c r="D541" s="178"/>
      <c r="E541" s="178"/>
      <c r="F541" s="177"/>
      <c r="G541" s="178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>
      <c r="A542" s="178"/>
      <c r="B542" s="178"/>
      <c r="C542" s="178"/>
      <c r="D542" s="178"/>
      <c r="E542" s="178"/>
      <c r="F542" s="177"/>
      <c r="G542" s="178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>
      <c r="A543" s="178"/>
      <c r="B543" s="178"/>
      <c r="C543" s="178"/>
      <c r="D543" s="178"/>
      <c r="E543" s="178"/>
      <c r="F543" s="177"/>
      <c r="G543" s="178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>
      <c r="A544" s="178"/>
      <c r="B544" s="178"/>
      <c r="C544" s="178"/>
      <c r="D544" s="178"/>
      <c r="E544" s="178"/>
      <c r="F544" s="177"/>
      <c r="G544" s="178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>
      <c r="A545" s="178"/>
      <c r="B545" s="178"/>
      <c r="C545" s="178"/>
      <c r="D545" s="178"/>
      <c r="E545" s="178"/>
      <c r="F545" s="177"/>
      <c r="G545" s="178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>
      <c r="A546" s="178"/>
      <c r="B546" s="178"/>
      <c r="C546" s="178"/>
      <c r="D546" s="178"/>
      <c r="E546" s="178"/>
      <c r="F546" s="177"/>
      <c r="G546" s="178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>
      <c r="A547" s="178"/>
      <c r="B547" s="178"/>
      <c r="C547" s="178"/>
      <c r="D547" s="178"/>
      <c r="E547" s="178"/>
      <c r="F547" s="177"/>
      <c r="G547" s="178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>
      <c r="A548" s="178"/>
      <c r="B548" s="178"/>
      <c r="C548" s="178"/>
      <c r="D548" s="178"/>
      <c r="E548" s="178"/>
      <c r="F548" s="177"/>
      <c r="G548" s="178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>
      <c r="A549" s="178"/>
      <c r="B549" s="178"/>
      <c r="C549" s="178"/>
      <c r="D549" s="178"/>
      <c r="E549" s="178"/>
      <c r="F549" s="177"/>
      <c r="G549" s="178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>
      <c r="A550" s="178"/>
      <c r="B550" s="178"/>
      <c r="C550" s="178"/>
      <c r="D550" s="178"/>
      <c r="E550" s="178"/>
      <c r="F550" s="177"/>
      <c r="G550" s="178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>
      <c r="A551" s="178"/>
      <c r="B551" s="178"/>
      <c r="C551" s="178"/>
      <c r="D551" s="178"/>
      <c r="E551" s="178"/>
      <c r="F551" s="177"/>
      <c r="G551" s="178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>
      <c r="A552" s="178"/>
      <c r="B552" s="178"/>
      <c r="C552" s="178"/>
      <c r="D552" s="178"/>
      <c r="E552" s="178"/>
      <c r="F552" s="177"/>
      <c r="G552" s="178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>
      <c r="A553" s="178"/>
      <c r="B553" s="178"/>
      <c r="C553" s="178"/>
      <c r="D553" s="178"/>
      <c r="E553" s="178"/>
      <c r="F553" s="177"/>
      <c r="G553" s="178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>
      <c r="A554" s="178"/>
      <c r="B554" s="178"/>
      <c r="C554" s="178"/>
      <c r="D554" s="178"/>
      <c r="E554" s="178"/>
      <c r="F554" s="177"/>
      <c r="G554" s="178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>
      <c r="A555" s="178"/>
      <c r="B555" s="178"/>
      <c r="C555" s="178"/>
      <c r="D555" s="178"/>
      <c r="E555" s="178"/>
      <c r="F555" s="177"/>
      <c r="G555" s="178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>
      <c r="A556" s="178"/>
      <c r="B556" s="178"/>
      <c r="C556" s="178"/>
      <c r="D556" s="178"/>
      <c r="E556" s="178"/>
      <c r="F556" s="177"/>
      <c r="G556" s="178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>
      <c r="A557" s="178"/>
      <c r="B557" s="178"/>
      <c r="C557" s="178"/>
      <c r="D557" s="178"/>
      <c r="E557" s="178"/>
      <c r="F557" s="177"/>
      <c r="G557" s="178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>
      <c r="A558" s="178"/>
      <c r="B558" s="178"/>
      <c r="C558" s="178"/>
      <c r="D558" s="178"/>
      <c r="E558" s="178"/>
      <c r="F558" s="177"/>
      <c r="G558" s="178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>
      <c r="A559" s="178"/>
      <c r="B559" s="178"/>
      <c r="C559" s="178"/>
      <c r="D559" s="178"/>
      <c r="E559" s="178"/>
      <c r="F559" s="177"/>
      <c r="G559" s="178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>
      <c r="A560" s="178"/>
      <c r="B560" s="178"/>
      <c r="C560" s="178"/>
      <c r="D560" s="178"/>
      <c r="E560" s="178"/>
      <c r="F560" s="177"/>
      <c r="G560" s="178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>
      <c r="A561" s="178"/>
      <c r="B561" s="178"/>
      <c r="C561" s="178"/>
      <c r="D561" s="178"/>
      <c r="E561" s="178"/>
      <c r="F561" s="177"/>
      <c r="G561" s="178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>
      <c r="A562" s="178"/>
      <c r="B562" s="178"/>
      <c r="C562" s="178"/>
      <c r="D562" s="178"/>
      <c r="E562" s="178"/>
      <c r="F562" s="177"/>
      <c r="G562" s="178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>
      <c r="A563" s="178"/>
      <c r="B563" s="178"/>
      <c r="C563" s="178"/>
      <c r="D563" s="178"/>
      <c r="E563" s="178"/>
      <c r="F563" s="177"/>
      <c r="G563" s="178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>
      <c r="A564" s="178"/>
      <c r="B564" s="178"/>
      <c r="C564" s="178"/>
      <c r="D564" s="178"/>
      <c r="E564" s="178"/>
      <c r="F564" s="177"/>
      <c r="G564" s="178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>
      <c r="A565" s="178"/>
      <c r="B565" s="178"/>
      <c r="C565" s="178"/>
      <c r="D565" s="178"/>
      <c r="E565" s="178"/>
      <c r="F565" s="177"/>
      <c r="G565" s="178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>
      <c r="A566" s="178"/>
      <c r="B566" s="178"/>
      <c r="C566" s="178"/>
      <c r="D566" s="178"/>
      <c r="E566" s="178"/>
      <c r="F566" s="177"/>
      <c r="G566" s="178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>
      <c r="A567" s="178"/>
      <c r="B567" s="178"/>
      <c r="C567" s="178"/>
      <c r="D567" s="178"/>
      <c r="E567" s="178"/>
      <c r="F567" s="177"/>
      <c r="G567" s="178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>
      <c r="A568" s="178"/>
      <c r="B568" s="178"/>
      <c r="C568" s="178"/>
      <c r="D568" s="178"/>
      <c r="E568" s="178"/>
      <c r="F568" s="177"/>
      <c r="G568" s="178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>
      <c r="A569" s="178"/>
      <c r="B569" s="178"/>
      <c r="C569" s="178"/>
      <c r="D569" s="178"/>
      <c r="E569" s="178"/>
      <c r="F569" s="177"/>
      <c r="G569" s="178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>
      <c r="A570" s="178"/>
      <c r="B570" s="178"/>
      <c r="C570" s="178"/>
      <c r="D570" s="178"/>
      <c r="E570" s="178"/>
      <c r="F570" s="177"/>
      <c r="G570" s="178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>
      <c r="A571" s="178"/>
      <c r="B571" s="178"/>
      <c r="C571" s="178"/>
      <c r="D571" s="178"/>
      <c r="E571" s="178"/>
      <c r="F571" s="177"/>
      <c r="G571" s="178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>
      <c r="A572" s="178"/>
      <c r="B572" s="178"/>
      <c r="C572" s="178"/>
      <c r="D572" s="178"/>
      <c r="E572" s="178"/>
      <c r="F572" s="177"/>
      <c r="G572" s="178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>
      <c r="A573" s="178"/>
      <c r="B573" s="178"/>
      <c r="C573" s="178"/>
      <c r="D573" s="178"/>
      <c r="E573" s="178"/>
      <c r="F573" s="177"/>
      <c r="G573" s="178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>
      <c r="A574" s="178"/>
      <c r="B574" s="178"/>
      <c r="C574" s="178"/>
      <c r="D574" s="178"/>
      <c r="E574" s="178"/>
      <c r="F574" s="177"/>
      <c r="G574" s="178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>
      <c r="A575" s="178"/>
      <c r="B575" s="178"/>
      <c r="C575" s="178"/>
      <c r="D575" s="178"/>
      <c r="E575" s="178"/>
      <c r="F575" s="177"/>
      <c r="G575" s="178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>
      <c r="A576" s="178"/>
      <c r="B576" s="178"/>
      <c r="C576" s="178"/>
      <c r="D576" s="178"/>
      <c r="E576" s="178"/>
      <c r="F576" s="177"/>
      <c r="G576" s="178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>
      <c r="A577" s="178"/>
      <c r="B577" s="178"/>
      <c r="C577" s="178"/>
      <c r="D577" s="178"/>
      <c r="E577" s="178"/>
      <c r="F577" s="177"/>
      <c r="G577" s="178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>
      <c r="A578" s="178"/>
      <c r="B578" s="178"/>
      <c r="C578" s="178"/>
      <c r="D578" s="178"/>
      <c r="E578" s="178"/>
      <c r="F578" s="177"/>
      <c r="G578" s="178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>
      <c r="A579" s="178"/>
      <c r="B579" s="178"/>
      <c r="C579" s="178"/>
      <c r="D579" s="178"/>
      <c r="E579" s="178"/>
      <c r="F579" s="177"/>
      <c r="G579" s="178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>
      <c r="A580" s="178"/>
      <c r="B580" s="178"/>
      <c r="C580" s="178"/>
      <c r="D580" s="178"/>
      <c r="E580" s="178"/>
      <c r="F580" s="177"/>
      <c r="G580" s="178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>
      <c r="A581" s="178"/>
      <c r="B581" s="178"/>
      <c r="C581" s="178"/>
      <c r="D581" s="178"/>
      <c r="E581" s="178"/>
      <c r="F581" s="177"/>
      <c r="G581" s="178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>
      <c r="A582" s="178"/>
      <c r="B582" s="178"/>
      <c r="C582" s="178"/>
      <c r="D582" s="178"/>
      <c r="E582" s="178"/>
      <c r="F582" s="177"/>
      <c r="G582" s="178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>
      <c r="A583" s="178"/>
      <c r="B583" s="178"/>
      <c r="C583" s="178"/>
      <c r="D583" s="178"/>
      <c r="E583" s="178"/>
      <c r="F583" s="177"/>
      <c r="G583" s="178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>
      <c r="A584" s="178"/>
      <c r="B584" s="178"/>
      <c r="C584" s="178"/>
      <c r="D584" s="178"/>
      <c r="E584" s="178"/>
      <c r="F584" s="177"/>
      <c r="G584" s="178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>
      <c r="A585" s="178"/>
      <c r="B585" s="178"/>
      <c r="C585" s="178"/>
      <c r="D585" s="178"/>
      <c r="E585" s="178"/>
      <c r="F585" s="177"/>
      <c r="G585" s="178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>
      <c r="A586" s="178"/>
      <c r="B586" s="178"/>
      <c r="C586" s="178"/>
      <c r="D586" s="178"/>
      <c r="E586" s="178"/>
      <c r="F586" s="177"/>
      <c r="G586" s="178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>
      <c r="A587" s="178"/>
      <c r="B587" s="178"/>
      <c r="C587" s="178"/>
      <c r="D587" s="178"/>
      <c r="E587" s="178"/>
      <c r="F587" s="177"/>
      <c r="G587" s="178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>
      <c r="A588" s="178"/>
      <c r="B588" s="178"/>
      <c r="C588" s="178"/>
      <c r="D588" s="178"/>
      <c r="E588" s="178"/>
      <c r="F588" s="177"/>
      <c r="G588" s="178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>
      <c r="A589" s="178"/>
      <c r="B589" s="178"/>
      <c r="C589" s="178"/>
      <c r="D589" s="178"/>
      <c r="E589" s="178"/>
      <c r="F589" s="177"/>
      <c r="G589" s="178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>
      <c r="A590" s="178"/>
      <c r="B590" s="178"/>
      <c r="C590" s="178"/>
      <c r="D590" s="178"/>
      <c r="E590" s="178"/>
      <c r="F590" s="177"/>
      <c r="G590" s="178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>
      <c r="A591" s="178"/>
      <c r="B591" s="178"/>
      <c r="C591" s="178"/>
      <c r="D591" s="178"/>
      <c r="E591" s="178"/>
      <c r="F591" s="177"/>
      <c r="G591" s="178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>
      <c r="A592" s="178"/>
      <c r="B592" s="178"/>
      <c r="C592" s="178"/>
      <c r="D592" s="178"/>
      <c r="E592" s="178"/>
      <c r="F592" s="177"/>
      <c r="G592" s="178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>
      <c r="A593" s="178"/>
      <c r="B593" s="178"/>
      <c r="C593" s="178"/>
      <c r="D593" s="178"/>
      <c r="E593" s="178"/>
      <c r="F593" s="177"/>
      <c r="G593" s="178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>
      <c r="A594" s="178"/>
      <c r="B594" s="178"/>
      <c r="C594" s="178"/>
      <c r="D594" s="178"/>
      <c r="E594" s="178"/>
      <c r="F594" s="177"/>
      <c r="G594" s="178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>
      <c r="A595" s="178"/>
      <c r="B595" s="178"/>
      <c r="C595" s="178"/>
      <c r="D595" s="178"/>
      <c r="E595" s="178"/>
      <c r="F595" s="177"/>
      <c r="G595" s="178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>
      <c r="A596" s="178"/>
      <c r="B596" s="178"/>
      <c r="C596" s="178"/>
      <c r="D596" s="178"/>
      <c r="E596" s="178"/>
      <c r="F596" s="177"/>
      <c r="G596" s="178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>
      <c r="A597" s="178"/>
      <c r="B597" s="178"/>
      <c r="C597" s="178"/>
      <c r="D597" s="178"/>
      <c r="E597" s="178"/>
      <c r="F597" s="177"/>
      <c r="G597" s="178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>
      <c r="A598" s="178"/>
      <c r="B598" s="178"/>
      <c r="C598" s="178"/>
      <c r="D598" s="178"/>
      <c r="E598" s="178"/>
      <c r="F598" s="177"/>
      <c r="G598" s="178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>
      <c r="A599" s="178"/>
      <c r="B599" s="178"/>
      <c r="C599" s="178"/>
      <c r="D599" s="178"/>
      <c r="E599" s="178"/>
      <c r="F599" s="177"/>
      <c r="G599" s="178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>
      <c r="A600" s="178"/>
      <c r="B600" s="178"/>
      <c r="C600" s="178"/>
      <c r="D600" s="178"/>
      <c r="E600" s="178"/>
      <c r="F600" s="177"/>
      <c r="G600" s="178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>
      <c r="A601" s="178"/>
      <c r="B601" s="178"/>
      <c r="C601" s="178"/>
      <c r="D601" s="178"/>
      <c r="E601" s="178"/>
      <c r="F601" s="177"/>
      <c r="G601" s="178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>
      <c r="A602" s="178"/>
      <c r="B602" s="178"/>
      <c r="C602" s="178"/>
      <c r="D602" s="178"/>
      <c r="E602" s="178"/>
      <c r="F602" s="177"/>
      <c r="G602" s="178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>
      <c r="A603" s="178"/>
      <c r="B603" s="178"/>
      <c r="C603" s="178"/>
      <c r="D603" s="178"/>
      <c r="E603" s="178"/>
      <c r="F603" s="177"/>
      <c r="G603" s="178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>
      <c r="A604" s="178"/>
      <c r="B604" s="178"/>
      <c r="C604" s="178"/>
      <c r="D604" s="178"/>
      <c r="E604" s="178"/>
      <c r="F604" s="177"/>
      <c r="G604" s="178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>
      <c r="A605" s="178"/>
      <c r="B605" s="178"/>
      <c r="C605" s="178"/>
      <c r="D605" s="178"/>
      <c r="E605" s="178"/>
      <c r="F605" s="177"/>
      <c r="G605" s="178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>
      <c r="A606" s="178"/>
      <c r="B606" s="178"/>
      <c r="C606" s="178"/>
      <c r="D606" s="178"/>
      <c r="E606" s="178"/>
      <c r="F606" s="177"/>
      <c r="G606" s="178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>
      <c r="A607" s="178"/>
      <c r="B607" s="178"/>
      <c r="C607" s="178"/>
      <c r="D607" s="178"/>
      <c r="E607" s="178"/>
      <c r="F607" s="177"/>
      <c r="G607" s="178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>
      <c r="A608" s="178"/>
      <c r="B608" s="178"/>
      <c r="C608" s="178"/>
      <c r="D608" s="178"/>
      <c r="E608" s="178"/>
      <c r="F608" s="177"/>
      <c r="G608" s="178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>
      <c r="A609" s="178"/>
      <c r="B609" s="178"/>
      <c r="C609" s="178"/>
      <c r="D609" s="178"/>
      <c r="E609" s="178"/>
      <c r="F609" s="177"/>
      <c r="G609" s="178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>
      <c r="A610" s="178"/>
      <c r="B610" s="178"/>
      <c r="C610" s="178"/>
      <c r="D610" s="178"/>
      <c r="E610" s="178"/>
      <c r="F610" s="177"/>
      <c r="G610" s="178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>
      <c r="A611" s="178"/>
      <c r="B611" s="178"/>
      <c r="C611" s="178"/>
      <c r="D611" s="178"/>
      <c r="E611" s="178"/>
      <c r="F611" s="177"/>
      <c r="G611" s="178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>
      <c r="A612" s="178"/>
      <c r="B612" s="178"/>
      <c r="C612" s="178"/>
      <c r="D612" s="178"/>
      <c r="E612" s="178"/>
      <c r="F612" s="177"/>
      <c r="G612" s="178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>
      <c r="A613" s="178"/>
      <c r="B613" s="178"/>
      <c r="C613" s="178"/>
      <c r="D613" s="178"/>
      <c r="E613" s="178"/>
      <c r="F613" s="177"/>
      <c r="G613" s="178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>
      <c r="A614" s="178"/>
      <c r="B614" s="178"/>
      <c r="C614" s="178"/>
      <c r="D614" s="178"/>
      <c r="E614" s="178"/>
      <c r="F614" s="177"/>
      <c r="G614" s="178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>
      <c r="A615" s="178"/>
      <c r="B615" s="178"/>
      <c r="C615" s="178"/>
      <c r="D615" s="178"/>
      <c r="E615" s="178"/>
      <c r="F615" s="177"/>
      <c r="G615" s="178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>
      <c r="A616" s="178"/>
      <c r="B616" s="178"/>
      <c r="C616" s="178"/>
      <c r="D616" s="178"/>
      <c r="E616" s="178"/>
      <c r="F616" s="177"/>
      <c r="G616" s="178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>
      <c r="A617" s="178"/>
      <c r="B617" s="178"/>
      <c r="C617" s="178"/>
      <c r="D617" s="178"/>
      <c r="E617" s="178"/>
      <c r="F617" s="177"/>
      <c r="G617" s="178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>
      <c r="A618" s="178"/>
      <c r="B618" s="178"/>
      <c r="C618" s="178"/>
      <c r="D618" s="178"/>
      <c r="E618" s="178"/>
      <c r="F618" s="177"/>
      <c r="G618" s="178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>
      <c r="A619" s="178"/>
      <c r="B619" s="178"/>
      <c r="C619" s="178"/>
      <c r="D619" s="178"/>
      <c r="E619" s="178"/>
      <c r="F619" s="177"/>
      <c r="G619" s="178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>
      <c r="A620" s="178"/>
      <c r="B620" s="178"/>
      <c r="C620" s="178"/>
      <c r="D620" s="178"/>
      <c r="E620" s="178"/>
      <c r="F620" s="177"/>
      <c r="G620" s="178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>
      <c r="A621" s="178"/>
      <c r="B621" s="178"/>
      <c r="C621" s="178"/>
      <c r="D621" s="178"/>
      <c r="E621" s="178"/>
      <c r="F621" s="177"/>
      <c r="G621" s="178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>
      <c r="A622" s="178"/>
      <c r="B622" s="178"/>
      <c r="C622" s="178"/>
      <c r="D622" s="178"/>
      <c r="E622" s="178"/>
      <c r="F622" s="177"/>
      <c r="G622" s="178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>
      <c r="A623" s="178"/>
      <c r="B623" s="178"/>
      <c r="C623" s="178"/>
      <c r="D623" s="178"/>
      <c r="E623" s="178"/>
      <c r="F623" s="177"/>
      <c r="G623" s="178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>
      <c r="A624" s="178"/>
      <c r="B624" s="178"/>
      <c r="C624" s="178"/>
      <c r="D624" s="178"/>
      <c r="E624" s="178"/>
      <c r="F624" s="177"/>
      <c r="G624" s="178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>
      <c r="A625" s="178"/>
      <c r="B625" s="178"/>
      <c r="C625" s="178"/>
      <c r="D625" s="178"/>
      <c r="E625" s="178"/>
      <c r="F625" s="177"/>
      <c r="G625" s="178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>
      <c r="A626" s="178"/>
      <c r="B626" s="178"/>
      <c r="C626" s="178"/>
      <c r="D626" s="178"/>
      <c r="E626" s="178"/>
      <c r="F626" s="177"/>
      <c r="G626" s="178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>
      <c r="A627" s="178"/>
      <c r="B627" s="178"/>
      <c r="C627" s="178"/>
      <c r="D627" s="178"/>
      <c r="E627" s="178"/>
      <c r="F627" s="177"/>
      <c r="G627" s="178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>
      <c r="A628" s="178"/>
      <c r="B628" s="178"/>
      <c r="C628" s="178"/>
      <c r="D628" s="178"/>
      <c r="E628" s="178"/>
      <c r="F628" s="177"/>
      <c r="G628" s="178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>
      <c r="A629" s="178"/>
      <c r="B629" s="178"/>
      <c r="C629" s="178"/>
      <c r="D629" s="178"/>
      <c r="E629" s="178"/>
      <c r="F629" s="177"/>
      <c r="G629" s="178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>
      <c r="A630" s="178"/>
      <c r="B630" s="178"/>
      <c r="C630" s="178"/>
      <c r="D630" s="178"/>
      <c r="E630" s="178"/>
      <c r="F630" s="177"/>
      <c r="G630" s="178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>
      <c r="A631" s="178"/>
      <c r="B631" s="178"/>
      <c r="C631" s="178"/>
      <c r="D631" s="178"/>
      <c r="E631" s="178"/>
      <c r="F631" s="177"/>
      <c r="G631" s="178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>
      <c r="A632" s="178"/>
      <c r="B632" s="178"/>
      <c r="C632" s="178"/>
      <c r="D632" s="178"/>
      <c r="E632" s="178"/>
      <c r="F632" s="177"/>
      <c r="G632" s="178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>
      <c r="A633" s="178"/>
      <c r="B633" s="178"/>
      <c r="C633" s="178"/>
      <c r="D633" s="178"/>
      <c r="E633" s="178"/>
      <c r="F633" s="177"/>
      <c r="G633" s="178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>
      <c r="A634" s="178"/>
      <c r="B634" s="178"/>
      <c r="C634" s="178"/>
      <c r="D634" s="178"/>
      <c r="E634" s="178"/>
      <c r="F634" s="177"/>
      <c r="G634" s="178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>
      <c r="A635" s="178"/>
      <c r="B635" s="178"/>
      <c r="C635" s="178"/>
      <c r="D635" s="178"/>
      <c r="E635" s="178"/>
      <c r="F635" s="177"/>
      <c r="G635" s="178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>
      <c r="A636" s="178"/>
      <c r="B636" s="178"/>
      <c r="C636" s="178"/>
      <c r="D636" s="178"/>
      <c r="E636" s="178"/>
      <c r="F636" s="177"/>
      <c r="G636" s="178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>
      <c r="A637" s="178"/>
      <c r="B637" s="178"/>
      <c r="C637" s="178"/>
      <c r="D637" s="178"/>
      <c r="E637" s="178"/>
      <c r="F637" s="177"/>
      <c r="G637" s="178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>
      <c r="A638" s="178"/>
      <c r="B638" s="178"/>
      <c r="C638" s="178"/>
      <c r="D638" s="178"/>
      <c r="E638" s="178"/>
      <c r="F638" s="177"/>
      <c r="G638" s="178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>
      <c r="A639" s="178"/>
      <c r="B639" s="178"/>
      <c r="C639" s="178"/>
      <c r="D639" s="178"/>
      <c r="E639" s="178"/>
      <c r="F639" s="177"/>
      <c r="G639" s="178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>
      <c r="A640" s="178"/>
      <c r="B640" s="178"/>
      <c r="C640" s="178"/>
      <c r="D640" s="178"/>
      <c r="E640" s="178"/>
      <c r="F640" s="177"/>
      <c r="G640" s="178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>
      <c r="A641" s="178"/>
      <c r="B641" s="178"/>
      <c r="C641" s="178"/>
      <c r="D641" s="178"/>
      <c r="E641" s="178"/>
      <c r="F641" s="177"/>
      <c r="G641" s="178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>
      <c r="A642" s="178"/>
      <c r="B642" s="178"/>
      <c r="C642" s="178"/>
      <c r="D642" s="178"/>
      <c r="E642" s="178"/>
      <c r="F642" s="177"/>
      <c r="G642" s="178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>
      <c r="A643" s="178"/>
      <c r="B643" s="178"/>
      <c r="C643" s="178"/>
      <c r="D643" s="178"/>
      <c r="E643" s="178"/>
      <c r="F643" s="177"/>
      <c r="G643" s="178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>
      <c r="A644" s="178"/>
      <c r="B644" s="178"/>
      <c r="C644" s="178"/>
      <c r="D644" s="178"/>
      <c r="E644" s="178"/>
      <c r="F644" s="177"/>
      <c r="G644" s="178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>
      <c r="A645" s="178"/>
      <c r="B645" s="178"/>
      <c r="C645" s="178"/>
      <c r="D645" s="178"/>
      <c r="E645" s="178"/>
      <c r="F645" s="177"/>
      <c r="G645" s="178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>
      <c r="A646" s="178"/>
      <c r="B646" s="178"/>
      <c r="C646" s="178"/>
      <c r="D646" s="178"/>
      <c r="E646" s="178"/>
      <c r="F646" s="177"/>
      <c r="G646" s="178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>
      <c r="A647" s="178"/>
      <c r="B647" s="178"/>
      <c r="C647" s="178"/>
      <c r="D647" s="178"/>
      <c r="E647" s="178"/>
      <c r="F647" s="177"/>
      <c r="G647" s="178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>
      <c r="A648" s="178"/>
      <c r="B648" s="178"/>
      <c r="C648" s="178"/>
      <c r="D648" s="178"/>
      <c r="E648" s="178"/>
      <c r="F648" s="177"/>
      <c r="G648" s="178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>
      <c r="A649" s="178"/>
      <c r="B649" s="178"/>
      <c r="C649" s="178"/>
      <c r="D649" s="178"/>
      <c r="E649" s="178"/>
      <c r="F649" s="177"/>
      <c r="G649" s="178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>
      <c r="A650" s="178"/>
      <c r="B650" s="178"/>
      <c r="C650" s="178"/>
      <c r="D650" s="178"/>
      <c r="E650" s="178"/>
      <c r="F650" s="177"/>
      <c r="G650" s="178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>
      <c r="A651" s="178"/>
      <c r="B651" s="178"/>
      <c r="C651" s="178"/>
      <c r="D651" s="178"/>
      <c r="E651" s="178"/>
      <c r="F651" s="177"/>
      <c r="G651" s="178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>
      <c r="A652" s="178"/>
      <c r="B652" s="178"/>
      <c r="C652" s="178"/>
      <c r="D652" s="178"/>
      <c r="E652" s="178"/>
      <c r="F652" s="177"/>
      <c r="G652" s="178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>
      <c r="A653" s="178"/>
      <c r="B653" s="178"/>
      <c r="C653" s="178"/>
      <c r="D653" s="178"/>
      <c r="E653" s="178"/>
      <c r="F653" s="177"/>
      <c r="G653" s="178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>
      <c r="A654" s="178"/>
      <c r="B654" s="178"/>
      <c r="C654" s="178"/>
      <c r="D654" s="178"/>
      <c r="E654" s="178"/>
      <c r="F654" s="177"/>
      <c r="G654" s="178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>
      <c r="A655" s="178"/>
      <c r="B655" s="178"/>
      <c r="C655" s="178"/>
      <c r="D655" s="178"/>
      <c r="E655" s="178"/>
      <c r="F655" s="177"/>
      <c r="G655" s="178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>
      <c r="A656" s="178"/>
      <c r="B656" s="178"/>
      <c r="C656" s="178"/>
      <c r="D656" s="178"/>
      <c r="E656" s="178"/>
      <c r="F656" s="177"/>
      <c r="G656" s="178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>
      <c r="A657" s="178"/>
      <c r="B657" s="178"/>
      <c r="C657" s="178"/>
      <c r="D657" s="178"/>
      <c r="E657" s="178"/>
      <c r="F657" s="177"/>
      <c r="G657" s="178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>
      <c r="A658" s="178"/>
      <c r="B658" s="178"/>
      <c r="C658" s="178"/>
      <c r="D658" s="178"/>
      <c r="E658" s="178"/>
      <c r="F658" s="177"/>
      <c r="G658" s="178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>
      <c r="A659" s="178"/>
      <c r="B659" s="178"/>
      <c r="C659" s="178"/>
      <c r="D659" s="178"/>
      <c r="E659" s="178"/>
      <c r="F659" s="177"/>
      <c r="G659" s="178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>
      <c r="A660" s="178"/>
      <c r="B660" s="178"/>
      <c r="C660" s="178"/>
      <c r="D660" s="178"/>
      <c r="E660" s="178"/>
      <c r="F660" s="177"/>
      <c r="G660" s="178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>
      <c r="A661" s="178"/>
      <c r="B661" s="178"/>
      <c r="C661" s="178"/>
      <c r="D661" s="178"/>
      <c r="E661" s="178"/>
      <c r="F661" s="177"/>
      <c r="G661" s="178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>
      <c r="A662" s="178"/>
      <c r="B662" s="178"/>
      <c r="C662" s="178"/>
      <c r="D662" s="178"/>
      <c r="E662" s="178"/>
      <c r="F662" s="177"/>
      <c r="G662" s="178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>
      <c r="A663" s="178"/>
      <c r="B663" s="178"/>
      <c r="C663" s="178"/>
      <c r="D663" s="178"/>
      <c r="E663" s="178"/>
      <c r="F663" s="177"/>
      <c r="G663" s="178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>
      <c r="A664" s="178"/>
      <c r="B664" s="178"/>
      <c r="C664" s="178"/>
      <c r="D664" s="178"/>
      <c r="E664" s="178"/>
      <c r="F664" s="177"/>
      <c r="G664" s="178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>
      <c r="A665" s="178"/>
      <c r="B665" s="178"/>
      <c r="C665" s="178"/>
      <c r="D665" s="178"/>
      <c r="E665" s="178"/>
      <c r="F665" s="177"/>
      <c r="G665" s="178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>
      <c r="A666" s="178"/>
      <c r="B666" s="178"/>
      <c r="C666" s="178"/>
      <c r="D666" s="178"/>
      <c r="E666" s="178"/>
      <c r="F666" s="177"/>
      <c r="G666" s="178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>
      <c r="A667" s="178"/>
      <c r="B667" s="178"/>
      <c r="C667" s="178"/>
      <c r="D667" s="178"/>
      <c r="E667" s="178"/>
      <c r="F667" s="177"/>
      <c r="G667" s="178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>
      <c r="A668" s="178"/>
      <c r="B668" s="178"/>
      <c r="C668" s="178"/>
      <c r="D668" s="178"/>
      <c r="E668" s="178"/>
      <c r="F668" s="177"/>
      <c r="G668" s="178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>
      <c r="A669" s="178"/>
      <c r="B669" s="178"/>
      <c r="C669" s="178"/>
      <c r="D669" s="178"/>
      <c r="E669" s="178"/>
      <c r="F669" s="177"/>
      <c r="G669" s="178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>
      <c r="A670" s="178"/>
      <c r="B670" s="178"/>
      <c r="C670" s="178"/>
      <c r="D670" s="178"/>
      <c r="E670" s="178"/>
      <c r="F670" s="177"/>
      <c r="G670" s="178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>
      <c r="A671" s="178"/>
      <c r="B671" s="178"/>
      <c r="C671" s="178"/>
      <c r="D671" s="178"/>
      <c r="E671" s="178"/>
      <c r="F671" s="177"/>
      <c r="G671" s="178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>
      <c r="A672" s="178"/>
      <c r="B672" s="178"/>
      <c r="C672" s="178"/>
      <c r="D672" s="178"/>
      <c r="E672" s="178"/>
      <c r="F672" s="177"/>
      <c r="G672" s="178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>
      <c r="A673" s="178"/>
      <c r="B673" s="178"/>
      <c r="C673" s="178"/>
      <c r="D673" s="178"/>
      <c r="E673" s="178"/>
      <c r="F673" s="177"/>
      <c r="G673" s="178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>
      <c r="A674" s="178"/>
      <c r="B674" s="178"/>
      <c r="C674" s="178"/>
      <c r="D674" s="178"/>
      <c r="E674" s="178"/>
      <c r="F674" s="177"/>
      <c r="G674" s="178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>
      <c r="A675" s="178"/>
      <c r="B675" s="178"/>
      <c r="C675" s="178"/>
      <c r="D675" s="178"/>
      <c r="E675" s="178"/>
      <c r="F675" s="177"/>
      <c r="G675" s="178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>
      <c r="A676" s="178"/>
      <c r="B676" s="178"/>
      <c r="C676" s="178"/>
      <c r="D676" s="178"/>
      <c r="E676" s="178"/>
      <c r="F676" s="177"/>
      <c r="G676" s="178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>
      <c r="A677" s="178"/>
      <c r="B677" s="178"/>
      <c r="C677" s="178"/>
      <c r="D677" s="178"/>
      <c r="E677" s="178"/>
      <c r="F677" s="177"/>
      <c r="G677" s="178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>
      <c r="A678" s="178"/>
      <c r="B678" s="178"/>
      <c r="C678" s="178"/>
      <c r="D678" s="178"/>
      <c r="E678" s="178"/>
      <c r="F678" s="177"/>
      <c r="G678" s="178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>
      <c r="A679" s="178"/>
      <c r="B679" s="178"/>
      <c r="C679" s="178"/>
      <c r="D679" s="178"/>
      <c r="E679" s="178"/>
      <c r="F679" s="177"/>
      <c r="G679" s="178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>
      <c r="A680" s="178"/>
      <c r="B680" s="178"/>
      <c r="C680" s="178"/>
      <c r="D680" s="178"/>
      <c r="E680" s="178"/>
      <c r="F680" s="177"/>
      <c r="G680" s="178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>
      <c r="A681" s="178"/>
      <c r="B681" s="178"/>
      <c r="C681" s="178"/>
      <c r="D681" s="178"/>
      <c r="E681" s="178"/>
      <c r="F681" s="177"/>
      <c r="G681" s="178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>
      <c r="A682" s="178"/>
      <c r="B682" s="178"/>
      <c r="C682" s="178"/>
      <c r="D682" s="178"/>
      <c r="E682" s="178"/>
      <c r="F682" s="177"/>
      <c r="G682" s="178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>
      <c r="A683" s="178"/>
      <c r="B683" s="178"/>
      <c r="C683" s="178"/>
      <c r="D683" s="178"/>
      <c r="E683" s="178"/>
      <c r="F683" s="177"/>
      <c r="G683" s="178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>
      <c r="A684" s="178"/>
      <c r="B684" s="178"/>
      <c r="C684" s="178"/>
      <c r="D684" s="178"/>
      <c r="E684" s="178"/>
      <c r="F684" s="177"/>
      <c r="G684" s="178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>
      <c r="A685" s="178"/>
      <c r="B685" s="178"/>
      <c r="C685" s="178"/>
      <c r="D685" s="178"/>
      <c r="E685" s="178"/>
      <c r="F685" s="177"/>
      <c r="G685" s="178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>
      <c r="A686" s="178"/>
      <c r="B686" s="178"/>
      <c r="C686" s="178"/>
      <c r="D686" s="178"/>
      <c r="E686" s="178"/>
      <c r="F686" s="177"/>
      <c r="G686" s="178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>
      <c r="A687" s="178"/>
      <c r="B687" s="178"/>
      <c r="C687" s="178"/>
      <c r="D687" s="178"/>
      <c r="E687" s="178"/>
      <c r="F687" s="177"/>
      <c r="G687" s="178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>
      <c r="A688" s="178"/>
      <c r="B688" s="178"/>
      <c r="C688" s="178"/>
      <c r="D688" s="178"/>
      <c r="E688" s="178"/>
      <c r="F688" s="177"/>
      <c r="G688" s="178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>
      <c r="A689" s="178"/>
      <c r="B689" s="178"/>
      <c r="C689" s="178"/>
      <c r="D689" s="178"/>
      <c r="E689" s="178"/>
      <c r="F689" s="177"/>
      <c r="G689" s="178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>
      <c r="A690" s="178"/>
      <c r="B690" s="178"/>
      <c r="C690" s="178"/>
      <c r="D690" s="178"/>
      <c r="E690" s="178"/>
      <c r="F690" s="177"/>
      <c r="G690" s="178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>
      <c r="A691" s="178"/>
      <c r="B691" s="178"/>
      <c r="C691" s="178"/>
      <c r="D691" s="178"/>
      <c r="E691" s="178"/>
      <c r="F691" s="177"/>
      <c r="G691" s="178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>
      <c r="A692" s="178"/>
      <c r="B692" s="178"/>
      <c r="C692" s="178"/>
      <c r="D692" s="178"/>
      <c r="E692" s="178"/>
      <c r="F692" s="177"/>
      <c r="G692" s="178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>
      <c r="A693" s="178"/>
      <c r="B693" s="178"/>
      <c r="C693" s="178"/>
      <c r="D693" s="178"/>
      <c r="E693" s="178"/>
      <c r="F693" s="177"/>
      <c r="G693" s="178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>
      <c r="A694" s="178"/>
      <c r="B694" s="178"/>
      <c r="C694" s="178"/>
      <c r="D694" s="178"/>
      <c r="E694" s="178"/>
      <c r="F694" s="177"/>
      <c r="G694" s="178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>
      <c r="A695" s="178"/>
      <c r="B695" s="178"/>
      <c r="C695" s="178"/>
      <c r="D695" s="178"/>
      <c r="E695" s="178"/>
      <c r="F695" s="177"/>
      <c r="G695" s="178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>
      <c r="A696" s="178"/>
      <c r="B696" s="178"/>
      <c r="C696" s="178"/>
      <c r="D696" s="178"/>
      <c r="E696" s="178"/>
      <c r="F696" s="177"/>
      <c r="G696" s="178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>
      <c r="A697" s="178"/>
      <c r="B697" s="178"/>
      <c r="C697" s="178"/>
      <c r="D697" s="178"/>
      <c r="E697" s="178"/>
      <c r="F697" s="177"/>
      <c r="G697" s="178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>
      <c r="A698" s="178"/>
      <c r="B698" s="178"/>
      <c r="C698" s="178"/>
      <c r="D698" s="178"/>
      <c r="E698" s="178"/>
      <c r="F698" s="177"/>
      <c r="G698" s="178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>
      <c r="A699" s="178"/>
      <c r="B699" s="178"/>
      <c r="C699" s="178"/>
      <c r="D699" s="178"/>
      <c r="E699" s="178"/>
      <c r="F699" s="177"/>
      <c r="G699" s="178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>
      <c r="A700" s="178"/>
      <c r="B700" s="178"/>
      <c r="C700" s="178"/>
      <c r="D700" s="178"/>
      <c r="E700" s="178"/>
      <c r="F700" s="177"/>
      <c r="G700" s="178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>
      <c r="A701" s="178"/>
      <c r="B701" s="178"/>
      <c r="C701" s="178"/>
      <c r="D701" s="178"/>
      <c r="E701" s="178"/>
      <c r="F701" s="177"/>
      <c r="G701" s="178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>
      <c r="A702" s="178"/>
      <c r="B702" s="178"/>
      <c r="C702" s="178"/>
      <c r="D702" s="178"/>
      <c r="E702" s="178"/>
      <c r="F702" s="177"/>
      <c r="G702" s="178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>
      <c r="A703" s="178"/>
      <c r="B703" s="178"/>
      <c r="C703" s="178"/>
      <c r="D703" s="178"/>
      <c r="E703" s="178"/>
      <c r="F703" s="177"/>
      <c r="G703" s="178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>
      <c r="A704" s="178"/>
      <c r="B704" s="178"/>
      <c r="C704" s="178"/>
      <c r="D704" s="178"/>
      <c r="E704" s="178"/>
      <c r="F704" s="177"/>
      <c r="G704" s="178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>
      <c r="A705" s="178"/>
      <c r="B705" s="178"/>
      <c r="C705" s="178"/>
      <c r="D705" s="178"/>
      <c r="E705" s="178"/>
      <c r="F705" s="177"/>
      <c r="G705" s="178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>
      <c r="A706" s="178"/>
      <c r="B706" s="178"/>
      <c r="C706" s="178"/>
      <c r="D706" s="178"/>
      <c r="E706" s="178"/>
      <c r="F706" s="177"/>
      <c r="G706" s="178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>
      <c r="A707" s="178"/>
      <c r="B707" s="178"/>
      <c r="C707" s="178"/>
      <c r="D707" s="178"/>
      <c r="E707" s="178"/>
      <c r="F707" s="177"/>
      <c r="G707" s="178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>
      <c r="A708" s="178"/>
      <c r="B708" s="178"/>
      <c r="C708" s="178"/>
      <c r="D708" s="178"/>
      <c r="E708" s="178"/>
      <c r="F708" s="177"/>
      <c r="G708" s="178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>
      <c r="A709" s="178"/>
      <c r="B709" s="178"/>
      <c r="C709" s="178"/>
      <c r="D709" s="178"/>
      <c r="E709" s="178"/>
      <c r="F709" s="177"/>
      <c r="G709" s="178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>
      <c r="A710" s="178"/>
      <c r="B710" s="178"/>
      <c r="C710" s="178"/>
      <c r="D710" s="178"/>
      <c r="E710" s="178"/>
      <c r="F710" s="177"/>
      <c r="G710" s="178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>
      <c r="A711" s="178"/>
      <c r="B711" s="178"/>
      <c r="C711" s="178"/>
      <c r="D711" s="178"/>
      <c r="E711" s="178"/>
      <c r="F711" s="177"/>
      <c r="G711" s="178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>
      <c r="A712" s="178"/>
      <c r="B712" s="178"/>
      <c r="C712" s="178"/>
      <c r="D712" s="178"/>
      <c r="E712" s="178"/>
      <c r="F712" s="177"/>
      <c r="G712" s="178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>
      <c r="A713" s="178"/>
      <c r="B713" s="178"/>
      <c r="C713" s="178"/>
      <c r="D713" s="178"/>
      <c r="E713" s="178"/>
      <c r="F713" s="177"/>
      <c r="G713" s="178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>
      <c r="A714" s="178"/>
      <c r="B714" s="178"/>
      <c r="C714" s="178"/>
      <c r="D714" s="178"/>
      <c r="E714" s="178"/>
      <c r="F714" s="177"/>
      <c r="G714" s="178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>
      <c r="A715" s="178"/>
      <c r="B715" s="178"/>
      <c r="C715" s="178"/>
      <c r="D715" s="178"/>
      <c r="E715" s="178"/>
      <c r="F715" s="177"/>
      <c r="G715" s="178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>
      <c r="A716" s="178"/>
      <c r="B716" s="178"/>
      <c r="C716" s="178"/>
      <c r="D716" s="178"/>
      <c r="E716" s="178"/>
      <c r="F716" s="177"/>
      <c r="G716" s="178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>
      <c r="A717" s="178"/>
      <c r="B717" s="178"/>
      <c r="C717" s="178"/>
      <c r="D717" s="178"/>
      <c r="E717" s="178"/>
      <c r="F717" s="177"/>
      <c r="G717" s="178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>
      <c r="A718" s="178"/>
      <c r="B718" s="178"/>
      <c r="C718" s="178"/>
      <c r="D718" s="178"/>
      <c r="E718" s="178"/>
      <c r="F718" s="177"/>
      <c r="G718" s="178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>
      <c r="A719" s="178"/>
      <c r="B719" s="178"/>
      <c r="C719" s="178"/>
      <c r="D719" s="178"/>
      <c r="E719" s="178"/>
      <c r="F719" s="177"/>
      <c r="G719" s="178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>
      <c r="A720" s="178"/>
      <c r="B720" s="178"/>
      <c r="C720" s="178"/>
      <c r="D720" s="178"/>
      <c r="E720" s="178"/>
      <c r="F720" s="177"/>
      <c r="G720" s="178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>
      <c r="A721" s="178"/>
      <c r="B721" s="178"/>
      <c r="C721" s="178"/>
      <c r="D721" s="178"/>
      <c r="E721" s="178"/>
      <c r="F721" s="177"/>
      <c r="G721" s="178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>
      <c r="A722" s="178"/>
      <c r="B722" s="178"/>
      <c r="C722" s="178"/>
      <c r="D722" s="178"/>
      <c r="E722" s="178"/>
      <c r="F722" s="177"/>
      <c r="G722" s="178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>
      <c r="A723" s="178"/>
      <c r="B723" s="178"/>
      <c r="C723" s="178"/>
      <c r="D723" s="178"/>
      <c r="E723" s="178"/>
      <c r="F723" s="177"/>
      <c r="G723" s="178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>
      <c r="A724" s="178"/>
      <c r="B724" s="178"/>
      <c r="C724" s="178"/>
      <c r="D724" s="178"/>
      <c r="E724" s="178"/>
      <c r="F724" s="177"/>
      <c r="G724" s="178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>
      <c r="A725" s="178"/>
      <c r="B725" s="178"/>
      <c r="C725" s="178"/>
      <c r="D725" s="178"/>
      <c r="E725" s="178"/>
      <c r="F725" s="177"/>
      <c r="G725" s="178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>
      <c r="A726" s="178"/>
      <c r="B726" s="178"/>
      <c r="C726" s="178"/>
      <c r="D726" s="178"/>
      <c r="E726" s="178"/>
      <c r="F726" s="177"/>
      <c r="G726" s="178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>
      <c r="A727" s="178"/>
      <c r="B727" s="178"/>
      <c r="C727" s="178"/>
      <c r="D727" s="178"/>
      <c r="E727" s="178"/>
      <c r="F727" s="177"/>
      <c r="G727" s="178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>
      <c r="A728" s="178"/>
      <c r="B728" s="178"/>
      <c r="C728" s="178"/>
      <c r="D728" s="178"/>
      <c r="E728" s="178"/>
      <c r="F728" s="177"/>
      <c r="G728" s="178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>
      <c r="A729" s="178"/>
      <c r="B729" s="178"/>
      <c r="C729" s="178"/>
      <c r="D729" s="178"/>
      <c r="E729" s="178"/>
      <c r="F729" s="177"/>
      <c r="G729" s="178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>
      <c r="A730" s="178"/>
      <c r="B730" s="178"/>
      <c r="C730" s="178"/>
      <c r="D730" s="178"/>
      <c r="E730" s="178"/>
      <c r="F730" s="177"/>
      <c r="G730" s="178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>
      <c r="A731" s="178"/>
      <c r="B731" s="178"/>
      <c r="C731" s="178"/>
      <c r="D731" s="178"/>
      <c r="E731" s="178"/>
      <c r="F731" s="177"/>
      <c r="G731" s="178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>
      <c r="A732" s="178"/>
      <c r="B732" s="178"/>
      <c r="C732" s="178"/>
      <c r="D732" s="178"/>
      <c r="E732" s="178"/>
      <c r="F732" s="177"/>
      <c r="G732" s="178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>
      <c r="A733" s="178"/>
      <c r="B733" s="178"/>
      <c r="C733" s="178"/>
      <c r="D733" s="178"/>
      <c r="E733" s="178"/>
      <c r="F733" s="177"/>
      <c r="G733" s="178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>
      <c r="A734" s="178"/>
      <c r="B734" s="178"/>
      <c r="C734" s="178"/>
      <c r="D734" s="178"/>
      <c r="E734" s="178"/>
      <c r="F734" s="177"/>
      <c r="G734" s="178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>
      <c r="A735" s="178"/>
      <c r="B735" s="178"/>
      <c r="C735" s="178"/>
      <c r="D735" s="178"/>
      <c r="E735" s="178"/>
      <c r="F735" s="177"/>
      <c r="G735" s="178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>
      <c r="A736" s="178"/>
      <c r="B736" s="178"/>
      <c r="C736" s="178"/>
      <c r="D736" s="178"/>
      <c r="E736" s="178"/>
      <c r="F736" s="177"/>
      <c r="G736" s="178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>
      <c r="A737" s="178"/>
      <c r="B737" s="178"/>
      <c r="C737" s="178"/>
      <c r="D737" s="178"/>
      <c r="E737" s="178"/>
      <c r="F737" s="177"/>
      <c r="G737" s="178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>
      <c r="A738" s="178"/>
      <c r="B738" s="178"/>
      <c r="C738" s="178"/>
      <c r="D738" s="178"/>
      <c r="E738" s="178"/>
      <c r="F738" s="177"/>
      <c r="G738" s="178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>
      <c r="A739" s="178"/>
      <c r="B739" s="178"/>
      <c r="C739" s="178"/>
      <c r="D739" s="178"/>
      <c r="E739" s="178"/>
      <c r="F739" s="177"/>
      <c r="G739" s="178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>
      <c r="A740" s="178"/>
      <c r="B740" s="178"/>
      <c r="C740" s="178"/>
      <c r="D740" s="178"/>
      <c r="E740" s="178"/>
      <c r="F740" s="177"/>
      <c r="G740" s="178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>
      <c r="A741" s="178"/>
      <c r="B741" s="178"/>
      <c r="C741" s="178"/>
      <c r="D741" s="178"/>
      <c r="E741" s="178"/>
      <c r="F741" s="177"/>
      <c r="G741" s="178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>
      <c r="A742" s="178"/>
      <c r="B742" s="178"/>
      <c r="C742" s="178"/>
      <c r="D742" s="178"/>
      <c r="E742" s="178"/>
      <c r="F742" s="177"/>
      <c r="G742" s="178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>
      <c r="A743" s="178"/>
      <c r="B743" s="178"/>
      <c r="C743" s="178"/>
      <c r="D743" s="178"/>
      <c r="E743" s="178"/>
      <c r="F743" s="177"/>
      <c r="G743" s="178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>
      <c r="A744" s="178"/>
      <c r="B744" s="178"/>
      <c r="C744" s="178"/>
      <c r="D744" s="178"/>
      <c r="E744" s="178"/>
      <c r="F744" s="177"/>
      <c r="G744" s="178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>
      <c r="A745" s="178"/>
      <c r="B745" s="178"/>
      <c r="C745" s="178"/>
      <c r="D745" s="178"/>
      <c r="E745" s="178"/>
      <c r="F745" s="177"/>
      <c r="G745" s="178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>
      <c r="A746" s="178"/>
      <c r="B746" s="178"/>
      <c r="C746" s="178"/>
      <c r="D746" s="178"/>
      <c r="E746" s="178"/>
      <c r="F746" s="177"/>
      <c r="G746" s="178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>
      <c r="A747" s="178"/>
      <c r="B747" s="178"/>
      <c r="C747" s="178"/>
      <c r="D747" s="178"/>
      <c r="E747" s="178"/>
      <c r="F747" s="177"/>
      <c r="G747" s="178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>
      <c r="A748" s="178"/>
      <c r="B748" s="178"/>
      <c r="C748" s="178"/>
      <c r="D748" s="178"/>
      <c r="E748" s="178"/>
      <c r="F748" s="177"/>
      <c r="G748" s="178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>
      <c r="A749" s="178"/>
      <c r="B749" s="178"/>
      <c r="C749" s="178"/>
      <c r="D749" s="178"/>
      <c r="E749" s="178"/>
      <c r="F749" s="177"/>
      <c r="G749" s="178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>
      <c r="A750" s="178"/>
      <c r="B750" s="178"/>
      <c r="C750" s="178"/>
      <c r="D750" s="178"/>
      <c r="E750" s="178"/>
      <c r="F750" s="177"/>
      <c r="G750" s="178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>
      <c r="A751" s="178"/>
      <c r="B751" s="178"/>
      <c r="C751" s="178"/>
      <c r="D751" s="178"/>
      <c r="E751" s="178"/>
      <c r="F751" s="177"/>
      <c r="G751" s="178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>
      <c r="A752" s="178"/>
      <c r="B752" s="178"/>
      <c r="C752" s="178"/>
      <c r="D752" s="178"/>
      <c r="E752" s="178"/>
      <c r="F752" s="177"/>
      <c r="G752" s="178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>
      <c r="A753" s="178"/>
      <c r="B753" s="178"/>
      <c r="C753" s="178"/>
      <c r="D753" s="178"/>
      <c r="E753" s="178"/>
      <c r="F753" s="177"/>
      <c r="G753" s="178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>
      <c r="A754" s="178"/>
      <c r="B754" s="178"/>
      <c r="C754" s="178"/>
      <c r="D754" s="178"/>
      <c r="E754" s="178"/>
      <c r="F754" s="177"/>
      <c r="G754" s="178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>
      <c r="A755" s="178"/>
      <c r="B755" s="178"/>
      <c r="C755" s="178"/>
      <c r="D755" s="178"/>
      <c r="E755" s="178"/>
      <c r="F755" s="177"/>
      <c r="G755" s="178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>
      <c r="A756" s="178"/>
      <c r="B756" s="178"/>
      <c r="C756" s="178"/>
      <c r="D756" s="178"/>
      <c r="E756" s="178"/>
      <c r="F756" s="177"/>
      <c r="G756" s="178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>
      <c r="A757" s="178"/>
      <c r="B757" s="178"/>
      <c r="C757" s="178"/>
      <c r="D757" s="178"/>
      <c r="E757" s="178"/>
      <c r="F757" s="177"/>
      <c r="G757" s="178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>
      <c r="A758" s="178"/>
      <c r="B758" s="178"/>
      <c r="C758" s="178"/>
      <c r="D758" s="178"/>
      <c r="E758" s="178"/>
      <c r="F758" s="177"/>
      <c r="G758" s="178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>
      <c r="A759" s="178"/>
      <c r="B759" s="178"/>
      <c r="C759" s="178"/>
      <c r="D759" s="178"/>
      <c r="E759" s="178"/>
      <c r="F759" s="177"/>
      <c r="G759" s="178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>
      <c r="A760" s="178"/>
      <c r="B760" s="178"/>
      <c r="C760" s="178"/>
      <c r="D760" s="178"/>
      <c r="E760" s="178"/>
      <c r="F760" s="177"/>
      <c r="G760" s="178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>
      <c r="A761" s="178"/>
      <c r="B761" s="178"/>
      <c r="C761" s="178"/>
      <c r="D761" s="178"/>
      <c r="E761" s="178"/>
      <c r="F761" s="177"/>
      <c r="G761" s="178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>
      <c r="A762" s="178"/>
      <c r="B762" s="178"/>
      <c r="C762" s="178"/>
      <c r="D762" s="178"/>
      <c r="E762" s="178"/>
      <c r="F762" s="177"/>
      <c r="G762" s="178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>
      <c r="A763" s="178"/>
      <c r="B763" s="178"/>
      <c r="C763" s="178"/>
      <c r="D763" s="178"/>
      <c r="E763" s="178"/>
      <c r="F763" s="177"/>
      <c r="G763" s="178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>
      <c r="A764" s="178"/>
      <c r="B764" s="178"/>
      <c r="C764" s="178"/>
      <c r="D764" s="178"/>
      <c r="E764" s="178"/>
      <c r="F764" s="177"/>
      <c r="G764" s="178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>
      <c r="A765" s="178"/>
      <c r="B765" s="178"/>
      <c r="C765" s="178"/>
      <c r="D765" s="178"/>
      <c r="E765" s="178"/>
      <c r="F765" s="177"/>
      <c r="G765" s="178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>
      <c r="A766" s="178"/>
      <c r="B766" s="178"/>
      <c r="C766" s="178"/>
      <c r="D766" s="178"/>
      <c r="E766" s="178"/>
      <c r="F766" s="177"/>
      <c r="G766" s="178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>
      <c r="A767" s="178"/>
      <c r="B767" s="178"/>
      <c r="C767" s="178"/>
      <c r="D767" s="178"/>
      <c r="E767" s="178"/>
      <c r="F767" s="177"/>
      <c r="G767" s="178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>
      <c r="A768" s="178"/>
      <c r="B768" s="178"/>
      <c r="C768" s="178"/>
      <c r="D768" s="178"/>
      <c r="E768" s="178"/>
      <c r="F768" s="177"/>
      <c r="G768" s="178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>
      <c r="A769" s="178"/>
      <c r="B769" s="178"/>
      <c r="C769" s="178"/>
      <c r="D769" s="178"/>
      <c r="E769" s="178"/>
      <c r="F769" s="177"/>
      <c r="G769" s="178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>
      <c r="A770" s="178"/>
      <c r="B770" s="178"/>
      <c r="C770" s="178"/>
      <c r="D770" s="178"/>
      <c r="E770" s="178"/>
      <c r="F770" s="177"/>
      <c r="G770" s="178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>
      <c r="A771" s="178"/>
      <c r="B771" s="178"/>
      <c r="C771" s="178"/>
      <c r="D771" s="178"/>
      <c r="E771" s="178"/>
      <c r="F771" s="177"/>
      <c r="G771" s="178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>
      <c r="A772" s="178"/>
      <c r="B772" s="178"/>
      <c r="C772" s="178"/>
      <c r="D772" s="178"/>
      <c r="E772" s="178"/>
      <c r="F772" s="177"/>
      <c r="G772" s="178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>
      <c r="A773" s="178"/>
      <c r="B773" s="178"/>
      <c r="C773" s="178"/>
      <c r="D773" s="178"/>
      <c r="E773" s="178"/>
      <c r="F773" s="177"/>
      <c r="G773" s="178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>
      <c r="A774" s="178"/>
      <c r="B774" s="178"/>
      <c r="C774" s="178"/>
      <c r="D774" s="178"/>
      <c r="E774" s="178"/>
      <c r="F774" s="177"/>
      <c r="G774" s="178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>
      <c r="A775" s="178"/>
      <c r="B775" s="178"/>
      <c r="C775" s="178"/>
      <c r="D775" s="178"/>
      <c r="E775" s="178"/>
      <c r="F775" s="177"/>
      <c r="G775" s="178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>
      <c r="A776" s="178"/>
      <c r="B776" s="178"/>
      <c r="C776" s="178"/>
      <c r="D776" s="178"/>
      <c r="E776" s="178"/>
      <c r="F776" s="177"/>
      <c r="G776" s="178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>
      <c r="A777" s="178"/>
      <c r="B777" s="178"/>
      <c r="C777" s="178"/>
      <c r="D777" s="178"/>
      <c r="E777" s="178"/>
      <c r="F777" s="177"/>
      <c r="G777" s="178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>
      <c r="A778" s="178"/>
      <c r="B778" s="178"/>
      <c r="C778" s="178"/>
      <c r="D778" s="178"/>
      <c r="E778" s="178"/>
      <c r="F778" s="177"/>
      <c r="G778" s="178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>
      <c r="A779" s="178"/>
      <c r="B779" s="178"/>
      <c r="C779" s="178"/>
      <c r="D779" s="178"/>
      <c r="E779" s="178"/>
      <c r="F779" s="177"/>
      <c r="G779" s="178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>
      <c r="A780" s="178"/>
      <c r="B780" s="178"/>
      <c r="C780" s="178"/>
      <c r="D780" s="178"/>
      <c r="E780" s="178"/>
      <c r="F780" s="177"/>
      <c r="G780" s="178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>
      <c r="A781" s="178"/>
      <c r="B781" s="178"/>
      <c r="C781" s="178"/>
      <c r="D781" s="178"/>
      <c r="E781" s="178"/>
      <c r="F781" s="177"/>
      <c r="G781" s="178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>
      <c r="A782" s="178"/>
      <c r="B782" s="178"/>
      <c r="C782" s="178"/>
      <c r="D782" s="178"/>
      <c r="E782" s="178"/>
      <c r="F782" s="177"/>
      <c r="G782" s="178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>
      <c r="A783" s="178"/>
      <c r="B783" s="178"/>
      <c r="C783" s="178"/>
      <c r="D783" s="178"/>
      <c r="E783" s="178"/>
      <c r="F783" s="177"/>
      <c r="G783" s="178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>
      <c r="A784" s="178"/>
      <c r="B784" s="178"/>
      <c r="C784" s="178"/>
      <c r="D784" s="178"/>
      <c r="E784" s="178"/>
      <c r="F784" s="177"/>
      <c r="G784" s="178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>
      <c r="A785" s="178"/>
      <c r="B785" s="178"/>
      <c r="C785" s="178"/>
      <c r="D785" s="178"/>
      <c r="E785" s="178"/>
      <c r="F785" s="177"/>
      <c r="G785" s="178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>
      <c r="A786" s="178"/>
      <c r="B786" s="178"/>
      <c r="C786" s="178"/>
      <c r="D786" s="178"/>
      <c r="E786" s="178"/>
      <c r="F786" s="177"/>
      <c r="G786" s="178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>
      <c r="A787" s="178"/>
      <c r="B787" s="178"/>
      <c r="C787" s="178"/>
      <c r="D787" s="178"/>
      <c r="E787" s="178"/>
      <c r="F787" s="177"/>
      <c r="G787" s="178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>
      <c r="A788" s="178"/>
      <c r="B788" s="178"/>
      <c r="C788" s="178"/>
      <c r="D788" s="178"/>
      <c r="E788" s="178"/>
      <c r="F788" s="177"/>
      <c r="G788" s="178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>
      <c r="A789" s="178"/>
      <c r="B789" s="178"/>
      <c r="C789" s="178"/>
      <c r="D789" s="178"/>
      <c r="E789" s="178"/>
      <c r="F789" s="177"/>
      <c r="G789" s="178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>
      <c r="A790" s="178"/>
      <c r="B790" s="178"/>
      <c r="C790" s="178"/>
      <c r="D790" s="178"/>
      <c r="E790" s="178"/>
      <c r="F790" s="177"/>
      <c r="G790" s="178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>
      <c r="A791" s="178"/>
      <c r="B791" s="178"/>
      <c r="C791" s="178"/>
      <c r="D791" s="178"/>
      <c r="E791" s="178"/>
      <c r="F791" s="177"/>
      <c r="G791" s="178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>
      <c r="A792" s="178"/>
      <c r="B792" s="178"/>
      <c r="C792" s="178"/>
      <c r="D792" s="178"/>
      <c r="E792" s="178"/>
      <c r="F792" s="177"/>
      <c r="G792" s="178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>
      <c r="A793" s="178"/>
      <c r="B793" s="178"/>
      <c r="C793" s="178"/>
      <c r="D793" s="178"/>
      <c r="E793" s="178"/>
      <c r="F793" s="177"/>
      <c r="G793" s="178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>
      <c r="A794" s="178"/>
      <c r="B794" s="178"/>
      <c r="C794" s="178"/>
      <c r="D794" s="178"/>
      <c r="E794" s="178"/>
      <c r="F794" s="177"/>
      <c r="G794" s="178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>
      <c r="A795" s="178"/>
      <c r="B795" s="178"/>
      <c r="C795" s="178"/>
      <c r="D795" s="178"/>
      <c r="E795" s="178"/>
      <c r="F795" s="177"/>
      <c r="G795" s="178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>
      <c r="A796" s="178"/>
      <c r="B796" s="178"/>
      <c r="C796" s="178"/>
      <c r="D796" s="178"/>
      <c r="E796" s="178"/>
      <c r="F796" s="177"/>
      <c r="G796" s="178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>
      <c r="A797" s="178"/>
      <c r="B797" s="178"/>
      <c r="C797" s="178"/>
      <c r="D797" s="178"/>
      <c r="E797" s="178"/>
      <c r="F797" s="177"/>
      <c r="G797" s="178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>
      <c r="A798" s="178"/>
      <c r="B798" s="178"/>
      <c r="C798" s="178"/>
      <c r="D798" s="178"/>
      <c r="E798" s="178"/>
      <c r="F798" s="177"/>
      <c r="G798" s="178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>
      <c r="A799" s="178"/>
      <c r="B799" s="178"/>
      <c r="C799" s="178"/>
      <c r="D799" s="178"/>
      <c r="E799" s="178"/>
      <c r="F799" s="177"/>
      <c r="G799" s="178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>
      <c r="A800" s="178"/>
      <c r="B800" s="178"/>
      <c r="C800" s="178"/>
      <c r="D800" s="178"/>
      <c r="E800" s="178"/>
      <c r="F800" s="177"/>
      <c r="G800" s="178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>
      <c r="A801" s="178"/>
      <c r="B801" s="178"/>
      <c r="C801" s="178"/>
      <c r="D801" s="178"/>
      <c r="E801" s="178"/>
      <c r="F801" s="177"/>
      <c r="G801" s="178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>
      <c r="A802" s="178"/>
      <c r="B802" s="178"/>
      <c r="C802" s="178"/>
      <c r="D802" s="178"/>
      <c r="E802" s="178"/>
      <c r="F802" s="177"/>
      <c r="G802" s="178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>
      <c r="A803" s="178"/>
      <c r="B803" s="178"/>
      <c r="C803" s="178"/>
      <c r="D803" s="178"/>
      <c r="E803" s="178"/>
      <c r="F803" s="177"/>
      <c r="G803" s="178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>
      <c r="A804" s="178"/>
      <c r="B804" s="178"/>
      <c r="C804" s="178"/>
      <c r="D804" s="178"/>
      <c r="E804" s="178"/>
      <c r="F804" s="177"/>
      <c r="G804" s="178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>
      <c r="A805" s="178"/>
      <c r="B805" s="178"/>
      <c r="C805" s="178"/>
      <c r="D805" s="178"/>
      <c r="E805" s="178"/>
      <c r="F805" s="177"/>
      <c r="G805" s="178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>
      <c r="A806" s="178"/>
      <c r="B806" s="178"/>
      <c r="C806" s="178"/>
      <c r="D806" s="178"/>
      <c r="E806" s="178"/>
      <c r="F806" s="177"/>
      <c r="G806" s="178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>
      <c r="A807" s="178"/>
      <c r="B807" s="178"/>
      <c r="C807" s="178"/>
      <c r="D807" s="178"/>
      <c r="E807" s="178"/>
      <c r="F807" s="177"/>
      <c r="G807" s="178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>
      <c r="A808" s="178"/>
      <c r="B808" s="178"/>
      <c r="C808" s="178"/>
      <c r="D808" s="178"/>
      <c r="E808" s="178"/>
      <c r="F808" s="177"/>
      <c r="G808" s="178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>
      <c r="A809" s="178"/>
      <c r="B809" s="178"/>
      <c r="C809" s="178"/>
      <c r="D809" s="178"/>
      <c r="E809" s="178"/>
      <c r="F809" s="177"/>
      <c r="G809" s="178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>
      <c r="A810" s="178"/>
      <c r="B810" s="178"/>
      <c r="C810" s="178"/>
      <c r="D810" s="178"/>
      <c r="E810" s="178"/>
      <c r="F810" s="177"/>
      <c r="G810" s="178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>
      <c r="A811" s="178"/>
      <c r="B811" s="178"/>
      <c r="C811" s="178"/>
      <c r="D811" s="178"/>
      <c r="E811" s="178"/>
      <c r="F811" s="177"/>
      <c r="G811" s="178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>
      <c r="A812" s="178"/>
      <c r="B812" s="178"/>
      <c r="C812" s="178"/>
      <c r="D812" s="178"/>
      <c r="E812" s="178"/>
      <c r="F812" s="177"/>
      <c r="G812" s="178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>
      <c r="A813" s="178"/>
      <c r="B813" s="178"/>
      <c r="C813" s="178"/>
      <c r="D813" s="178"/>
      <c r="E813" s="178"/>
      <c r="F813" s="177"/>
      <c r="G813" s="178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>
      <c r="A814" s="178"/>
      <c r="B814" s="178"/>
      <c r="C814" s="178"/>
      <c r="D814" s="178"/>
      <c r="E814" s="178"/>
      <c r="F814" s="177"/>
      <c r="G814" s="178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>
      <c r="A815" s="178"/>
      <c r="B815" s="178"/>
      <c r="C815" s="178"/>
      <c r="D815" s="178"/>
      <c r="E815" s="178"/>
      <c r="F815" s="177"/>
      <c r="G815" s="178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>
      <c r="A816" s="178"/>
      <c r="B816" s="178"/>
      <c r="C816" s="178"/>
      <c r="D816" s="178"/>
      <c r="E816" s="178"/>
      <c r="F816" s="177"/>
      <c r="G816" s="178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>
      <c r="A817" s="178"/>
      <c r="B817" s="178"/>
      <c r="C817" s="178"/>
      <c r="D817" s="178"/>
      <c r="E817" s="178"/>
      <c r="F817" s="177"/>
      <c r="G817" s="178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>
      <c r="A818" s="178"/>
      <c r="B818" s="178"/>
      <c r="C818" s="178"/>
      <c r="D818" s="178"/>
      <c r="E818" s="178"/>
      <c r="F818" s="177"/>
      <c r="G818" s="178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>
      <c r="A819" s="178"/>
      <c r="B819" s="178"/>
      <c r="C819" s="178"/>
      <c r="D819" s="178"/>
      <c r="E819" s="178"/>
      <c r="F819" s="177"/>
      <c r="G819" s="178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>
      <c r="A820" s="178"/>
      <c r="B820" s="178"/>
      <c r="C820" s="178"/>
      <c r="D820" s="178"/>
      <c r="E820" s="178"/>
      <c r="F820" s="177"/>
      <c r="G820" s="178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>
      <c r="A821" s="178"/>
      <c r="B821" s="178"/>
      <c r="C821" s="178"/>
      <c r="D821" s="178"/>
      <c r="E821" s="178"/>
      <c r="F821" s="177"/>
      <c r="G821" s="178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>
      <c r="A822" s="178"/>
      <c r="B822" s="178"/>
      <c r="C822" s="178"/>
      <c r="D822" s="178"/>
      <c r="E822" s="178"/>
      <c r="F822" s="177"/>
      <c r="G822" s="178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>
      <c r="A823" s="178"/>
      <c r="B823" s="178"/>
      <c r="C823" s="178"/>
      <c r="D823" s="178"/>
      <c r="E823" s="178"/>
      <c r="F823" s="177"/>
      <c r="G823" s="178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>
      <c r="A824" s="178"/>
      <c r="B824" s="178"/>
      <c r="C824" s="178"/>
      <c r="D824" s="178"/>
      <c r="E824" s="178"/>
      <c r="F824" s="177"/>
      <c r="G824" s="178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>
      <c r="A825" s="178"/>
      <c r="B825" s="178"/>
      <c r="C825" s="178"/>
      <c r="D825" s="178"/>
      <c r="E825" s="178"/>
      <c r="F825" s="177"/>
      <c r="G825" s="178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>
      <c r="A826" s="178"/>
      <c r="B826" s="178"/>
      <c r="C826" s="178"/>
      <c r="D826" s="178"/>
      <c r="E826" s="178"/>
      <c r="F826" s="177"/>
      <c r="G826" s="178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>
      <c r="A827" s="178"/>
      <c r="B827" s="178"/>
      <c r="C827" s="178"/>
      <c r="D827" s="178"/>
      <c r="E827" s="178"/>
      <c r="F827" s="177"/>
      <c r="G827" s="178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>
      <c r="A828" s="178"/>
      <c r="B828" s="178"/>
      <c r="C828" s="178"/>
      <c r="D828" s="178"/>
      <c r="E828" s="178"/>
      <c r="F828" s="177"/>
      <c r="G828" s="178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>
      <c r="A829" s="178"/>
      <c r="B829" s="178"/>
      <c r="C829" s="178"/>
      <c r="D829" s="178"/>
      <c r="E829" s="178"/>
      <c r="F829" s="177"/>
      <c r="G829" s="178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>
      <c r="A830" s="178"/>
      <c r="B830" s="178"/>
      <c r="C830" s="178"/>
      <c r="D830" s="178"/>
      <c r="E830" s="178"/>
      <c r="F830" s="177"/>
      <c r="G830" s="178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>
      <c r="A831" s="178"/>
      <c r="B831" s="178"/>
      <c r="C831" s="178"/>
      <c r="D831" s="178"/>
      <c r="E831" s="178"/>
      <c r="F831" s="177"/>
      <c r="G831" s="178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>
      <c r="A832" s="178"/>
      <c r="B832" s="178"/>
      <c r="C832" s="178"/>
      <c r="D832" s="178"/>
      <c r="E832" s="178"/>
      <c r="F832" s="177"/>
      <c r="G832" s="178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>
      <c r="A833" s="178"/>
      <c r="B833" s="178"/>
      <c r="C833" s="178"/>
      <c r="D833" s="178"/>
      <c r="E833" s="178"/>
      <c r="F833" s="177"/>
      <c r="G833" s="178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>
      <c r="A834" s="178"/>
      <c r="B834" s="178"/>
      <c r="C834" s="178"/>
      <c r="D834" s="178"/>
      <c r="E834" s="178"/>
      <c r="F834" s="177"/>
      <c r="G834" s="178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>
      <c r="A835" s="178"/>
      <c r="B835" s="178"/>
      <c r="C835" s="178"/>
      <c r="D835" s="178"/>
      <c r="E835" s="178"/>
      <c r="F835" s="177"/>
      <c r="G835" s="178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>
      <c r="A836" s="178"/>
      <c r="B836" s="178"/>
      <c r="C836" s="178"/>
      <c r="D836" s="178"/>
      <c r="E836" s="178"/>
      <c r="F836" s="177"/>
      <c r="G836" s="178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>
      <c r="A837" s="178"/>
      <c r="B837" s="178"/>
      <c r="C837" s="178"/>
      <c r="D837" s="178"/>
      <c r="E837" s="178"/>
      <c r="F837" s="177"/>
      <c r="G837" s="178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>
      <c r="A838" s="178"/>
      <c r="B838" s="178"/>
      <c r="C838" s="178"/>
      <c r="D838" s="178"/>
      <c r="E838" s="178"/>
      <c r="F838" s="177"/>
      <c r="G838" s="178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>
      <c r="A839" s="178"/>
      <c r="B839" s="178"/>
      <c r="C839" s="178"/>
      <c r="D839" s="178"/>
      <c r="E839" s="178"/>
      <c r="F839" s="177"/>
      <c r="G839" s="178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>
      <c r="A840" s="178"/>
      <c r="B840" s="178"/>
      <c r="C840" s="178"/>
      <c r="D840" s="178"/>
      <c r="E840" s="178"/>
      <c r="F840" s="177"/>
      <c r="G840" s="178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>
      <c r="A841" s="178"/>
      <c r="B841" s="178"/>
      <c r="C841" s="178"/>
      <c r="D841" s="178"/>
      <c r="E841" s="178"/>
      <c r="F841" s="177"/>
      <c r="G841" s="178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>
      <c r="A842" s="178"/>
      <c r="B842" s="178"/>
      <c r="C842" s="178"/>
      <c r="D842" s="178"/>
      <c r="E842" s="178"/>
      <c r="F842" s="177"/>
      <c r="G842" s="178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>
      <c r="A843" s="178"/>
      <c r="B843" s="178"/>
      <c r="C843" s="178"/>
      <c r="D843" s="178"/>
      <c r="E843" s="178"/>
      <c r="F843" s="177"/>
      <c r="G843" s="178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>
      <c r="A844" s="178"/>
      <c r="B844" s="178"/>
      <c r="C844" s="178"/>
      <c r="D844" s="178"/>
      <c r="E844" s="178"/>
      <c r="F844" s="177"/>
      <c r="G844" s="178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>
      <c r="A845" s="178"/>
      <c r="B845" s="178"/>
      <c r="C845" s="178"/>
      <c r="D845" s="178"/>
      <c r="E845" s="178"/>
      <c r="F845" s="177"/>
      <c r="G845" s="178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>
      <c r="A846" s="178"/>
      <c r="B846" s="178"/>
      <c r="C846" s="178"/>
      <c r="D846" s="178"/>
      <c r="E846" s="178"/>
      <c r="F846" s="177"/>
      <c r="G846" s="178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>
      <c r="A847" s="178"/>
      <c r="B847" s="178"/>
      <c r="C847" s="178"/>
      <c r="D847" s="178"/>
      <c r="E847" s="178"/>
      <c r="F847" s="177"/>
      <c r="G847" s="178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>
      <c r="A848" s="178"/>
      <c r="B848" s="178"/>
      <c r="C848" s="178"/>
      <c r="D848" s="178"/>
      <c r="E848" s="178"/>
      <c r="F848" s="177"/>
      <c r="G848" s="178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>
      <c r="A849" s="178"/>
      <c r="B849" s="178"/>
      <c r="C849" s="178"/>
      <c r="D849" s="178"/>
      <c r="E849" s="178"/>
      <c r="F849" s="177"/>
      <c r="G849" s="178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>
      <c r="A850" s="178"/>
      <c r="B850" s="178"/>
      <c r="C850" s="178"/>
      <c r="D850" s="178"/>
      <c r="E850" s="178"/>
      <c r="F850" s="177"/>
      <c r="G850" s="178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>
      <c r="A851" s="178"/>
      <c r="B851" s="178"/>
      <c r="C851" s="178"/>
      <c r="D851" s="178"/>
      <c r="E851" s="178"/>
      <c r="F851" s="177"/>
      <c r="G851" s="178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>
      <c r="A852" s="178"/>
      <c r="B852" s="178"/>
      <c r="C852" s="178"/>
      <c r="D852" s="178"/>
      <c r="E852" s="178"/>
      <c r="F852" s="177"/>
      <c r="G852" s="178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>
      <c r="A853" s="178"/>
      <c r="B853" s="178"/>
      <c r="C853" s="178"/>
      <c r="D853" s="178"/>
      <c r="E853" s="178"/>
      <c r="F853" s="177"/>
      <c r="G853" s="178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>
      <c r="A854" s="178"/>
      <c r="B854" s="178"/>
      <c r="C854" s="178"/>
      <c r="D854" s="178"/>
      <c r="E854" s="178"/>
      <c r="F854" s="177"/>
      <c r="G854" s="178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>
      <c r="A855" s="178"/>
      <c r="B855" s="178"/>
      <c r="C855" s="178"/>
      <c r="D855" s="178"/>
      <c r="E855" s="178"/>
      <c r="F855" s="177"/>
      <c r="G855" s="178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>
      <c r="A856" s="178"/>
      <c r="B856" s="178"/>
      <c r="C856" s="178"/>
      <c r="D856" s="178"/>
      <c r="E856" s="178"/>
      <c r="F856" s="177"/>
      <c r="G856" s="178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>
      <c r="A857" s="178"/>
      <c r="B857" s="178"/>
      <c r="C857" s="178"/>
      <c r="D857" s="178"/>
      <c r="E857" s="178"/>
      <c r="F857" s="177"/>
      <c r="G857" s="178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>
      <c r="A858" s="178"/>
      <c r="B858" s="178"/>
      <c r="C858" s="178"/>
      <c r="D858" s="178"/>
      <c r="E858" s="178"/>
      <c r="F858" s="177"/>
      <c r="G858" s="178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>
      <c r="A859" s="178"/>
      <c r="B859" s="178"/>
      <c r="C859" s="178"/>
      <c r="D859" s="178"/>
      <c r="E859" s="178"/>
      <c r="F859" s="177"/>
      <c r="G859" s="178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>
      <c r="A860" s="178"/>
      <c r="B860" s="178"/>
      <c r="C860" s="178"/>
      <c r="D860" s="178"/>
      <c r="E860" s="178"/>
      <c r="F860" s="177"/>
      <c r="G860" s="178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>
      <c r="A861" s="178"/>
      <c r="B861" s="178"/>
      <c r="C861" s="178"/>
      <c r="D861" s="178"/>
      <c r="E861" s="178"/>
      <c r="F861" s="177"/>
      <c r="G861" s="178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>
      <c r="A862" s="178"/>
      <c r="B862" s="178"/>
      <c r="C862" s="178"/>
      <c r="D862" s="178"/>
      <c r="E862" s="178"/>
      <c r="F862" s="177"/>
      <c r="G862" s="178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>
      <c r="A863" s="178"/>
      <c r="B863" s="178"/>
      <c r="C863" s="178"/>
      <c r="D863" s="178"/>
      <c r="E863" s="178"/>
      <c r="F863" s="177"/>
      <c r="G863" s="178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>
      <c r="A864" s="178"/>
      <c r="B864" s="178"/>
      <c r="C864" s="178"/>
      <c r="D864" s="178"/>
      <c r="E864" s="178"/>
      <c r="F864" s="177"/>
      <c r="G864" s="178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>
      <c r="A865" s="178"/>
      <c r="B865" s="178"/>
      <c r="C865" s="178"/>
      <c r="D865" s="178"/>
      <c r="E865" s="178"/>
      <c r="F865" s="177"/>
      <c r="G865" s="178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>
      <c r="A866" s="178"/>
      <c r="B866" s="178"/>
      <c r="C866" s="178"/>
      <c r="D866" s="178"/>
      <c r="E866" s="178"/>
      <c r="F866" s="177"/>
      <c r="G866" s="178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>
      <c r="A867" s="178"/>
      <c r="B867" s="178"/>
      <c r="C867" s="178"/>
      <c r="D867" s="178"/>
      <c r="E867" s="178"/>
      <c r="F867" s="177"/>
      <c r="G867" s="178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>
      <c r="A868" s="178"/>
      <c r="B868" s="178"/>
      <c r="C868" s="178"/>
      <c r="D868" s="178"/>
      <c r="E868" s="178"/>
      <c r="F868" s="177"/>
      <c r="G868" s="178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>
      <c r="A869" s="178"/>
      <c r="B869" s="178"/>
      <c r="C869" s="178"/>
      <c r="D869" s="178"/>
      <c r="E869" s="178"/>
      <c r="F869" s="177"/>
      <c r="G869" s="178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>
      <c r="A870" s="178"/>
      <c r="B870" s="178"/>
      <c r="C870" s="178"/>
      <c r="D870" s="178"/>
      <c r="E870" s="178"/>
      <c r="F870" s="177"/>
      <c r="G870" s="178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>
      <c r="A871" s="178"/>
      <c r="B871" s="178"/>
      <c r="C871" s="178"/>
      <c r="D871" s="178"/>
      <c r="E871" s="178"/>
      <c r="F871" s="177"/>
      <c r="G871" s="178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>
      <c r="A872" s="178"/>
      <c r="B872" s="178"/>
      <c r="C872" s="178"/>
      <c r="D872" s="178"/>
      <c r="E872" s="178"/>
      <c r="F872" s="177"/>
      <c r="G872" s="178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>
      <c r="A873" s="178"/>
      <c r="B873" s="178"/>
      <c r="C873" s="178"/>
      <c r="D873" s="178"/>
      <c r="E873" s="178"/>
      <c r="F873" s="177"/>
      <c r="G873" s="178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>
      <c r="A874" s="178"/>
      <c r="B874" s="178"/>
      <c r="C874" s="178"/>
      <c r="D874" s="178"/>
      <c r="E874" s="178"/>
      <c r="F874" s="177"/>
      <c r="G874" s="178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>
      <c r="A875" s="178"/>
      <c r="B875" s="178"/>
      <c r="C875" s="178"/>
      <c r="D875" s="178"/>
      <c r="E875" s="178"/>
      <c r="F875" s="177"/>
      <c r="G875" s="178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>
      <c r="A876" s="178"/>
      <c r="B876" s="178"/>
      <c r="C876" s="178"/>
      <c r="D876" s="178"/>
      <c r="E876" s="178"/>
      <c r="F876" s="177"/>
      <c r="G876" s="178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>
      <c r="A877" s="178"/>
      <c r="B877" s="178"/>
      <c r="C877" s="178"/>
      <c r="D877" s="178"/>
      <c r="E877" s="178"/>
      <c r="F877" s="177"/>
      <c r="G877" s="178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>
      <c r="A878" s="178"/>
      <c r="B878" s="178"/>
      <c r="C878" s="178"/>
      <c r="D878" s="178"/>
      <c r="E878" s="178"/>
      <c r="F878" s="177"/>
      <c r="G878" s="178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>
      <c r="A879" s="178"/>
      <c r="B879" s="178"/>
      <c r="C879" s="178"/>
      <c r="D879" s="178"/>
      <c r="E879" s="178"/>
      <c r="F879" s="177"/>
      <c r="G879" s="178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>
      <c r="A880" s="178"/>
      <c r="B880" s="178"/>
      <c r="C880" s="178"/>
      <c r="D880" s="178"/>
      <c r="E880" s="178"/>
      <c r="F880" s="177"/>
      <c r="G880" s="178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>
      <c r="A881" s="178"/>
      <c r="B881" s="178"/>
      <c r="C881" s="178"/>
      <c r="D881" s="178"/>
      <c r="E881" s="178"/>
      <c r="F881" s="177"/>
      <c r="G881" s="178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>
      <c r="A882" s="178"/>
      <c r="B882" s="178"/>
      <c r="C882" s="178"/>
      <c r="D882" s="178"/>
      <c r="E882" s="178"/>
      <c r="F882" s="177"/>
      <c r="G882" s="178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>
      <c r="A883" s="178"/>
      <c r="B883" s="178"/>
      <c r="C883" s="178"/>
      <c r="D883" s="178"/>
      <c r="E883" s="178"/>
      <c r="F883" s="177"/>
      <c r="G883" s="178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>
      <c r="A884" s="178"/>
      <c r="B884" s="178"/>
      <c r="C884" s="178"/>
      <c r="D884" s="178"/>
      <c r="E884" s="178"/>
      <c r="F884" s="177"/>
      <c r="G884" s="178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>
      <c r="A885" s="178"/>
      <c r="B885" s="178"/>
      <c r="C885" s="178"/>
      <c r="D885" s="178"/>
      <c r="E885" s="178"/>
      <c r="F885" s="177"/>
      <c r="G885" s="178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>
      <c r="A886" s="178"/>
      <c r="B886" s="178"/>
      <c r="C886" s="178"/>
      <c r="D886" s="178"/>
      <c r="E886" s="178"/>
      <c r="F886" s="177"/>
      <c r="G886" s="178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>
      <c r="A887" s="178"/>
      <c r="B887" s="178"/>
      <c r="C887" s="178"/>
      <c r="D887" s="178"/>
      <c r="E887" s="178"/>
      <c r="F887" s="177"/>
      <c r="G887" s="178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>
      <c r="A888" s="178"/>
      <c r="B888" s="178"/>
      <c r="C888" s="178"/>
      <c r="D888" s="178"/>
      <c r="E888" s="178"/>
      <c r="F888" s="177"/>
      <c r="G888" s="178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>
      <c r="A889" s="178"/>
      <c r="B889" s="178"/>
      <c r="C889" s="178"/>
      <c r="D889" s="178"/>
      <c r="E889" s="178"/>
      <c r="F889" s="177"/>
      <c r="G889" s="178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>
      <c r="A890" s="178"/>
      <c r="B890" s="178"/>
      <c r="C890" s="178"/>
      <c r="D890" s="178"/>
      <c r="E890" s="178"/>
      <c r="F890" s="177"/>
      <c r="G890" s="178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>
      <c r="A891" s="178"/>
      <c r="B891" s="178"/>
      <c r="C891" s="178"/>
      <c r="D891" s="178"/>
      <c r="E891" s="178"/>
      <c r="F891" s="177"/>
      <c r="G891" s="178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>
      <c r="A892" s="178"/>
      <c r="B892" s="178"/>
      <c r="C892" s="178"/>
      <c r="D892" s="178"/>
      <c r="E892" s="178"/>
      <c r="F892" s="177"/>
      <c r="G892" s="178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>
      <c r="A893" s="178"/>
      <c r="B893" s="178"/>
      <c r="C893" s="178"/>
      <c r="D893" s="178"/>
      <c r="E893" s="178"/>
      <c r="F893" s="177"/>
      <c r="G893" s="178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>
      <c r="A894" s="178"/>
      <c r="B894" s="178"/>
      <c r="C894" s="178"/>
      <c r="D894" s="178"/>
      <c r="E894" s="178"/>
      <c r="F894" s="177"/>
      <c r="G894" s="178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>
      <c r="A895" s="178"/>
      <c r="B895" s="178"/>
      <c r="C895" s="178"/>
      <c r="D895" s="178"/>
      <c r="E895" s="178"/>
      <c r="F895" s="177"/>
      <c r="G895" s="178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>
      <c r="A896" s="178"/>
      <c r="B896" s="178"/>
      <c r="C896" s="178"/>
      <c r="D896" s="178"/>
      <c r="E896" s="178"/>
      <c r="F896" s="177"/>
      <c r="G896" s="178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>
      <c r="A897" s="178"/>
      <c r="B897" s="178"/>
      <c r="C897" s="178"/>
      <c r="D897" s="178"/>
      <c r="E897" s="178"/>
      <c r="F897" s="177"/>
      <c r="G897" s="178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>
      <c r="A898" s="178"/>
      <c r="B898" s="178"/>
      <c r="C898" s="178"/>
      <c r="D898" s="178"/>
      <c r="E898" s="178"/>
      <c r="F898" s="177"/>
      <c r="G898" s="178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>
      <c r="A899" s="178"/>
      <c r="B899" s="178"/>
      <c r="C899" s="178"/>
      <c r="D899" s="178"/>
      <c r="E899" s="178"/>
      <c r="F899" s="177"/>
      <c r="G899" s="178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>
      <c r="A900" s="178"/>
      <c r="B900" s="178"/>
      <c r="C900" s="178"/>
      <c r="D900" s="178"/>
      <c r="E900" s="178"/>
      <c r="F900" s="177"/>
      <c r="G900" s="178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>
      <c r="A901" s="178"/>
      <c r="B901" s="178"/>
      <c r="C901" s="178"/>
      <c r="D901" s="178"/>
      <c r="E901" s="178"/>
      <c r="F901" s="177"/>
      <c r="G901" s="178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>
      <c r="A902" s="178"/>
      <c r="B902" s="178"/>
      <c r="C902" s="178"/>
      <c r="D902" s="178"/>
      <c r="E902" s="178"/>
      <c r="F902" s="177"/>
      <c r="G902" s="178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>
      <c r="A903" s="178"/>
      <c r="B903" s="178"/>
      <c r="C903" s="178"/>
      <c r="D903" s="178"/>
      <c r="E903" s="178"/>
      <c r="F903" s="177"/>
      <c r="G903" s="178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>
      <c r="A904" s="178"/>
      <c r="B904" s="178"/>
      <c r="C904" s="178"/>
      <c r="D904" s="178"/>
      <c r="E904" s="178"/>
      <c r="F904" s="177"/>
      <c r="G904" s="178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>
      <c r="A905" s="178"/>
      <c r="B905" s="178"/>
      <c r="C905" s="178"/>
      <c r="D905" s="178"/>
      <c r="E905" s="178"/>
      <c r="F905" s="177"/>
      <c r="G905" s="178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>
      <c r="A906" s="178"/>
      <c r="B906" s="178"/>
      <c r="C906" s="178"/>
      <c r="D906" s="178"/>
      <c r="E906" s="178"/>
      <c r="F906" s="177"/>
      <c r="G906" s="178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>
      <c r="A907" s="178"/>
      <c r="B907" s="178"/>
      <c r="C907" s="178"/>
      <c r="D907" s="178"/>
      <c r="E907" s="178"/>
      <c r="F907" s="177"/>
      <c r="G907" s="178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>
      <c r="A908" s="178"/>
      <c r="B908" s="178"/>
      <c r="C908" s="178"/>
      <c r="D908" s="178"/>
      <c r="E908" s="178"/>
      <c r="F908" s="177"/>
      <c r="G908" s="178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>
      <c r="A909" s="178"/>
      <c r="B909" s="178"/>
      <c r="C909" s="178"/>
      <c r="D909" s="178"/>
      <c r="E909" s="178"/>
      <c r="F909" s="177"/>
      <c r="G909" s="178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>
      <c r="A910" s="178"/>
      <c r="B910" s="178"/>
      <c r="C910" s="178"/>
      <c r="D910" s="178"/>
      <c r="E910" s="178"/>
      <c r="F910" s="177"/>
      <c r="G910" s="178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>
      <c r="A911" s="178"/>
      <c r="B911" s="178"/>
      <c r="C911" s="178"/>
      <c r="D911" s="178"/>
      <c r="E911" s="178"/>
      <c r="F911" s="177"/>
      <c r="G911" s="178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>
      <c r="A912" s="178"/>
      <c r="B912" s="178"/>
      <c r="C912" s="178"/>
      <c r="D912" s="178"/>
      <c r="E912" s="178"/>
      <c r="F912" s="177"/>
      <c r="G912" s="178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>
      <c r="A913" s="178"/>
      <c r="B913" s="178"/>
      <c r="C913" s="178"/>
      <c r="D913" s="178"/>
      <c r="E913" s="178"/>
      <c r="F913" s="177"/>
      <c r="G913" s="178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>
      <c r="A914" s="178"/>
      <c r="B914" s="178"/>
      <c r="C914" s="178"/>
      <c r="D914" s="178"/>
      <c r="E914" s="178"/>
      <c r="F914" s="177"/>
      <c r="G914" s="178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>
      <c r="A915" s="178"/>
      <c r="B915" s="178"/>
      <c r="C915" s="178"/>
      <c r="D915" s="178"/>
      <c r="E915" s="178"/>
      <c r="F915" s="177"/>
      <c r="G915" s="178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>
      <c r="A916" s="178"/>
      <c r="B916" s="178"/>
      <c r="C916" s="178"/>
      <c r="D916" s="178"/>
      <c r="E916" s="178"/>
      <c r="F916" s="177"/>
      <c r="G916" s="178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>
      <c r="A917" s="178"/>
      <c r="B917" s="178"/>
      <c r="C917" s="178"/>
      <c r="D917" s="178"/>
      <c r="E917" s="178"/>
      <c r="F917" s="177"/>
      <c r="G917" s="178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>
      <c r="A918" s="178"/>
      <c r="B918" s="178"/>
      <c r="C918" s="178"/>
      <c r="D918" s="178"/>
      <c r="E918" s="178"/>
      <c r="F918" s="177"/>
      <c r="G918" s="178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>
      <c r="A919" s="178"/>
      <c r="B919" s="178"/>
      <c r="C919" s="178"/>
      <c r="D919" s="178"/>
      <c r="E919" s="178"/>
      <c r="F919" s="177"/>
      <c r="G919" s="178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>
      <c r="A920" s="178"/>
      <c r="B920" s="178"/>
      <c r="C920" s="178"/>
      <c r="D920" s="178"/>
      <c r="E920" s="178"/>
      <c r="F920" s="177"/>
      <c r="G920" s="178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>
      <c r="A921" s="178"/>
      <c r="B921" s="178"/>
      <c r="C921" s="178"/>
      <c r="D921" s="178"/>
      <c r="E921" s="178"/>
      <c r="F921" s="177"/>
      <c r="G921" s="178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>
      <c r="A922" s="178"/>
      <c r="B922" s="178"/>
      <c r="C922" s="178"/>
      <c r="D922" s="178"/>
      <c r="E922" s="178"/>
      <c r="F922" s="177"/>
      <c r="G922" s="178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>
      <c r="A923" s="178"/>
      <c r="B923" s="178"/>
      <c r="C923" s="178"/>
      <c r="D923" s="178"/>
      <c r="E923" s="178"/>
      <c r="F923" s="177"/>
      <c r="G923" s="178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>
      <c r="A924" s="178"/>
      <c r="B924" s="178"/>
      <c r="C924" s="178"/>
      <c r="D924" s="178"/>
      <c r="E924" s="178"/>
      <c r="F924" s="177"/>
      <c r="G924" s="178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>
      <c r="A925" s="178"/>
      <c r="B925" s="178"/>
      <c r="C925" s="178"/>
      <c r="D925" s="178"/>
      <c r="E925" s="178"/>
      <c r="F925" s="177"/>
      <c r="G925" s="178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>
      <c r="A926" s="178"/>
      <c r="B926" s="178"/>
      <c r="C926" s="178"/>
      <c r="D926" s="178"/>
      <c r="E926" s="178"/>
      <c r="F926" s="177"/>
      <c r="G926" s="178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>
      <c r="A927" s="178"/>
      <c r="B927" s="178"/>
      <c r="C927" s="178"/>
      <c r="D927" s="178"/>
      <c r="E927" s="178"/>
      <c r="F927" s="177"/>
      <c r="G927" s="178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>
      <c r="A928" s="178"/>
      <c r="B928" s="178"/>
      <c r="C928" s="178"/>
      <c r="D928" s="178"/>
      <c r="E928" s="178"/>
      <c r="F928" s="177"/>
      <c r="G928" s="178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>
      <c r="A929" s="178"/>
      <c r="B929" s="178"/>
      <c r="C929" s="178"/>
      <c r="D929" s="178"/>
      <c r="E929" s="178"/>
      <c r="F929" s="177"/>
      <c r="G929" s="178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>
      <c r="A930" s="178"/>
      <c r="B930" s="178"/>
      <c r="C930" s="178"/>
      <c r="D930" s="178"/>
      <c r="E930" s="178"/>
      <c r="F930" s="177"/>
      <c r="G930" s="178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>
      <c r="A931" s="178"/>
      <c r="B931" s="178"/>
      <c r="C931" s="178"/>
      <c r="D931" s="178"/>
      <c r="E931" s="178"/>
      <c r="F931" s="177"/>
      <c r="G931" s="178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>
      <c r="A932" s="178"/>
      <c r="B932" s="178"/>
      <c r="C932" s="178"/>
      <c r="D932" s="178"/>
      <c r="E932" s="178"/>
      <c r="F932" s="177"/>
      <c r="G932" s="178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>
      <c r="A933" s="178"/>
      <c r="B933" s="178"/>
      <c r="C933" s="178"/>
      <c r="D933" s="178"/>
      <c r="E933" s="178"/>
      <c r="F933" s="177"/>
      <c r="G933" s="178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>
      <c r="A934" s="178"/>
      <c r="B934" s="178"/>
      <c r="C934" s="178"/>
      <c r="D934" s="178"/>
      <c r="E934" s="178"/>
      <c r="F934" s="177"/>
      <c r="G934" s="178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>
      <c r="A935" s="178"/>
      <c r="B935" s="178"/>
      <c r="C935" s="178"/>
      <c r="D935" s="178"/>
      <c r="E935" s="178"/>
      <c r="F935" s="177"/>
      <c r="G935" s="178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>
      <c r="A936" s="178"/>
      <c r="B936" s="178"/>
      <c r="C936" s="178"/>
      <c r="D936" s="178"/>
      <c r="E936" s="178"/>
      <c r="F936" s="177"/>
      <c r="G936" s="178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>
      <c r="A937" s="178"/>
      <c r="B937" s="178"/>
      <c r="C937" s="178"/>
      <c r="D937" s="178"/>
      <c r="E937" s="178"/>
      <c r="F937" s="177"/>
      <c r="G937" s="178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>
      <c r="A938" s="178"/>
      <c r="B938" s="178"/>
      <c r="C938" s="178"/>
      <c r="D938" s="178"/>
      <c r="E938" s="178"/>
      <c r="F938" s="177"/>
      <c r="G938" s="178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>
      <c r="A939" s="178"/>
      <c r="B939" s="178"/>
      <c r="C939" s="178"/>
      <c r="D939" s="178"/>
      <c r="E939" s="178"/>
      <c r="F939" s="177"/>
      <c r="G939" s="178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>
      <c r="A940" s="178"/>
      <c r="B940" s="178"/>
      <c r="C940" s="178"/>
      <c r="D940" s="178"/>
      <c r="E940" s="178"/>
      <c r="F940" s="177"/>
      <c r="G940" s="178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>
      <c r="A941" s="178"/>
      <c r="B941" s="178"/>
      <c r="C941" s="178"/>
      <c r="D941" s="178"/>
      <c r="E941" s="178"/>
      <c r="F941" s="177"/>
      <c r="G941" s="178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>
      <c r="A942" s="178"/>
      <c r="B942" s="178"/>
      <c r="C942" s="178"/>
      <c r="D942" s="178"/>
      <c r="E942" s="178"/>
      <c r="F942" s="177"/>
      <c r="G942" s="178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>
      <c r="A943" s="178"/>
      <c r="B943" s="178"/>
      <c r="C943" s="178"/>
      <c r="D943" s="178"/>
      <c r="E943" s="178"/>
      <c r="F943" s="177"/>
      <c r="G943" s="178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>
      <c r="A944" s="178"/>
      <c r="B944" s="178"/>
      <c r="C944" s="178"/>
      <c r="D944" s="178"/>
      <c r="E944" s="178"/>
      <c r="F944" s="177"/>
      <c r="G944" s="178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>
      <c r="A945" s="178"/>
      <c r="B945" s="178"/>
      <c r="C945" s="178"/>
      <c r="D945" s="178"/>
      <c r="E945" s="178"/>
      <c r="F945" s="177"/>
      <c r="G945" s="178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>
      <c r="A946" s="178"/>
      <c r="B946" s="178"/>
      <c r="C946" s="178"/>
      <c r="D946" s="178"/>
      <c r="E946" s="178"/>
      <c r="F946" s="177"/>
      <c r="G946" s="178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>
      <c r="A947" s="178"/>
      <c r="B947" s="178"/>
      <c r="C947" s="178"/>
      <c r="D947" s="178"/>
      <c r="E947" s="178"/>
      <c r="F947" s="177"/>
      <c r="G947" s="178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>
      <c r="A948" s="178"/>
      <c r="B948" s="178"/>
      <c r="C948" s="178"/>
      <c r="D948" s="178"/>
      <c r="E948" s="178"/>
      <c r="F948" s="177"/>
      <c r="G948" s="178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>
      <c r="A949" s="178"/>
      <c r="B949" s="178"/>
      <c r="C949" s="178"/>
      <c r="D949" s="178"/>
      <c r="E949" s="178"/>
      <c r="F949" s="177"/>
      <c r="G949" s="178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>
      <c r="A950" s="178"/>
      <c r="B950" s="178"/>
      <c r="C950" s="178"/>
      <c r="D950" s="178"/>
      <c r="E950" s="178"/>
      <c r="F950" s="177"/>
      <c r="G950" s="178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>
      <c r="A951" s="178"/>
      <c r="B951" s="178"/>
      <c r="C951" s="178"/>
      <c r="D951" s="178"/>
      <c r="E951" s="178"/>
      <c r="F951" s="177"/>
      <c r="G951" s="178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>
      <c r="A952" s="178"/>
      <c r="B952" s="178"/>
      <c r="C952" s="178"/>
      <c r="D952" s="178"/>
      <c r="E952" s="178"/>
      <c r="F952" s="177"/>
      <c r="G952" s="178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>
      <c r="A953" s="178"/>
      <c r="B953" s="178"/>
      <c r="C953" s="178"/>
      <c r="D953" s="178"/>
      <c r="E953" s="178"/>
      <c r="F953" s="177"/>
      <c r="G953" s="178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>
      <c r="A954" s="178"/>
      <c r="B954" s="178"/>
      <c r="C954" s="178"/>
      <c r="D954" s="178"/>
      <c r="E954" s="178"/>
      <c r="F954" s="177"/>
      <c r="G954" s="178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>
      <c r="A955" s="178"/>
      <c r="B955" s="178"/>
      <c r="C955" s="178"/>
      <c r="D955" s="178"/>
      <c r="E955" s="178"/>
      <c r="F955" s="177"/>
      <c r="G955" s="178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>
      <c r="A956" s="178"/>
      <c r="B956" s="178"/>
      <c r="C956" s="178"/>
      <c r="D956" s="178"/>
      <c r="E956" s="178"/>
      <c r="F956" s="177"/>
      <c r="G956" s="178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>
      <c r="A957" s="178"/>
      <c r="B957" s="178"/>
      <c r="C957" s="178"/>
      <c r="D957" s="178"/>
      <c r="E957" s="178"/>
      <c r="F957" s="177"/>
      <c r="G957" s="178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>
      <c r="A958" s="178"/>
      <c r="B958" s="178"/>
      <c r="C958" s="178"/>
      <c r="D958" s="178"/>
      <c r="E958" s="178"/>
      <c r="F958" s="177"/>
      <c r="G958" s="178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>
      <c r="A959" s="178"/>
      <c r="B959" s="178"/>
      <c r="C959" s="178"/>
      <c r="D959" s="178"/>
      <c r="E959" s="178"/>
      <c r="F959" s="177"/>
      <c r="G959" s="178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>
      <c r="A960" s="178"/>
      <c r="B960" s="178"/>
      <c r="C960" s="178"/>
      <c r="D960" s="178"/>
      <c r="E960" s="178"/>
      <c r="F960" s="177"/>
      <c r="G960" s="178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>
      <c r="A961" s="178"/>
      <c r="B961" s="178"/>
      <c r="C961" s="178"/>
      <c r="D961" s="178"/>
      <c r="E961" s="178"/>
      <c r="F961" s="177"/>
      <c r="G961" s="178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>
      <c r="A962" s="178"/>
      <c r="B962" s="178"/>
      <c r="C962" s="178"/>
      <c r="D962" s="178"/>
      <c r="E962" s="178"/>
      <c r="F962" s="177"/>
      <c r="G962" s="178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>
      <c r="A963" s="178"/>
      <c r="B963" s="178"/>
      <c r="C963" s="178"/>
      <c r="D963" s="178"/>
      <c r="E963" s="178"/>
      <c r="F963" s="177"/>
      <c r="G963" s="178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>
      <c r="A964" s="178"/>
      <c r="B964" s="178"/>
      <c r="C964" s="178"/>
      <c r="D964" s="178"/>
      <c r="E964" s="178"/>
      <c r="F964" s="177"/>
      <c r="G964" s="178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>
      <c r="A965" s="178"/>
      <c r="B965" s="178"/>
      <c r="C965" s="178"/>
      <c r="D965" s="178"/>
      <c r="E965" s="178"/>
      <c r="F965" s="177"/>
      <c r="G965" s="178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>
      <c r="A966" s="178"/>
      <c r="B966" s="178"/>
      <c r="C966" s="178"/>
      <c r="D966" s="178"/>
      <c r="E966" s="178"/>
      <c r="F966" s="177"/>
      <c r="G966" s="178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>
      <c r="A967" s="178"/>
      <c r="B967" s="178"/>
      <c r="C967" s="178"/>
      <c r="D967" s="178"/>
      <c r="E967" s="178"/>
      <c r="F967" s="177"/>
      <c r="G967" s="178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>
      <c r="A968" s="178"/>
      <c r="B968" s="178"/>
      <c r="C968" s="178"/>
      <c r="D968" s="178"/>
      <c r="E968" s="178"/>
      <c r="F968" s="177"/>
      <c r="G968" s="178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>
      <c r="A969" s="178"/>
      <c r="B969" s="178"/>
      <c r="C969" s="178"/>
      <c r="D969" s="178"/>
      <c r="E969" s="178"/>
      <c r="F969" s="177"/>
      <c r="G969" s="178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>
      <c r="A970" s="178"/>
      <c r="B970" s="178"/>
      <c r="C970" s="178"/>
      <c r="D970" s="178"/>
      <c r="E970" s="178"/>
      <c r="F970" s="177"/>
      <c r="G970" s="178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>
      <c r="A971" s="178"/>
      <c r="B971" s="178"/>
      <c r="C971" s="178"/>
      <c r="D971" s="178"/>
      <c r="E971" s="178"/>
      <c r="F971" s="177"/>
      <c r="G971" s="178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>
      <c r="A972" s="178"/>
      <c r="B972" s="178"/>
      <c r="C972" s="178"/>
      <c r="D972" s="178"/>
      <c r="E972" s="178"/>
      <c r="F972" s="177"/>
      <c r="G972" s="178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>
      <c r="A973" s="178"/>
      <c r="B973" s="178"/>
      <c r="C973" s="178"/>
      <c r="D973" s="178"/>
      <c r="E973" s="178"/>
      <c r="F973" s="177"/>
      <c r="G973" s="178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>
      <c r="A974" s="178"/>
      <c r="B974" s="178"/>
      <c r="C974" s="178"/>
      <c r="D974" s="178"/>
      <c r="E974" s="178"/>
      <c r="F974" s="177"/>
      <c r="G974" s="178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>
      <c r="A975" s="178"/>
      <c r="B975" s="178"/>
      <c r="C975" s="178"/>
      <c r="D975" s="178"/>
      <c r="E975" s="178"/>
      <c r="F975" s="177"/>
      <c r="G975" s="178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>
      <c r="A976" s="178"/>
      <c r="B976" s="178"/>
      <c r="C976" s="178"/>
      <c r="D976" s="178"/>
      <c r="E976" s="178"/>
      <c r="F976" s="177"/>
      <c r="G976" s="178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>
      <c r="A977" s="178"/>
      <c r="B977" s="178"/>
      <c r="C977" s="178"/>
      <c r="D977" s="178"/>
      <c r="E977" s="178"/>
      <c r="F977" s="177"/>
      <c r="G977" s="178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>
      <c r="A978" s="178"/>
      <c r="B978" s="178"/>
      <c r="C978" s="178"/>
      <c r="D978" s="178"/>
      <c r="E978" s="178"/>
      <c r="F978" s="177"/>
      <c r="G978" s="178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>
      <c r="A979" s="178"/>
      <c r="B979" s="178"/>
      <c r="C979" s="178"/>
      <c r="D979" s="178"/>
      <c r="E979" s="178"/>
      <c r="F979" s="177"/>
      <c r="G979" s="178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>
      <c r="A980" s="178"/>
      <c r="B980" s="178"/>
      <c r="C980" s="178"/>
      <c r="D980" s="178"/>
      <c r="E980" s="178"/>
      <c r="F980" s="177"/>
      <c r="G980" s="178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>
      <c r="A981" s="178"/>
      <c r="B981" s="178"/>
      <c r="C981" s="178"/>
      <c r="D981" s="178"/>
      <c r="E981" s="178"/>
      <c r="F981" s="177"/>
      <c r="G981" s="178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>
      <c r="A982" s="178"/>
      <c r="B982" s="178"/>
      <c r="C982" s="178"/>
      <c r="D982" s="178"/>
      <c r="E982" s="178"/>
      <c r="F982" s="177"/>
      <c r="G982" s="178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>
      <c r="A983" s="178"/>
      <c r="B983" s="178"/>
      <c r="C983" s="178"/>
      <c r="D983" s="178"/>
      <c r="E983" s="178"/>
      <c r="F983" s="177"/>
      <c r="G983" s="178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>
      <c r="A984" s="178"/>
      <c r="B984" s="178"/>
      <c r="C984" s="178"/>
      <c r="D984" s="178"/>
      <c r="E984" s="178"/>
      <c r="F984" s="177"/>
      <c r="G984" s="178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>
      <c r="A985" s="178"/>
      <c r="B985" s="178"/>
      <c r="C985" s="178"/>
      <c r="D985" s="178"/>
      <c r="E985" s="178"/>
      <c r="F985" s="177"/>
      <c r="G985" s="178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>
      <c r="A986" s="178"/>
      <c r="B986" s="178"/>
      <c r="C986" s="178"/>
      <c r="D986" s="178"/>
      <c r="E986" s="178"/>
      <c r="F986" s="177"/>
      <c r="G986" s="178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>
      <c r="A987" s="178"/>
      <c r="B987" s="178"/>
      <c r="C987" s="178"/>
      <c r="D987" s="178"/>
      <c r="E987" s="178"/>
      <c r="F987" s="177"/>
      <c r="G987" s="178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>
      <c r="A988" s="178"/>
      <c r="B988" s="178"/>
      <c r="C988" s="178"/>
      <c r="D988" s="178"/>
      <c r="E988" s="178"/>
      <c r="F988" s="177"/>
      <c r="G988" s="178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>
      <c r="A989" s="178"/>
      <c r="B989" s="178"/>
      <c r="C989" s="178"/>
      <c r="D989" s="178"/>
      <c r="E989" s="178"/>
      <c r="F989" s="177"/>
      <c r="G989" s="178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>
      <c r="A990" s="178"/>
      <c r="B990" s="178"/>
      <c r="C990" s="178"/>
      <c r="D990" s="178"/>
      <c r="E990" s="178"/>
      <c r="F990" s="177"/>
      <c r="G990" s="178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>
      <c r="A991" s="178"/>
      <c r="B991" s="178"/>
      <c r="C991" s="178"/>
      <c r="D991" s="178"/>
      <c r="E991" s="178"/>
      <c r="F991" s="177"/>
      <c r="G991" s="178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>
      <c r="A992" s="178"/>
      <c r="B992" s="178"/>
      <c r="C992" s="178"/>
      <c r="D992" s="178"/>
      <c r="E992" s="178"/>
      <c r="F992" s="177"/>
      <c r="G992" s="178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.75" customHeight="1">
      <c r="A993" s="178"/>
      <c r="B993" s="178"/>
      <c r="C993" s="178"/>
      <c r="D993" s="178"/>
      <c r="E993" s="178"/>
      <c r="F993" s="177"/>
      <c r="G993" s="178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.75" customHeight="1">
      <c r="A994" s="178"/>
      <c r="B994" s="178"/>
      <c r="C994" s="178"/>
      <c r="D994" s="178"/>
      <c r="E994" s="178"/>
      <c r="F994" s="177"/>
      <c r="G994" s="178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.75" customHeight="1">
      <c r="A995" s="178"/>
      <c r="B995" s="178"/>
      <c r="C995" s="178"/>
      <c r="D995" s="178"/>
      <c r="E995" s="178"/>
      <c r="F995" s="177"/>
      <c r="G995" s="178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.75" customHeight="1">
      <c r="A996" s="178"/>
      <c r="B996" s="178"/>
      <c r="C996" s="178"/>
      <c r="D996" s="178"/>
      <c r="E996" s="178"/>
      <c r="F996" s="177"/>
      <c r="G996" s="178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.75" customHeight="1">
      <c r="A997" s="178"/>
      <c r="B997" s="178"/>
      <c r="C997" s="178"/>
      <c r="D997" s="178"/>
      <c r="E997" s="178"/>
      <c r="F997" s="177"/>
      <c r="G997" s="178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5.75" customHeight="1">
      <c r="A998" s="178"/>
      <c r="B998" s="178"/>
      <c r="C998" s="178"/>
      <c r="D998" s="178"/>
      <c r="E998" s="178"/>
      <c r="F998" s="177"/>
      <c r="G998" s="178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5.75" customHeight="1">
      <c r="A999" s="178"/>
      <c r="B999" s="178"/>
      <c r="C999" s="178"/>
      <c r="D999" s="178"/>
      <c r="E999" s="178"/>
      <c r="F999" s="177"/>
      <c r="G999" s="178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ht="15.75" customHeight="1">
      <c r="A1000" s="178"/>
      <c r="B1000" s="178"/>
      <c r="C1000" s="178"/>
      <c r="D1000" s="178"/>
      <c r="E1000" s="178"/>
      <c r="F1000" s="177"/>
      <c r="G1000" s="178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15">
    <mergeCell ref="A1:D1"/>
    <mergeCell ref="A2:D2"/>
    <mergeCell ref="A4:D4"/>
    <mergeCell ref="A5:D5"/>
    <mergeCell ref="A6:D6"/>
    <mergeCell ref="B106:E106"/>
    <mergeCell ref="B107:E107"/>
    <mergeCell ref="B108:E108"/>
    <mergeCell ref="B109:E109"/>
    <mergeCell ref="B98:H98"/>
    <mergeCell ref="B100:H100"/>
    <mergeCell ref="B102:H102"/>
    <mergeCell ref="B105:E105"/>
    <mergeCell ref="B103:E103"/>
    <mergeCell ref="B104:E104"/>
  </mergeCells>
  <dataValidations count="4">
    <dataValidation type="decimal" allowBlank="1" showInputMessage="1" showErrorMessage="1" prompt=" - " sqref="G31:H31">
      <formula1>-999999999999999</formula1>
      <formula2>999999999</formula2>
    </dataValidation>
    <dataValidation type="decimal" allowBlank="1" showInputMessage="1" showErrorMessage="1" prompt=" - " sqref="C12:D19 C21:D22 C24:D27 C31:D31 C36:D39 C41:D45 C48:D51 C54:D55 G59:H60 G62:H70 G73:H73 G75:H75 G77:H77">
      <formula1>0</formula1>
      <formula2>9999999999999990</formula2>
    </dataValidation>
    <dataValidation type="decimal" allowBlank="1" showInputMessage="1" showErrorMessage="1" prompt=" - " sqref="G21:H21 G40:H40">
      <formula1>-999999999999990</formula1>
      <formula2>9999999999999990</formula2>
    </dataValidation>
    <dataValidation type="decimal" allowBlank="1" showInputMessage="1" showErrorMessage="1" prompt=" - " sqref="G15:H17 G30:H30 C32:D32 G33:H33">
      <formula1>-99999999999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5.140625" defaultRowHeight="15" customHeight="1"/>
  <cols>
    <col min="1" max="1" width="44.42578125" customWidth="1"/>
    <col min="2" max="2" width="9.42578125" customWidth="1"/>
    <col min="3" max="4" width="13.7109375" customWidth="1"/>
    <col min="5" max="5" width="44.42578125" customWidth="1"/>
    <col min="6" max="6" width="9.42578125" customWidth="1"/>
    <col min="7" max="8" width="13.7109375" customWidth="1"/>
    <col min="9" max="18" width="8.140625" customWidth="1"/>
    <col min="19" max="26" width="7" customWidth="1"/>
  </cols>
  <sheetData>
    <row r="1" spans="1:26" ht="15.75" customHeight="1">
      <c r="A1" s="334" t="s">
        <v>0</v>
      </c>
      <c r="B1" s="330"/>
      <c r="C1" s="330"/>
      <c r="D1" s="330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335" t="str">
        <f>CONCATENATE("(",LOWER(reportConsolidation),")")</f>
        <v>(на индивидуална основа)</v>
      </c>
      <c r="B2" s="330"/>
      <c r="C2" s="330"/>
      <c r="D2" s="330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8"/>
      <c r="B3" s="1"/>
      <c r="C3" s="1"/>
      <c r="D3" s="1"/>
      <c r="E3" s="2"/>
      <c r="F3" s="1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>
      <c r="A4" s="336" t="str">
        <f>CONCATENATE("на ",UPPER(pdeName))</f>
        <v>на ИНТЕРПРОМ ЕООД</v>
      </c>
      <c r="B4" s="330"/>
      <c r="C4" s="330"/>
      <c r="D4" s="330"/>
      <c r="E4" s="2"/>
      <c r="F4" s="14"/>
      <c r="G4" s="15"/>
      <c r="H4" s="1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>
      <c r="A5" s="336" t="str">
        <f>CONCATENATE("ЕИК по БУЛСТАТ: ",pdeBulstat)</f>
        <v>ЕИК по БУЛСТАТ: 121115366</v>
      </c>
      <c r="B5" s="330"/>
      <c r="C5" s="330"/>
      <c r="D5" s="330"/>
      <c r="E5" s="4"/>
      <c r="F5" s="14"/>
      <c r="G5" s="1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336" t="str">
        <f>CONCATENATE("към ",TEXT(endDate,"dd.mm.yyyy")," г.")</f>
        <v>към 31.12.2016 г.</v>
      </c>
      <c r="B6" s="330"/>
      <c r="C6" s="330"/>
      <c r="D6" s="330"/>
      <c r="E6" s="4"/>
      <c r="F6" s="14"/>
      <c r="G6" s="2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 customHeight="1">
      <c r="A7" s="19"/>
      <c r="B7" s="4"/>
      <c r="C7" s="4"/>
      <c r="D7" s="4"/>
      <c r="E7" s="28"/>
      <c r="F7" s="28"/>
      <c r="G7" s="4"/>
      <c r="H7" s="20" t="s">
        <v>4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5" customHeight="1">
      <c r="A8" s="29" t="s">
        <v>14</v>
      </c>
      <c r="B8" s="30" t="s">
        <v>6</v>
      </c>
      <c r="C8" s="30" t="s">
        <v>7</v>
      </c>
      <c r="D8" s="32" t="s">
        <v>12</v>
      </c>
      <c r="E8" s="29" t="s">
        <v>17</v>
      </c>
      <c r="F8" s="30" t="s">
        <v>6</v>
      </c>
      <c r="G8" s="30" t="s">
        <v>7</v>
      </c>
      <c r="H8" s="32" t="s">
        <v>12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 customHeight="1">
      <c r="A9" s="33" t="s">
        <v>16</v>
      </c>
      <c r="B9" s="39" t="s">
        <v>18</v>
      </c>
      <c r="C9" s="39">
        <v>1</v>
      </c>
      <c r="D9" s="47">
        <v>2</v>
      </c>
      <c r="E9" s="33" t="s">
        <v>16</v>
      </c>
      <c r="F9" s="39" t="s">
        <v>18</v>
      </c>
      <c r="G9" s="39">
        <v>1</v>
      </c>
      <c r="H9" s="47">
        <v>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52" t="s">
        <v>26</v>
      </c>
      <c r="B10" s="53"/>
      <c r="C10" s="54"/>
      <c r="D10" s="55"/>
      <c r="E10" s="52" t="s">
        <v>31</v>
      </c>
      <c r="F10" s="56"/>
      <c r="G10" s="57"/>
      <c r="H10" s="5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103" t="s">
        <v>32</v>
      </c>
      <c r="B11" s="104"/>
      <c r="C11" s="108"/>
      <c r="D11" s="109"/>
      <c r="E11" s="103" t="s">
        <v>171</v>
      </c>
      <c r="F11" s="111"/>
      <c r="G11" s="108"/>
      <c r="H11" s="10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>
      <c r="A12" s="113" t="s">
        <v>185</v>
      </c>
      <c r="B12" s="114" t="s">
        <v>190</v>
      </c>
      <c r="C12" s="118">
        <v>3652</v>
      </c>
      <c r="D12" s="122">
        <v>14674</v>
      </c>
      <c r="E12" s="113" t="s">
        <v>212</v>
      </c>
      <c r="F12" s="124" t="s">
        <v>213</v>
      </c>
      <c r="G12" s="118"/>
      <c r="H12" s="12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>
      <c r="A13" s="113" t="s">
        <v>214</v>
      </c>
      <c r="B13" s="114" t="s">
        <v>215</v>
      </c>
      <c r="C13" s="118">
        <v>5117</v>
      </c>
      <c r="D13" s="122">
        <v>29030</v>
      </c>
      <c r="E13" s="113" t="s">
        <v>216</v>
      </c>
      <c r="F13" s="124" t="s">
        <v>217</v>
      </c>
      <c r="G13" s="118">
        <v>31283</v>
      </c>
      <c r="H13" s="122">
        <v>36201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>
      <c r="A14" s="113" t="s">
        <v>218</v>
      </c>
      <c r="B14" s="114" t="s">
        <v>219</v>
      </c>
      <c r="C14" s="118">
        <v>1039</v>
      </c>
      <c r="D14" s="122">
        <v>1244</v>
      </c>
      <c r="E14" s="113" t="s">
        <v>221</v>
      </c>
      <c r="F14" s="124" t="s">
        <v>223</v>
      </c>
      <c r="G14" s="118">
        <v>13649</v>
      </c>
      <c r="H14" s="122">
        <v>67243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>
      <c r="A15" s="113" t="s">
        <v>224</v>
      </c>
      <c r="B15" s="114" t="s">
        <v>225</v>
      </c>
      <c r="C15" s="118">
        <v>5491</v>
      </c>
      <c r="D15" s="122">
        <v>6348</v>
      </c>
      <c r="E15" s="113" t="s">
        <v>92</v>
      </c>
      <c r="F15" s="124" t="s">
        <v>227</v>
      </c>
      <c r="G15" s="118">
        <v>477</v>
      </c>
      <c r="H15" s="122">
        <v>504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>
      <c r="A16" s="113" t="s">
        <v>228</v>
      </c>
      <c r="B16" s="114" t="s">
        <v>229</v>
      </c>
      <c r="C16" s="118">
        <v>346</v>
      </c>
      <c r="D16" s="122">
        <v>507</v>
      </c>
      <c r="E16" s="129" t="s">
        <v>65</v>
      </c>
      <c r="F16" s="131" t="s">
        <v>236</v>
      </c>
      <c r="G16" s="132">
        <f t="shared" ref="G16:H16" si="0">SUM(G12:G15)</f>
        <v>45409</v>
      </c>
      <c r="H16" s="133">
        <f t="shared" si="0"/>
        <v>103948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1.5" customHeight="1">
      <c r="A17" s="113" t="s">
        <v>258</v>
      </c>
      <c r="B17" s="114" t="s">
        <v>259</v>
      </c>
      <c r="C17" s="118">
        <v>30265</v>
      </c>
      <c r="D17" s="122">
        <v>36427</v>
      </c>
      <c r="E17" s="113"/>
      <c r="F17" s="134"/>
      <c r="G17" s="108"/>
      <c r="H17" s="10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1.5" customHeight="1">
      <c r="A18" s="113" t="s">
        <v>267</v>
      </c>
      <c r="B18" s="114" t="s">
        <v>268</v>
      </c>
      <c r="C18" s="118">
        <v>-1450</v>
      </c>
      <c r="D18" s="122"/>
      <c r="E18" s="103" t="s">
        <v>271</v>
      </c>
      <c r="F18" s="135" t="s">
        <v>272</v>
      </c>
      <c r="G18" s="136">
        <v>28</v>
      </c>
      <c r="H18" s="13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113" t="s">
        <v>284</v>
      </c>
      <c r="B19" s="114" t="s">
        <v>285</v>
      </c>
      <c r="C19" s="118">
        <v>280</v>
      </c>
      <c r="D19" s="122">
        <v>3481</v>
      </c>
      <c r="E19" s="113" t="s">
        <v>286</v>
      </c>
      <c r="F19" s="134" t="s">
        <v>287</v>
      </c>
      <c r="G19" s="118"/>
      <c r="H19" s="12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139" t="s">
        <v>289</v>
      </c>
      <c r="B20" s="114" t="s">
        <v>296</v>
      </c>
      <c r="C20" s="118"/>
      <c r="D20" s="122"/>
      <c r="E20" s="103"/>
      <c r="F20" s="111"/>
      <c r="G20" s="108"/>
      <c r="H20" s="10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139" t="s">
        <v>299</v>
      </c>
      <c r="B21" s="114" t="s">
        <v>300</v>
      </c>
      <c r="C21" s="118"/>
      <c r="D21" s="122"/>
      <c r="E21" s="103" t="s">
        <v>301</v>
      </c>
      <c r="F21" s="111"/>
      <c r="G21" s="108"/>
      <c r="H21" s="10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129" t="s">
        <v>65</v>
      </c>
      <c r="B22" s="141" t="s">
        <v>302</v>
      </c>
      <c r="C22" s="132">
        <f t="shared" ref="C22:D22" si="1">SUM(C12:C18)+C19</f>
        <v>44740</v>
      </c>
      <c r="D22" s="133">
        <f t="shared" si="1"/>
        <v>91711</v>
      </c>
      <c r="E22" s="113" t="s">
        <v>303</v>
      </c>
      <c r="F22" s="134" t="s">
        <v>304</v>
      </c>
      <c r="G22" s="118">
        <v>237</v>
      </c>
      <c r="H22" s="12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103"/>
      <c r="B23" s="114"/>
      <c r="C23" s="108"/>
      <c r="D23" s="109"/>
      <c r="E23" s="139" t="s">
        <v>307</v>
      </c>
      <c r="F23" s="134" t="s">
        <v>308</v>
      </c>
      <c r="G23" s="118">
        <v>39</v>
      </c>
      <c r="H23" s="12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1.5" customHeight="1">
      <c r="A24" s="103" t="s">
        <v>309</v>
      </c>
      <c r="B24" s="134"/>
      <c r="C24" s="108"/>
      <c r="D24" s="109"/>
      <c r="E24" s="113" t="s">
        <v>310</v>
      </c>
      <c r="F24" s="134" t="s">
        <v>311</v>
      </c>
      <c r="G24" s="118"/>
      <c r="H24" s="12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1.5" customHeight="1">
      <c r="A25" s="113" t="s">
        <v>313</v>
      </c>
      <c r="B25" s="134" t="s">
        <v>314</v>
      </c>
      <c r="C25" s="118">
        <f>36+101</f>
        <v>137</v>
      </c>
      <c r="D25" s="122"/>
      <c r="E25" s="113" t="s">
        <v>316</v>
      </c>
      <c r="F25" s="134" t="s">
        <v>317</v>
      </c>
      <c r="G25" s="118">
        <v>1</v>
      </c>
      <c r="H25" s="122">
        <v>20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1.5" customHeight="1">
      <c r="A26" s="113" t="s">
        <v>320</v>
      </c>
      <c r="B26" s="134" t="s">
        <v>321</v>
      </c>
      <c r="C26" s="118"/>
      <c r="D26" s="122"/>
      <c r="E26" s="113" t="s">
        <v>322</v>
      </c>
      <c r="F26" s="134" t="s">
        <v>324</v>
      </c>
      <c r="G26" s="118">
        <v>27</v>
      </c>
      <c r="H26" s="122">
        <v>205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1.5" customHeight="1">
      <c r="A27" s="113" t="s">
        <v>328</v>
      </c>
      <c r="B27" s="134" t="s">
        <v>329</v>
      </c>
      <c r="C27" s="118">
        <v>7</v>
      </c>
      <c r="D27" s="122">
        <v>13</v>
      </c>
      <c r="E27" s="129" t="s">
        <v>117</v>
      </c>
      <c r="F27" s="135" t="s">
        <v>330</v>
      </c>
      <c r="G27" s="132">
        <f t="shared" ref="G27:H27" si="2">SUM(G22:G26)</f>
        <v>304</v>
      </c>
      <c r="H27" s="133">
        <f t="shared" si="2"/>
        <v>225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113" t="s">
        <v>92</v>
      </c>
      <c r="B28" s="134" t="s">
        <v>332</v>
      </c>
      <c r="C28" s="118">
        <f>249+1</f>
        <v>250</v>
      </c>
      <c r="D28" s="122">
        <v>394</v>
      </c>
      <c r="E28" s="139"/>
      <c r="F28" s="111"/>
      <c r="G28" s="108"/>
      <c r="H28" s="10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129" t="s">
        <v>90</v>
      </c>
      <c r="B29" s="135" t="s">
        <v>337</v>
      </c>
      <c r="C29" s="132">
        <f t="shared" ref="C29:D29" si="3">SUM(C25:C28)</f>
        <v>394</v>
      </c>
      <c r="D29" s="133">
        <f t="shared" si="3"/>
        <v>407</v>
      </c>
      <c r="E29" s="113"/>
      <c r="F29" s="111"/>
      <c r="G29" s="108"/>
      <c r="H29" s="10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 customHeight="1">
      <c r="A30" s="148"/>
      <c r="B30" s="149"/>
      <c r="C30" s="151"/>
      <c r="D30" s="152"/>
      <c r="E30" s="153"/>
      <c r="F30" s="154"/>
      <c r="G30" s="155"/>
      <c r="H30" s="156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1.5" customHeight="1">
      <c r="A31" s="52" t="s">
        <v>360</v>
      </c>
      <c r="B31" s="30" t="s">
        <v>361</v>
      </c>
      <c r="C31" s="54">
        <f t="shared" ref="C31:D31" si="4">C29+C22</f>
        <v>45134</v>
      </c>
      <c r="D31" s="55">
        <f t="shared" si="4"/>
        <v>92118</v>
      </c>
      <c r="E31" s="52" t="s">
        <v>362</v>
      </c>
      <c r="F31" s="159" t="s">
        <v>363</v>
      </c>
      <c r="G31" s="54">
        <f t="shared" ref="G31:H31" si="5">G16+G18+G27</f>
        <v>45741</v>
      </c>
      <c r="H31" s="55">
        <f t="shared" si="5"/>
        <v>104173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162"/>
      <c r="B32" s="163"/>
      <c r="C32" s="164"/>
      <c r="D32" s="165"/>
      <c r="E32" s="162"/>
      <c r="F32" s="134"/>
      <c r="G32" s="108"/>
      <c r="H32" s="10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162" t="s">
        <v>365</v>
      </c>
      <c r="B33" s="163" t="s">
        <v>366</v>
      </c>
      <c r="C33" s="164">
        <f t="shared" ref="C33:D33" si="6">IF((G31-C31)&gt;0,G31-C31,0)</f>
        <v>607</v>
      </c>
      <c r="D33" s="165">
        <f t="shared" si="6"/>
        <v>12055</v>
      </c>
      <c r="E33" s="162" t="s">
        <v>368</v>
      </c>
      <c r="F33" s="135" t="s">
        <v>369</v>
      </c>
      <c r="G33" s="132">
        <f t="shared" ref="G33:H33" si="7">IF((C31-G31)&gt;0,C31-G31,0)</f>
        <v>0</v>
      </c>
      <c r="H33" s="133">
        <f t="shared" si="7"/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1.5" customHeight="1">
      <c r="A34" s="169" t="s">
        <v>370</v>
      </c>
      <c r="B34" s="135" t="s">
        <v>371</v>
      </c>
      <c r="C34" s="118"/>
      <c r="D34" s="122"/>
      <c r="E34" s="103" t="s">
        <v>372</v>
      </c>
      <c r="F34" s="134" t="s">
        <v>373</v>
      </c>
      <c r="G34" s="118"/>
      <c r="H34" s="12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103" t="s">
        <v>374</v>
      </c>
      <c r="B35" s="135" t="s">
        <v>375</v>
      </c>
      <c r="C35" s="118"/>
      <c r="D35" s="122"/>
      <c r="E35" s="103" t="s">
        <v>376</v>
      </c>
      <c r="F35" s="134" t="s">
        <v>377</v>
      </c>
      <c r="G35" s="118">
        <v>2</v>
      </c>
      <c r="H35" s="122">
        <v>54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 customHeight="1">
      <c r="A36" s="173" t="s">
        <v>379</v>
      </c>
      <c r="B36" s="149" t="s">
        <v>381</v>
      </c>
      <c r="C36" s="179">
        <f t="shared" ref="C36:D36" si="8">C31-C34+C35</f>
        <v>45134</v>
      </c>
      <c r="D36" s="181">
        <f t="shared" si="8"/>
        <v>92118</v>
      </c>
      <c r="E36" s="182" t="s">
        <v>382</v>
      </c>
      <c r="F36" s="149" t="s">
        <v>383</v>
      </c>
      <c r="G36" s="151">
        <f t="shared" ref="G36:H36" si="9">G35-G34+G31</f>
        <v>45743</v>
      </c>
      <c r="H36" s="152">
        <f t="shared" si="9"/>
        <v>104227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184" t="s">
        <v>384</v>
      </c>
      <c r="B37" s="30" t="s">
        <v>386</v>
      </c>
      <c r="C37" s="54">
        <f t="shared" ref="C37:D37" si="10">IF((G36-C36)&gt;0,G36-C36,0)</f>
        <v>609</v>
      </c>
      <c r="D37" s="55">
        <f t="shared" si="10"/>
        <v>12109</v>
      </c>
      <c r="E37" s="184" t="s">
        <v>387</v>
      </c>
      <c r="F37" s="159" t="s">
        <v>388</v>
      </c>
      <c r="G37" s="54">
        <f t="shared" ref="G37:H37" si="11">IF((C36-G36)&gt;0,C36-G36,0)</f>
        <v>0</v>
      </c>
      <c r="H37" s="55">
        <f t="shared" si="11"/>
        <v>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103" t="s">
        <v>390</v>
      </c>
      <c r="B38" s="135" t="s">
        <v>391</v>
      </c>
      <c r="C38" s="132">
        <f t="shared" ref="C38:D38" si="12">C39+C40+C41</f>
        <v>89</v>
      </c>
      <c r="D38" s="133">
        <f t="shared" si="12"/>
        <v>1287</v>
      </c>
      <c r="E38" s="185"/>
      <c r="F38" s="111"/>
      <c r="G38" s="108"/>
      <c r="H38" s="109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1.5" customHeight="1">
      <c r="A39" s="113" t="s">
        <v>392</v>
      </c>
      <c r="B39" s="134" t="s">
        <v>393</v>
      </c>
      <c r="C39" s="118">
        <v>89</v>
      </c>
      <c r="D39" s="122">
        <v>1287</v>
      </c>
      <c r="E39" s="185"/>
      <c r="F39" s="111"/>
      <c r="G39" s="108"/>
      <c r="H39" s="109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1.5" customHeight="1">
      <c r="A40" s="113" t="s">
        <v>394</v>
      </c>
      <c r="B40" s="124" t="s">
        <v>395</v>
      </c>
      <c r="C40" s="118"/>
      <c r="D40" s="122"/>
      <c r="E40" s="185"/>
      <c r="F40" s="134"/>
      <c r="G40" s="108"/>
      <c r="H40" s="10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113" t="s">
        <v>396</v>
      </c>
      <c r="B41" s="124" t="s">
        <v>397</v>
      </c>
      <c r="C41" s="118"/>
      <c r="D41" s="122"/>
      <c r="E41" s="185"/>
      <c r="F41" s="134"/>
      <c r="G41" s="108"/>
      <c r="H41" s="10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162" t="s">
        <v>398</v>
      </c>
      <c r="B42" s="186" t="s">
        <v>399</v>
      </c>
      <c r="C42" s="164">
        <f t="shared" ref="C42:D42" si="13">+IF((G36-C36-C38)&gt;0,G36-C36-C38,0)</f>
        <v>520</v>
      </c>
      <c r="D42" s="165">
        <f t="shared" si="13"/>
        <v>10822</v>
      </c>
      <c r="E42" s="187" t="s">
        <v>400</v>
      </c>
      <c r="F42" s="186" t="s">
        <v>401</v>
      </c>
      <c r="G42" s="164">
        <f t="shared" ref="G42:H42" si="14">IF(G37&gt;0,IF(C38+G37&lt;0,0,C38+G37),IF(C37-C38&lt;0,C38-C37,0))</f>
        <v>0</v>
      </c>
      <c r="H42" s="165">
        <f t="shared" si="14"/>
        <v>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162" t="s">
        <v>402</v>
      </c>
      <c r="B43" s="163" t="s">
        <v>403</v>
      </c>
      <c r="C43" s="118"/>
      <c r="D43" s="122"/>
      <c r="E43" s="162" t="s">
        <v>402</v>
      </c>
      <c r="F43" s="186" t="s">
        <v>404</v>
      </c>
      <c r="G43" s="188"/>
      <c r="H43" s="18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6.5" customHeight="1">
      <c r="A44" s="182" t="s">
        <v>405</v>
      </c>
      <c r="B44" s="39" t="s">
        <v>406</v>
      </c>
      <c r="C44" s="151">
        <f t="shared" ref="C44:D44" si="15">IF(G42=0,IF(C42-C43&gt;0,C42-C43+G43,0),IF(G42-G43&lt;0,G43-G42+C42,0))</f>
        <v>520</v>
      </c>
      <c r="D44" s="152">
        <f t="shared" si="15"/>
        <v>10822</v>
      </c>
      <c r="E44" s="182" t="s">
        <v>407</v>
      </c>
      <c r="F44" s="190" t="s">
        <v>408</v>
      </c>
      <c r="G44" s="151">
        <f t="shared" ref="G44:H44" si="16">IF(C42=0,IF(G42-G43&gt;0,G42-G43+C43,0),IF(C42-C43&lt;0,C43-C42+G43,0))</f>
        <v>0</v>
      </c>
      <c r="H44" s="152">
        <f t="shared" si="16"/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 customHeight="1">
      <c r="A45" s="191" t="s">
        <v>409</v>
      </c>
      <c r="B45" s="192" t="s">
        <v>410</v>
      </c>
      <c r="C45" s="193">
        <f t="shared" ref="C45:D45" si="17">C36+C38+C42</f>
        <v>45743</v>
      </c>
      <c r="D45" s="194">
        <f t="shared" si="17"/>
        <v>104227</v>
      </c>
      <c r="E45" s="191" t="s">
        <v>411</v>
      </c>
      <c r="F45" s="195" t="s">
        <v>412</v>
      </c>
      <c r="G45" s="193">
        <f t="shared" ref="G45:H45" si="18">G42+G36</f>
        <v>45743</v>
      </c>
      <c r="H45" s="194">
        <f t="shared" si="18"/>
        <v>104227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8"/>
      <c r="B46" s="196"/>
      <c r="C46" s="197"/>
      <c r="D46" s="197"/>
      <c r="E46" s="198"/>
      <c r="F46" s="28"/>
      <c r="G46" s="197"/>
      <c r="H46" s="19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337" t="s">
        <v>413</v>
      </c>
      <c r="B47" s="330"/>
      <c r="C47" s="330"/>
      <c r="D47" s="330"/>
      <c r="E47" s="330"/>
      <c r="F47" s="28"/>
      <c r="G47" s="197"/>
      <c r="H47" s="19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8"/>
      <c r="B48" s="196"/>
      <c r="C48" s="197"/>
      <c r="D48" s="197"/>
      <c r="E48" s="198"/>
      <c r="F48" s="28"/>
      <c r="G48" s="197"/>
      <c r="H48" s="19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8"/>
      <c r="B49" s="28"/>
      <c r="C49" s="197"/>
      <c r="D49" s="197"/>
      <c r="E49" s="28"/>
      <c r="F49" s="28"/>
      <c r="G49" s="197"/>
      <c r="H49" s="19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14" t="s">
        <v>23</v>
      </c>
      <c r="B50" s="331">
        <f>pdeReportingDate</f>
        <v>42821</v>
      </c>
      <c r="C50" s="330"/>
      <c r="D50" s="330"/>
      <c r="E50" s="330"/>
      <c r="F50" s="330"/>
      <c r="G50" s="330"/>
      <c r="H50" s="33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>
      <c r="A51" s="14"/>
      <c r="B51" s="183"/>
      <c r="C51" s="183"/>
      <c r="D51" s="183"/>
      <c r="E51" s="183"/>
      <c r="F51" s="183"/>
      <c r="G51" s="183"/>
      <c r="H51" s="183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>
      <c r="A52" s="14" t="s">
        <v>385</v>
      </c>
      <c r="B52" s="332" t="str">
        <f>authorName</f>
        <v>Силвия Илиева</v>
      </c>
      <c r="C52" s="330"/>
      <c r="D52" s="330"/>
      <c r="E52" s="330"/>
      <c r="F52" s="330"/>
      <c r="G52" s="330"/>
      <c r="H52" s="330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>
      <c r="A53" s="14"/>
      <c r="B53" s="17"/>
      <c r="C53" s="17"/>
      <c r="D53" s="17"/>
      <c r="E53" s="17"/>
      <c r="F53" s="17"/>
      <c r="G53" s="17"/>
      <c r="H53" s="17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>
      <c r="A54" s="14" t="s">
        <v>155</v>
      </c>
      <c r="B54" s="333"/>
      <c r="C54" s="330"/>
      <c r="D54" s="330"/>
      <c r="E54" s="330"/>
      <c r="F54" s="330"/>
      <c r="G54" s="330"/>
      <c r="H54" s="330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>
      <c r="A55" s="178"/>
      <c r="B55" s="329" t="s">
        <v>389</v>
      </c>
      <c r="C55" s="330"/>
      <c r="D55" s="330"/>
      <c r="E55" s="330"/>
      <c r="F55" s="177"/>
      <c r="G55" s="178"/>
      <c r="H55" s="3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178"/>
      <c r="B56" s="329" t="s">
        <v>389</v>
      </c>
      <c r="C56" s="330"/>
      <c r="D56" s="330"/>
      <c r="E56" s="330"/>
      <c r="F56" s="177"/>
      <c r="G56" s="178"/>
      <c r="H56" s="31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178"/>
      <c r="B57" s="329" t="s">
        <v>389</v>
      </c>
      <c r="C57" s="330"/>
      <c r="D57" s="330"/>
      <c r="E57" s="330"/>
      <c r="F57" s="177"/>
      <c r="G57" s="178"/>
      <c r="H57" s="3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178"/>
      <c r="B58" s="329" t="s">
        <v>389</v>
      </c>
      <c r="C58" s="330"/>
      <c r="D58" s="330"/>
      <c r="E58" s="330"/>
      <c r="F58" s="177"/>
      <c r="G58" s="178"/>
      <c r="H58" s="3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178"/>
      <c r="B59" s="329"/>
      <c r="C59" s="330"/>
      <c r="D59" s="330"/>
      <c r="E59" s="330"/>
      <c r="F59" s="177"/>
      <c r="G59" s="178"/>
      <c r="H59" s="3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178"/>
      <c r="B60" s="329"/>
      <c r="C60" s="330"/>
      <c r="D60" s="330"/>
      <c r="E60" s="330"/>
      <c r="F60" s="177"/>
      <c r="G60" s="178"/>
      <c r="H60" s="3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178"/>
      <c r="B61" s="329"/>
      <c r="C61" s="330"/>
      <c r="D61" s="330"/>
      <c r="E61" s="330"/>
      <c r="F61" s="177"/>
      <c r="G61" s="178"/>
      <c r="H61" s="3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28"/>
      <c r="B62" s="28"/>
      <c r="C62" s="197"/>
      <c r="D62" s="197"/>
      <c r="E62" s="28"/>
      <c r="F62" s="28"/>
      <c r="G62" s="197"/>
      <c r="H62" s="19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28"/>
      <c r="B63" s="28"/>
      <c r="C63" s="197"/>
      <c r="D63" s="197"/>
      <c r="E63" s="28"/>
      <c r="F63" s="28"/>
      <c r="G63" s="197"/>
      <c r="H63" s="19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28"/>
      <c r="B64" s="28"/>
      <c r="C64" s="197"/>
      <c r="D64" s="197"/>
      <c r="E64" s="28"/>
      <c r="F64" s="28"/>
      <c r="G64" s="197"/>
      <c r="H64" s="19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28"/>
      <c r="B65" s="28"/>
      <c r="C65" s="197"/>
      <c r="D65" s="197"/>
      <c r="E65" s="28"/>
      <c r="F65" s="28"/>
      <c r="G65" s="197"/>
      <c r="H65" s="19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28"/>
      <c r="B66" s="28"/>
      <c r="C66" s="197"/>
      <c r="D66" s="197"/>
      <c r="E66" s="28"/>
      <c r="F66" s="28"/>
      <c r="G66" s="197"/>
      <c r="H66" s="19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28"/>
      <c r="B67" s="28"/>
      <c r="C67" s="197"/>
      <c r="D67" s="197"/>
      <c r="E67" s="28"/>
      <c r="F67" s="28"/>
      <c r="G67" s="197"/>
      <c r="H67" s="19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28"/>
      <c r="B68" s="28"/>
      <c r="C68" s="197"/>
      <c r="D68" s="197"/>
      <c r="E68" s="28"/>
      <c r="F68" s="28"/>
      <c r="G68" s="197"/>
      <c r="H68" s="19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28"/>
      <c r="B69" s="28"/>
      <c r="C69" s="197"/>
      <c r="D69" s="197"/>
      <c r="E69" s="28"/>
      <c r="F69" s="28"/>
      <c r="G69" s="197"/>
      <c r="H69" s="19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28"/>
      <c r="B70" s="28"/>
      <c r="C70" s="197"/>
      <c r="D70" s="197"/>
      <c r="E70" s="28"/>
      <c r="F70" s="28"/>
      <c r="G70" s="197"/>
      <c r="H70" s="19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28"/>
      <c r="B71" s="28"/>
      <c r="C71" s="197"/>
      <c r="D71" s="197"/>
      <c r="E71" s="28"/>
      <c r="F71" s="28"/>
      <c r="G71" s="197"/>
      <c r="H71" s="19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28"/>
      <c r="B72" s="28"/>
      <c r="C72" s="197"/>
      <c r="D72" s="197"/>
      <c r="E72" s="28"/>
      <c r="F72" s="28"/>
      <c r="G72" s="197"/>
      <c r="H72" s="19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28"/>
      <c r="B73" s="28"/>
      <c r="C73" s="197"/>
      <c r="D73" s="197"/>
      <c r="E73" s="28"/>
      <c r="F73" s="28"/>
      <c r="G73" s="197"/>
      <c r="H73" s="19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28"/>
      <c r="B74" s="28"/>
      <c r="C74" s="197"/>
      <c r="D74" s="197"/>
      <c r="E74" s="28"/>
      <c r="F74" s="28"/>
      <c r="G74" s="197"/>
      <c r="H74" s="19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28"/>
      <c r="B75" s="28"/>
      <c r="C75" s="197"/>
      <c r="D75" s="197"/>
      <c r="E75" s="28"/>
      <c r="F75" s="28"/>
      <c r="G75" s="197"/>
      <c r="H75" s="19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28"/>
      <c r="B76" s="28"/>
      <c r="C76" s="197"/>
      <c r="D76" s="197"/>
      <c r="E76" s="28"/>
      <c r="F76" s="28"/>
      <c r="G76" s="197"/>
      <c r="H76" s="19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28"/>
      <c r="B77" s="28"/>
      <c r="C77" s="197"/>
      <c r="D77" s="197"/>
      <c r="E77" s="28"/>
      <c r="F77" s="28"/>
      <c r="G77" s="197"/>
      <c r="H77" s="19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28"/>
      <c r="B78" s="28"/>
      <c r="C78" s="197"/>
      <c r="D78" s="197"/>
      <c r="E78" s="28"/>
      <c r="F78" s="28"/>
      <c r="G78" s="197"/>
      <c r="H78" s="19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28"/>
      <c r="B79" s="28"/>
      <c r="C79" s="197"/>
      <c r="D79" s="197"/>
      <c r="E79" s="28"/>
      <c r="F79" s="28"/>
      <c r="G79" s="197"/>
      <c r="H79" s="19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28"/>
      <c r="B80" s="28"/>
      <c r="C80" s="197"/>
      <c r="D80" s="197"/>
      <c r="E80" s="28"/>
      <c r="F80" s="28"/>
      <c r="G80" s="197"/>
      <c r="H80" s="19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28"/>
      <c r="B81" s="28"/>
      <c r="C81" s="197"/>
      <c r="D81" s="197"/>
      <c r="E81" s="28"/>
      <c r="F81" s="28"/>
      <c r="G81" s="197"/>
      <c r="H81" s="19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28"/>
      <c r="B82" s="28"/>
      <c r="C82" s="197"/>
      <c r="D82" s="197"/>
      <c r="E82" s="28"/>
      <c r="F82" s="28"/>
      <c r="G82" s="197"/>
      <c r="H82" s="19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28"/>
      <c r="B83" s="28"/>
      <c r="C83" s="197"/>
      <c r="D83" s="197"/>
      <c r="E83" s="28"/>
      <c r="F83" s="28"/>
      <c r="G83" s="197"/>
      <c r="H83" s="19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28"/>
      <c r="B84" s="28"/>
      <c r="C84" s="197"/>
      <c r="D84" s="197"/>
      <c r="E84" s="28"/>
      <c r="F84" s="28"/>
      <c r="G84" s="197"/>
      <c r="H84" s="19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28"/>
      <c r="B85" s="28"/>
      <c r="C85" s="197"/>
      <c r="D85" s="197"/>
      <c r="E85" s="28"/>
      <c r="F85" s="28"/>
      <c r="G85" s="197"/>
      <c r="H85" s="19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28"/>
      <c r="B86" s="28"/>
      <c r="C86" s="197"/>
      <c r="D86" s="197"/>
      <c r="E86" s="28"/>
      <c r="F86" s="28"/>
      <c r="G86" s="197"/>
      <c r="H86" s="19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28"/>
      <c r="B87" s="28"/>
      <c r="C87" s="197"/>
      <c r="D87" s="197"/>
      <c r="E87" s="28"/>
      <c r="F87" s="28"/>
      <c r="G87" s="197"/>
      <c r="H87" s="19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28"/>
      <c r="B88" s="28"/>
      <c r="C88" s="197"/>
      <c r="D88" s="197"/>
      <c r="E88" s="28"/>
      <c r="F88" s="28"/>
      <c r="G88" s="197"/>
      <c r="H88" s="19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28"/>
      <c r="B89" s="28"/>
      <c r="C89" s="197"/>
      <c r="D89" s="197"/>
      <c r="E89" s="28"/>
      <c r="F89" s="28"/>
      <c r="G89" s="197"/>
      <c r="H89" s="19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28"/>
      <c r="B90" s="28"/>
      <c r="C90" s="197"/>
      <c r="D90" s="197"/>
      <c r="E90" s="28"/>
      <c r="F90" s="28"/>
      <c r="G90" s="197"/>
      <c r="H90" s="19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28"/>
      <c r="B91" s="28"/>
      <c r="C91" s="197"/>
      <c r="D91" s="197"/>
      <c r="E91" s="28"/>
      <c r="F91" s="28"/>
      <c r="G91" s="197"/>
      <c r="H91" s="19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28"/>
      <c r="B92" s="28"/>
      <c r="C92" s="197"/>
      <c r="D92" s="197"/>
      <c r="E92" s="28"/>
      <c r="F92" s="28"/>
      <c r="G92" s="197"/>
      <c r="H92" s="19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28"/>
      <c r="B93" s="28"/>
      <c r="C93" s="197"/>
      <c r="D93" s="197"/>
      <c r="E93" s="28"/>
      <c r="F93" s="28"/>
      <c r="G93" s="197"/>
      <c r="H93" s="19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28"/>
      <c r="B94" s="28"/>
      <c r="C94" s="197"/>
      <c r="D94" s="197"/>
      <c r="E94" s="28"/>
      <c r="F94" s="28"/>
      <c r="G94" s="197"/>
      <c r="H94" s="19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28"/>
      <c r="B95" s="28"/>
      <c r="C95" s="197"/>
      <c r="D95" s="197"/>
      <c r="E95" s="28"/>
      <c r="F95" s="28"/>
      <c r="G95" s="197"/>
      <c r="H95" s="19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28"/>
      <c r="B96" s="28"/>
      <c r="C96" s="197"/>
      <c r="D96" s="197"/>
      <c r="E96" s="28"/>
      <c r="F96" s="28"/>
      <c r="G96" s="197"/>
      <c r="H96" s="19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28"/>
      <c r="B97" s="28"/>
      <c r="C97" s="197"/>
      <c r="D97" s="197"/>
      <c r="E97" s="28"/>
      <c r="F97" s="28"/>
      <c r="G97" s="197"/>
      <c r="H97" s="19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28"/>
      <c r="B98" s="28"/>
      <c r="C98" s="197"/>
      <c r="D98" s="197"/>
      <c r="E98" s="28"/>
      <c r="F98" s="28"/>
      <c r="G98" s="197"/>
      <c r="H98" s="19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28"/>
      <c r="B99" s="28"/>
      <c r="C99" s="197"/>
      <c r="D99" s="197"/>
      <c r="E99" s="28"/>
      <c r="F99" s="28"/>
      <c r="G99" s="197"/>
      <c r="H99" s="19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28"/>
      <c r="B100" s="28"/>
      <c r="C100" s="197"/>
      <c r="D100" s="197"/>
      <c r="E100" s="28"/>
      <c r="F100" s="28"/>
      <c r="G100" s="197"/>
      <c r="H100" s="19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28"/>
      <c r="B101" s="28"/>
      <c r="C101" s="197"/>
      <c r="D101" s="197"/>
      <c r="E101" s="28"/>
      <c r="F101" s="28"/>
      <c r="G101" s="197"/>
      <c r="H101" s="19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28"/>
      <c r="B102" s="28"/>
      <c r="C102" s="197"/>
      <c r="D102" s="197"/>
      <c r="E102" s="28"/>
      <c r="F102" s="28"/>
      <c r="G102" s="197"/>
      <c r="H102" s="19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28"/>
      <c r="B103" s="28"/>
      <c r="C103" s="197"/>
      <c r="D103" s="197"/>
      <c r="E103" s="28"/>
      <c r="F103" s="28"/>
      <c r="G103" s="197"/>
      <c r="H103" s="19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28"/>
      <c r="B104" s="28"/>
      <c r="C104" s="4"/>
      <c r="D104" s="4"/>
      <c r="E104" s="28"/>
      <c r="F104" s="28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28"/>
      <c r="B105" s="28"/>
      <c r="C105" s="4"/>
      <c r="D105" s="4"/>
      <c r="E105" s="28"/>
      <c r="F105" s="28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28"/>
      <c r="B106" s="28"/>
      <c r="C106" s="4"/>
      <c r="D106" s="4"/>
      <c r="E106" s="28"/>
      <c r="F106" s="28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28"/>
      <c r="B107" s="28"/>
      <c r="C107" s="4"/>
      <c r="D107" s="4"/>
      <c r="E107" s="28"/>
      <c r="F107" s="28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28"/>
      <c r="B108" s="28"/>
      <c r="C108" s="4"/>
      <c r="D108" s="4"/>
      <c r="E108" s="28"/>
      <c r="F108" s="28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28"/>
      <c r="B109" s="28"/>
      <c r="C109" s="4"/>
      <c r="D109" s="4"/>
      <c r="E109" s="28"/>
      <c r="F109" s="28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28"/>
      <c r="B110" s="28"/>
      <c r="C110" s="4"/>
      <c r="D110" s="4"/>
      <c r="E110" s="28"/>
      <c r="F110" s="28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28"/>
      <c r="B111" s="28"/>
      <c r="C111" s="4"/>
      <c r="D111" s="4"/>
      <c r="E111" s="28"/>
      <c r="F111" s="28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28"/>
      <c r="B112" s="28"/>
      <c r="C112" s="4"/>
      <c r="D112" s="4"/>
      <c r="E112" s="28"/>
      <c r="F112" s="28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28"/>
      <c r="B113" s="28"/>
      <c r="C113" s="4"/>
      <c r="D113" s="4"/>
      <c r="E113" s="28"/>
      <c r="F113" s="28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28"/>
      <c r="B114" s="28"/>
      <c r="C114" s="4"/>
      <c r="D114" s="4"/>
      <c r="E114" s="28"/>
      <c r="F114" s="28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28"/>
      <c r="B115" s="28"/>
      <c r="C115" s="4"/>
      <c r="D115" s="4"/>
      <c r="E115" s="28"/>
      <c r="F115" s="28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28"/>
      <c r="B116" s="28"/>
      <c r="C116" s="4"/>
      <c r="D116" s="4"/>
      <c r="E116" s="28"/>
      <c r="F116" s="28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28"/>
      <c r="B117" s="28"/>
      <c r="C117" s="4"/>
      <c r="D117" s="4"/>
      <c r="E117" s="28"/>
      <c r="F117" s="28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28"/>
      <c r="B118" s="28"/>
      <c r="C118" s="4"/>
      <c r="D118" s="4"/>
      <c r="E118" s="28"/>
      <c r="F118" s="28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28"/>
      <c r="B119" s="28"/>
      <c r="C119" s="4"/>
      <c r="D119" s="4"/>
      <c r="E119" s="28"/>
      <c r="F119" s="28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28"/>
      <c r="B120" s="28"/>
      <c r="C120" s="4"/>
      <c r="D120" s="4"/>
      <c r="E120" s="28"/>
      <c r="F120" s="28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28"/>
      <c r="B121" s="28"/>
      <c r="C121" s="4"/>
      <c r="D121" s="4"/>
      <c r="E121" s="28"/>
      <c r="F121" s="28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28"/>
      <c r="B122" s="28"/>
      <c r="C122" s="4"/>
      <c r="D122" s="4"/>
      <c r="E122" s="28"/>
      <c r="F122" s="28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28"/>
      <c r="B123" s="28"/>
      <c r="C123" s="4"/>
      <c r="D123" s="4"/>
      <c r="E123" s="28"/>
      <c r="F123" s="28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28"/>
      <c r="B124" s="28"/>
      <c r="C124" s="4"/>
      <c r="D124" s="4"/>
      <c r="E124" s="28"/>
      <c r="F124" s="28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28"/>
      <c r="B125" s="28"/>
      <c r="C125" s="4"/>
      <c r="D125" s="4"/>
      <c r="E125" s="28"/>
      <c r="F125" s="28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28"/>
      <c r="B126" s="28"/>
      <c r="C126" s="4"/>
      <c r="D126" s="4"/>
      <c r="E126" s="28"/>
      <c r="F126" s="28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28"/>
      <c r="B127" s="28"/>
      <c r="C127" s="4"/>
      <c r="D127" s="4"/>
      <c r="E127" s="28"/>
      <c r="F127" s="28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28"/>
      <c r="B128" s="28"/>
      <c r="C128" s="4"/>
      <c r="D128" s="4"/>
      <c r="E128" s="28"/>
      <c r="F128" s="28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28"/>
      <c r="B129" s="28"/>
      <c r="C129" s="4"/>
      <c r="D129" s="4"/>
      <c r="E129" s="28"/>
      <c r="F129" s="28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28"/>
      <c r="B130" s="28"/>
      <c r="C130" s="4"/>
      <c r="D130" s="4"/>
      <c r="E130" s="28"/>
      <c r="F130" s="28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28"/>
      <c r="B131" s="28"/>
      <c r="C131" s="4"/>
      <c r="D131" s="4"/>
      <c r="E131" s="28"/>
      <c r="F131" s="28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28"/>
      <c r="B132" s="28"/>
      <c r="C132" s="4"/>
      <c r="D132" s="4"/>
      <c r="E132" s="28"/>
      <c r="F132" s="28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28"/>
      <c r="B133" s="28"/>
      <c r="C133" s="4"/>
      <c r="D133" s="4"/>
      <c r="E133" s="28"/>
      <c r="F133" s="28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28"/>
      <c r="B134" s="28"/>
      <c r="C134" s="4"/>
      <c r="D134" s="4"/>
      <c r="E134" s="28"/>
      <c r="F134" s="28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28"/>
      <c r="B135" s="28"/>
      <c r="C135" s="4"/>
      <c r="D135" s="4"/>
      <c r="E135" s="28"/>
      <c r="F135" s="28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28"/>
      <c r="B136" s="28"/>
      <c r="C136" s="4"/>
      <c r="D136" s="4"/>
      <c r="E136" s="28"/>
      <c r="F136" s="28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28"/>
      <c r="B137" s="28"/>
      <c r="C137" s="4"/>
      <c r="D137" s="4"/>
      <c r="E137" s="28"/>
      <c r="F137" s="28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28"/>
      <c r="B138" s="28"/>
      <c r="C138" s="4"/>
      <c r="D138" s="4"/>
      <c r="E138" s="28"/>
      <c r="F138" s="28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28"/>
      <c r="B139" s="28"/>
      <c r="C139" s="4"/>
      <c r="D139" s="4"/>
      <c r="E139" s="28"/>
      <c r="F139" s="28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28"/>
      <c r="B140" s="28"/>
      <c r="C140" s="4"/>
      <c r="D140" s="4"/>
      <c r="E140" s="28"/>
      <c r="F140" s="28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28"/>
      <c r="B141" s="28"/>
      <c r="C141" s="4"/>
      <c r="D141" s="4"/>
      <c r="E141" s="28"/>
      <c r="F141" s="28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28"/>
      <c r="B142" s="28"/>
      <c r="C142" s="4"/>
      <c r="D142" s="4"/>
      <c r="E142" s="28"/>
      <c r="F142" s="28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28"/>
      <c r="B143" s="28"/>
      <c r="C143" s="4"/>
      <c r="D143" s="4"/>
      <c r="E143" s="28"/>
      <c r="F143" s="28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28"/>
      <c r="B144" s="28"/>
      <c r="C144" s="4"/>
      <c r="D144" s="4"/>
      <c r="E144" s="28"/>
      <c r="F144" s="28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28"/>
      <c r="B145" s="28"/>
      <c r="C145" s="4"/>
      <c r="D145" s="4"/>
      <c r="E145" s="28"/>
      <c r="F145" s="28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28"/>
      <c r="B146" s="28"/>
      <c r="C146" s="4"/>
      <c r="D146" s="4"/>
      <c r="E146" s="28"/>
      <c r="F146" s="28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28"/>
      <c r="B147" s="28"/>
      <c r="C147" s="4"/>
      <c r="D147" s="4"/>
      <c r="E147" s="28"/>
      <c r="F147" s="28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28"/>
      <c r="B148" s="28"/>
      <c r="C148" s="4"/>
      <c r="D148" s="4"/>
      <c r="E148" s="28"/>
      <c r="F148" s="28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28"/>
      <c r="B149" s="28"/>
      <c r="C149" s="4"/>
      <c r="D149" s="4"/>
      <c r="E149" s="28"/>
      <c r="F149" s="28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28"/>
      <c r="B150" s="28"/>
      <c r="C150" s="4"/>
      <c r="D150" s="4"/>
      <c r="E150" s="28"/>
      <c r="F150" s="28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28"/>
      <c r="B151" s="28"/>
      <c r="C151" s="4"/>
      <c r="D151" s="4"/>
      <c r="E151" s="28"/>
      <c r="F151" s="28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28"/>
      <c r="B152" s="28"/>
      <c r="C152" s="4"/>
      <c r="D152" s="4"/>
      <c r="E152" s="28"/>
      <c r="F152" s="28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28"/>
      <c r="B153" s="28"/>
      <c r="C153" s="4"/>
      <c r="D153" s="4"/>
      <c r="E153" s="28"/>
      <c r="F153" s="28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28"/>
      <c r="B154" s="28"/>
      <c r="C154" s="4"/>
      <c r="D154" s="4"/>
      <c r="E154" s="28"/>
      <c r="F154" s="28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28"/>
      <c r="B155" s="28"/>
      <c r="C155" s="4"/>
      <c r="D155" s="4"/>
      <c r="E155" s="28"/>
      <c r="F155" s="28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28"/>
      <c r="B156" s="28"/>
      <c r="C156" s="4"/>
      <c r="D156" s="4"/>
      <c r="E156" s="28"/>
      <c r="F156" s="28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28"/>
      <c r="B157" s="28"/>
      <c r="C157" s="4"/>
      <c r="D157" s="4"/>
      <c r="E157" s="28"/>
      <c r="F157" s="28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28"/>
      <c r="B158" s="28"/>
      <c r="C158" s="4"/>
      <c r="D158" s="4"/>
      <c r="E158" s="28"/>
      <c r="F158" s="28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28"/>
      <c r="B159" s="28"/>
      <c r="C159" s="4"/>
      <c r="D159" s="4"/>
      <c r="E159" s="28"/>
      <c r="F159" s="28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28"/>
      <c r="B160" s="28"/>
      <c r="C160" s="4"/>
      <c r="D160" s="4"/>
      <c r="E160" s="28"/>
      <c r="F160" s="28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28"/>
      <c r="B161" s="28"/>
      <c r="C161" s="4"/>
      <c r="D161" s="4"/>
      <c r="E161" s="28"/>
      <c r="F161" s="28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28"/>
      <c r="B162" s="28"/>
      <c r="C162" s="4"/>
      <c r="D162" s="4"/>
      <c r="E162" s="28"/>
      <c r="F162" s="28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28"/>
      <c r="B163" s="28"/>
      <c r="C163" s="4"/>
      <c r="D163" s="4"/>
      <c r="E163" s="28"/>
      <c r="F163" s="28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28"/>
      <c r="B164" s="28"/>
      <c r="C164" s="4"/>
      <c r="D164" s="4"/>
      <c r="E164" s="28"/>
      <c r="F164" s="28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28"/>
      <c r="B165" s="28"/>
      <c r="C165" s="4"/>
      <c r="D165" s="4"/>
      <c r="E165" s="28"/>
      <c r="F165" s="28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28"/>
      <c r="B166" s="28"/>
      <c r="C166" s="4"/>
      <c r="D166" s="4"/>
      <c r="E166" s="28"/>
      <c r="F166" s="28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28"/>
      <c r="B167" s="28"/>
      <c r="C167" s="4"/>
      <c r="D167" s="4"/>
      <c r="E167" s="28"/>
      <c r="F167" s="28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28"/>
      <c r="B168" s="28"/>
      <c r="C168" s="4"/>
      <c r="D168" s="4"/>
      <c r="E168" s="28"/>
      <c r="F168" s="28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28"/>
      <c r="B169" s="28"/>
      <c r="C169" s="4"/>
      <c r="D169" s="4"/>
      <c r="E169" s="28"/>
      <c r="F169" s="28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28"/>
      <c r="B170" s="28"/>
      <c r="C170" s="4"/>
      <c r="D170" s="4"/>
      <c r="E170" s="28"/>
      <c r="F170" s="28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28"/>
      <c r="B171" s="28"/>
      <c r="C171" s="4"/>
      <c r="D171" s="4"/>
      <c r="E171" s="28"/>
      <c r="F171" s="28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28"/>
      <c r="B172" s="28"/>
      <c r="C172" s="4"/>
      <c r="D172" s="4"/>
      <c r="E172" s="28"/>
      <c r="F172" s="28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28"/>
      <c r="B173" s="28"/>
      <c r="C173" s="4"/>
      <c r="D173" s="4"/>
      <c r="E173" s="28"/>
      <c r="F173" s="28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28"/>
      <c r="B174" s="28"/>
      <c r="C174" s="4"/>
      <c r="D174" s="4"/>
      <c r="E174" s="28"/>
      <c r="F174" s="28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28"/>
      <c r="B175" s="28"/>
      <c r="C175" s="4"/>
      <c r="D175" s="4"/>
      <c r="E175" s="28"/>
      <c r="F175" s="28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28"/>
      <c r="B176" s="28"/>
      <c r="C176" s="4"/>
      <c r="D176" s="4"/>
      <c r="E176" s="28"/>
      <c r="F176" s="28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28"/>
      <c r="B177" s="28"/>
      <c r="C177" s="4"/>
      <c r="D177" s="4"/>
      <c r="E177" s="28"/>
      <c r="F177" s="28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28"/>
      <c r="B178" s="28"/>
      <c r="C178" s="4"/>
      <c r="D178" s="4"/>
      <c r="E178" s="28"/>
      <c r="F178" s="28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28"/>
      <c r="B179" s="28"/>
      <c r="C179" s="4"/>
      <c r="D179" s="4"/>
      <c r="E179" s="28"/>
      <c r="F179" s="28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28"/>
      <c r="B180" s="28"/>
      <c r="C180" s="4"/>
      <c r="D180" s="4"/>
      <c r="E180" s="28"/>
      <c r="F180" s="28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28"/>
      <c r="B181" s="28"/>
      <c r="C181" s="4"/>
      <c r="D181" s="4"/>
      <c r="E181" s="28"/>
      <c r="F181" s="28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28"/>
      <c r="B182" s="28"/>
      <c r="C182" s="4"/>
      <c r="D182" s="4"/>
      <c r="E182" s="28"/>
      <c r="F182" s="28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28"/>
      <c r="B183" s="28"/>
      <c r="C183" s="4"/>
      <c r="D183" s="4"/>
      <c r="E183" s="28"/>
      <c r="F183" s="28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28"/>
      <c r="B184" s="28"/>
      <c r="C184" s="4"/>
      <c r="D184" s="4"/>
      <c r="E184" s="28"/>
      <c r="F184" s="28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28"/>
      <c r="B185" s="28"/>
      <c r="C185" s="4"/>
      <c r="D185" s="4"/>
      <c r="E185" s="28"/>
      <c r="F185" s="28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28"/>
      <c r="B186" s="28"/>
      <c r="C186" s="4"/>
      <c r="D186" s="4"/>
      <c r="E186" s="28"/>
      <c r="F186" s="28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28"/>
      <c r="B187" s="28"/>
      <c r="C187" s="4"/>
      <c r="D187" s="4"/>
      <c r="E187" s="28"/>
      <c r="F187" s="28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28"/>
      <c r="B188" s="28"/>
      <c r="C188" s="4"/>
      <c r="D188" s="4"/>
      <c r="E188" s="28"/>
      <c r="F188" s="28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28"/>
      <c r="B189" s="28"/>
      <c r="C189" s="4"/>
      <c r="D189" s="4"/>
      <c r="E189" s="28"/>
      <c r="F189" s="28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28"/>
      <c r="B190" s="28"/>
      <c r="C190" s="4"/>
      <c r="D190" s="4"/>
      <c r="E190" s="28"/>
      <c r="F190" s="28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28"/>
      <c r="B191" s="28"/>
      <c r="C191" s="4"/>
      <c r="D191" s="4"/>
      <c r="E191" s="28"/>
      <c r="F191" s="28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28"/>
      <c r="B192" s="28"/>
      <c r="C192" s="4"/>
      <c r="D192" s="4"/>
      <c r="E192" s="28"/>
      <c r="F192" s="28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28"/>
      <c r="B193" s="28"/>
      <c r="C193" s="4"/>
      <c r="D193" s="4"/>
      <c r="E193" s="28"/>
      <c r="F193" s="28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28"/>
      <c r="B194" s="28"/>
      <c r="C194" s="4"/>
      <c r="D194" s="4"/>
      <c r="E194" s="28"/>
      <c r="F194" s="28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28"/>
      <c r="B195" s="28"/>
      <c r="C195" s="4"/>
      <c r="D195" s="4"/>
      <c r="E195" s="28"/>
      <c r="F195" s="28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28"/>
      <c r="B196" s="28"/>
      <c r="C196" s="4"/>
      <c r="D196" s="4"/>
      <c r="E196" s="28"/>
      <c r="F196" s="28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28"/>
      <c r="B197" s="28"/>
      <c r="C197" s="4"/>
      <c r="D197" s="4"/>
      <c r="E197" s="28"/>
      <c r="F197" s="28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28"/>
      <c r="B198" s="28"/>
      <c r="C198" s="4"/>
      <c r="D198" s="4"/>
      <c r="E198" s="28"/>
      <c r="F198" s="28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28"/>
      <c r="B199" s="28"/>
      <c r="C199" s="4"/>
      <c r="D199" s="4"/>
      <c r="E199" s="28"/>
      <c r="F199" s="28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28"/>
      <c r="B200" s="28"/>
      <c r="C200" s="4"/>
      <c r="D200" s="4"/>
      <c r="E200" s="28"/>
      <c r="F200" s="28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28"/>
      <c r="B201" s="28"/>
      <c r="C201" s="4"/>
      <c r="D201" s="4"/>
      <c r="E201" s="28"/>
      <c r="F201" s="28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28"/>
      <c r="B202" s="28"/>
      <c r="C202" s="4"/>
      <c r="D202" s="4"/>
      <c r="E202" s="28"/>
      <c r="F202" s="28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28"/>
      <c r="B203" s="28"/>
      <c r="C203" s="4"/>
      <c r="D203" s="4"/>
      <c r="E203" s="28"/>
      <c r="F203" s="28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28"/>
      <c r="B204" s="28"/>
      <c r="C204" s="4"/>
      <c r="D204" s="4"/>
      <c r="E204" s="28"/>
      <c r="F204" s="28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28"/>
      <c r="B205" s="28"/>
      <c r="C205" s="4"/>
      <c r="D205" s="4"/>
      <c r="E205" s="28"/>
      <c r="F205" s="28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28"/>
      <c r="B206" s="28"/>
      <c r="C206" s="4"/>
      <c r="D206" s="4"/>
      <c r="E206" s="28"/>
      <c r="F206" s="28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28"/>
      <c r="B207" s="28"/>
      <c r="C207" s="4"/>
      <c r="D207" s="4"/>
      <c r="E207" s="28"/>
      <c r="F207" s="28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28"/>
      <c r="B208" s="28"/>
      <c r="C208" s="4"/>
      <c r="D208" s="4"/>
      <c r="E208" s="28"/>
      <c r="F208" s="28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28"/>
      <c r="B209" s="28"/>
      <c r="C209" s="4"/>
      <c r="D209" s="4"/>
      <c r="E209" s="28"/>
      <c r="F209" s="28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28"/>
      <c r="B210" s="28"/>
      <c r="C210" s="4"/>
      <c r="D210" s="4"/>
      <c r="E210" s="28"/>
      <c r="F210" s="28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28"/>
      <c r="B211" s="28"/>
      <c r="C211" s="4"/>
      <c r="D211" s="4"/>
      <c r="E211" s="28"/>
      <c r="F211" s="28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28"/>
      <c r="B212" s="28"/>
      <c r="C212" s="4"/>
      <c r="D212" s="4"/>
      <c r="E212" s="28"/>
      <c r="F212" s="28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28"/>
      <c r="B213" s="28"/>
      <c r="C213" s="4"/>
      <c r="D213" s="4"/>
      <c r="E213" s="28"/>
      <c r="F213" s="28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28"/>
      <c r="B214" s="28"/>
      <c r="C214" s="4"/>
      <c r="D214" s="4"/>
      <c r="E214" s="28"/>
      <c r="F214" s="28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28"/>
      <c r="B215" s="28"/>
      <c r="C215" s="4"/>
      <c r="D215" s="4"/>
      <c r="E215" s="28"/>
      <c r="F215" s="28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28"/>
      <c r="B216" s="28"/>
      <c r="C216" s="4"/>
      <c r="D216" s="4"/>
      <c r="E216" s="28"/>
      <c r="F216" s="28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28"/>
      <c r="B217" s="28"/>
      <c r="C217" s="4"/>
      <c r="D217" s="4"/>
      <c r="E217" s="28"/>
      <c r="F217" s="28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28"/>
      <c r="B218" s="28"/>
      <c r="C218" s="4"/>
      <c r="D218" s="4"/>
      <c r="E218" s="28"/>
      <c r="F218" s="28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28"/>
      <c r="B219" s="28"/>
      <c r="C219" s="4"/>
      <c r="D219" s="4"/>
      <c r="E219" s="28"/>
      <c r="F219" s="28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28"/>
      <c r="B220" s="28"/>
      <c r="C220" s="4"/>
      <c r="D220" s="4"/>
      <c r="E220" s="28"/>
      <c r="F220" s="28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28"/>
      <c r="B221" s="28"/>
      <c r="C221" s="4"/>
      <c r="D221" s="4"/>
      <c r="E221" s="28"/>
      <c r="F221" s="28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28"/>
      <c r="B222" s="28"/>
      <c r="C222" s="4"/>
      <c r="D222" s="4"/>
      <c r="E222" s="28"/>
      <c r="F222" s="28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28"/>
      <c r="B223" s="28"/>
      <c r="C223" s="4"/>
      <c r="D223" s="4"/>
      <c r="E223" s="28"/>
      <c r="F223" s="28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28"/>
      <c r="B224" s="28"/>
      <c r="C224" s="4"/>
      <c r="D224" s="4"/>
      <c r="E224" s="28"/>
      <c r="F224" s="28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28"/>
      <c r="B225" s="28"/>
      <c r="C225" s="4"/>
      <c r="D225" s="4"/>
      <c r="E225" s="28"/>
      <c r="F225" s="28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28"/>
      <c r="B226" s="28"/>
      <c r="C226" s="4"/>
      <c r="D226" s="4"/>
      <c r="E226" s="28"/>
      <c r="F226" s="28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28"/>
      <c r="B227" s="28"/>
      <c r="C227" s="4"/>
      <c r="D227" s="4"/>
      <c r="E227" s="28"/>
      <c r="F227" s="28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28"/>
      <c r="B228" s="28"/>
      <c r="C228" s="4"/>
      <c r="D228" s="4"/>
      <c r="E228" s="28"/>
      <c r="F228" s="28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28"/>
      <c r="B229" s="28"/>
      <c r="C229" s="4"/>
      <c r="D229" s="4"/>
      <c r="E229" s="28"/>
      <c r="F229" s="28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28"/>
      <c r="B230" s="28"/>
      <c r="C230" s="4"/>
      <c r="D230" s="4"/>
      <c r="E230" s="28"/>
      <c r="F230" s="28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28"/>
      <c r="B231" s="28"/>
      <c r="C231" s="4"/>
      <c r="D231" s="4"/>
      <c r="E231" s="28"/>
      <c r="F231" s="28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28"/>
      <c r="B232" s="28"/>
      <c r="C232" s="4"/>
      <c r="D232" s="4"/>
      <c r="E232" s="28"/>
      <c r="F232" s="28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28"/>
      <c r="B233" s="28"/>
      <c r="C233" s="4"/>
      <c r="D233" s="4"/>
      <c r="E233" s="28"/>
      <c r="F233" s="28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28"/>
      <c r="B234" s="28"/>
      <c r="C234" s="4"/>
      <c r="D234" s="4"/>
      <c r="E234" s="28"/>
      <c r="F234" s="28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28"/>
      <c r="B235" s="28"/>
      <c r="C235" s="4"/>
      <c r="D235" s="4"/>
      <c r="E235" s="28"/>
      <c r="F235" s="28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28"/>
      <c r="B236" s="28"/>
      <c r="C236" s="4"/>
      <c r="D236" s="4"/>
      <c r="E236" s="28"/>
      <c r="F236" s="28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28"/>
      <c r="B237" s="28"/>
      <c r="C237" s="4"/>
      <c r="D237" s="4"/>
      <c r="E237" s="28"/>
      <c r="F237" s="28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28"/>
      <c r="B238" s="28"/>
      <c r="C238" s="4"/>
      <c r="D238" s="4"/>
      <c r="E238" s="28"/>
      <c r="F238" s="28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28"/>
      <c r="B239" s="28"/>
      <c r="C239" s="4"/>
      <c r="D239" s="4"/>
      <c r="E239" s="28"/>
      <c r="F239" s="28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28"/>
      <c r="B240" s="28"/>
      <c r="C240" s="4"/>
      <c r="D240" s="4"/>
      <c r="E240" s="28"/>
      <c r="F240" s="28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28"/>
      <c r="B241" s="28"/>
      <c r="C241" s="4"/>
      <c r="D241" s="4"/>
      <c r="E241" s="28"/>
      <c r="F241" s="28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28"/>
      <c r="B242" s="28"/>
      <c r="C242" s="4"/>
      <c r="D242" s="4"/>
      <c r="E242" s="28"/>
      <c r="F242" s="28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28"/>
      <c r="B243" s="28"/>
      <c r="C243" s="4"/>
      <c r="D243" s="4"/>
      <c r="E243" s="28"/>
      <c r="F243" s="28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28"/>
      <c r="B244" s="28"/>
      <c r="C244" s="4"/>
      <c r="D244" s="4"/>
      <c r="E244" s="28"/>
      <c r="F244" s="28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28"/>
      <c r="B245" s="28"/>
      <c r="C245" s="4"/>
      <c r="D245" s="4"/>
      <c r="E245" s="28"/>
      <c r="F245" s="28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28"/>
      <c r="B246" s="28"/>
      <c r="C246" s="4"/>
      <c r="D246" s="4"/>
      <c r="E246" s="28"/>
      <c r="F246" s="28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28"/>
      <c r="B247" s="28"/>
      <c r="C247" s="4"/>
      <c r="D247" s="4"/>
      <c r="E247" s="28"/>
      <c r="F247" s="28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28"/>
      <c r="B248" s="28"/>
      <c r="C248" s="4"/>
      <c r="D248" s="4"/>
      <c r="E248" s="28"/>
      <c r="F248" s="28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28"/>
      <c r="B249" s="28"/>
      <c r="C249" s="4"/>
      <c r="D249" s="4"/>
      <c r="E249" s="28"/>
      <c r="F249" s="28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28"/>
      <c r="B250" s="28"/>
      <c r="C250" s="4"/>
      <c r="D250" s="4"/>
      <c r="E250" s="28"/>
      <c r="F250" s="28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28"/>
      <c r="B251" s="28"/>
      <c r="C251" s="4"/>
      <c r="D251" s="4"/>
      <c r="E251" s="28"/>
      <c r="F251" s="28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28"/>
      <c r="B252" s="28"/>
      <c r="C252" s="4"/>
      <c r="D252" s="4"/>
      <c r="E252" s="28"/>
      <c r="F252" s="28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28"/>
      <c r="B253" s="28"/>
      <c r="C253" s="4"/>
      <c r="D253" s="4"/>
      <c r="E253" s="28"/>
      <c r="F253" s="28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28"/>
      <c r="B254" s="28"/>
      <c r="C254" s="4"/>
      <c r="D254" s="4"/>
      <c r="E254" s="28"/>
      <c r="F254" s="28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28"/>
      <c r="B255" s="28"/>
      <c r="C255" s="4"/>
      <c r="D255" s="4"/>
      <c r="E255" s="28"/>
      <c r="F255" s="28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28"/>
      <c r="B256" s="28"/>
      <c r="C256" s="4"/>
      <c r="D256" s="4"/>
      <c r="E256" s="28"/>
      <c r="F256" s="28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28"/>
      <c r="B257" s="28"/>
      <c r="C257" s="4"/>
      <c r="D257" s="4"/>
      <c r="E257" s="28"/>
      <c r="F257" s="28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28"/>
      <c r="B258" s="28"/>
      <c r="C258" s="4"/>
      <c r="D258" s="4"/>
      <c r="E258" s="28"/>
      <c r="F258" s="28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28"/>
      <c r="B259" s="28"/>
      <c r="C259" s="4"/>
      <c r="D259" s="4"/>
      <c r="E259" s="28"/>
      <c r="F259" s="28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28"/>
      <c r="B260" s="28"/>
      <c r="C260" s="4"/>
      <c r="D260" s="4"/>
      <c r="E260" s="28"/>
      <c r="F260" s="28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28"/>
      <c r="B261" s="28"/>
      <c r="C261" s="4"/>
      <c r="D261" s="4"/>
      <c r="E261" s="28"/>
      <c r="F261" s="28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28"/>
      <c r="B262" s="28"/>
      <c r="C262" s="4"/>
      <c r="D262" s="4"/>
      <c r="E262" s="28"/>
      <c r="F262" s="28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28"/>
      <c r="B263" s="28"/>
      <c r="C263" s="4"/>
      <c r="D263" s="4"/>
      <c r="E263" s="28"/>
      <c r="F263" s="28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28"/>
      <c r="B264" s="28"/>
      <c r="C264" s="4"/>
      <c r="D264" s="4"/>
      <c r="E264" s="28"/>
      <c r="F264" s="28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28"/>
      <c r="B265" s="28"/>
      <c r="C265" s="4"/>
      <c r="D265" s="4"/>
      <c r="E265" s="28"/>
      <c r="F265" s="28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28"/>
      <c r="B266" s="28"/>
      <c r="C266" s="4"/>
      <c r="D266" s="4"/>
      <c r="E266" s="28"/>
      <c r="F266" s="28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28"/>
      <c r="B267" s="28"/>
      <c r="C267" s="4"/>
      <c r="D267" s="4"/>
      <c r="E267" s="28"/>
      <c r="F267" s="28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28"/>
      <c r="B268" s="28"/>
      <c r="C268" s="4"/>
      <c r="D268" s="4"/>
      <c r="E268" s="28"/>
      <c r="F268" s="28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28"/>
      <c r="B269" s="28"/>
      <c r="C269" s="4"/>
      <c r="D269" s="4"/>
      <c r="E269" s="28"/>
      <c r="F269" s="28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28"/>
      <c r="B270" s="28"/>
      <c r="C270" s="4"/>
      <c r="D270" s="4"/>
      <c r="E270" s="28"/>
      <c r="F270" s="28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28"/>
      <c r="B271" s="28"/>
      <c r="C271" s="4"/>
      <c r="D271" s="4"/>
      <c r="E271" s="28"/>
      <c r="F271" s="28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28"/>
      <c r="B272" s="28"/>
      <c r="C272" s="4"/>
      <c r="D272" s="4"/>
      <c r="E272" s="28"/>
      <c r="F272" s="28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28"/>
      <c r="B273" s="28"/>
      <c r="C273" s="4"/>
      <c r="D273" s="4"/>
      <c r="E273" s="28"/>
      <c r="F273" s="28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28"/>
      <c r="B274" s="28"/>
      <c r="C274" s="4"/>
      <c r="D274" s="4"/>
      <c r="E274" s="28"/>
      <c r="F274" s="28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28"/>
      <c r="B275" s="28"/>
      <c r="C275" s="4"/>
      <c r="D275" s="4"/>
      <c r="E275" s="28"/>
      <c r="F275" s="28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28"/>
      <c r="B276" s="28"/>
      <c r="C276" s="4"/>
      <c r="D276" s="4"/>
      <c r="E276" s="28"/>
      <c r="F276" s="28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28"/>
      <c r="B277" s="28"/>
      <c r="C277" s="4"/>
      <c r="D277" s="4"/>
      <c r="E277" s="28"/>
      <c r="F277" s="28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28"/>
      <c r="B278" s="28"/>
      <c r="C278" s="4"/>
      <c r="D278" s="4"/>
      <c r="E278" s="28"/>
      <c r="F278" s="28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28"/>
      <c r="B279" s="28"/>
      <c r="C279" s="4"/>
      <c r="D279" s="4"/>
      <c r="E279" s="28"/>
      <c r="F279" s="28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28"/>
      <c r="B280" s="28"/>
      <c r="C280" s="4"/>
      <c r="D280" s="4"/>
      <c r="E280" s="28"/>
      <c r="F280" s="28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28"/>
      <c r="B281" s="28"/>
      <c r="C281" s="4"/>
      <c r="D281" s="4"/>
      <c r="E281" s="28"/>
      <c r="F281" s="28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28"/>
      <c r="B282" s="28"/>
      <c r="C282" s="4"/>
      <c r="D282" s="4"/>
      <c r="E282" s="28"/>
      <c r="F282" s="28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28"/>
      <c r="B283" s="28"/>
      <c r="C283" s="4"/>
      <c r="D283" s="4"/>
      <c r="E283" s="28"/>
      <c r="F283" s="28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28"/>
      <c r="B284" s="28"/>
      <c r="C284" s="4"/>
      <c r="D284" s="4"/>
      <c r="E284" s="28"/>
      <c r="F284" s="28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28"/>
      <c r="B285" s="28"/>
      <c r="C285" s="4"/>
      <c r="D285" s="4"/>
      <c r="E285" s="28"/>
      <c r="F285" s="28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28"/>
      <c r="B286" s="28"/>
      <c r="C286" s="4"/>
      <c r="D286" s="4"/>
      <c r="E286" s="28"/>
      <c r="F286" s="28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28"/>
      <c r="B287" s="28"/>
      <c r="C287" s="4"/>
      <c r="D287" s="4"/>
      <c r="E287" s="28"/>
      <c r="F287" s="28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28"/>
      <c r="B288" s="28"/>
      <c r="C288" s="4"/>
      <c r="D288" s="4"/>
      <c r="E288" s="28"/>
      <c r="F288" s="28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28"/>
      <c r="B289" s="28"/>
      <c r="C289" s="4"/>
      <c r="D289" s="4"/>
      <c r="E289" s="28"/>
      <c r="F289" s="28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28"/>
      <c r="B290" s="28"/>
      <c r="C290" s="4"/>
      <c r="D290" s="4"/>
      <c r="E290" s="28"/>
      <c r="F290" s="28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28"/>
      <c r="B291" s="28"/>
      <c r="C291" s="4"/>
      <c r="D291" s="4"/>
      <c r="E291" s="28"/>
      <c r="F291" s="28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28"/>
      <c r="B292" s="28"/>
      <c r="C292" s="4"/>
      <c r="D292" s="4"/>
      <c r="E292" s="28"/>
      <c r="F292" s="28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28"/>
      <c r="B293" s="28"/>
      <c r="C293" s="4"/>
      <c r="D293" s="4"/>
      <c r="E293" s="28"/>
      <c r="F293" s="28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28"/>
      <c r="B294" s="28"/>
      <c r="C294" s="4"/>
      <c r="D294" s="4"/>
      <c r="E294" s="28"/>
      <c r="F294" s="28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28"/>
      <c r="B295" s="28"/>
      <c r="C295" s="4"/>
      <c r="D295" s="4"/>
      <c r="E295" s="28"/>
      <c r="F295" s="28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28"/>
      <c r="B296" s="28"/>
      <c r="C296" s="4"/>
      <c r="D296" s="4"/>
      <c r="E296" s="28"/>
      <c r="F296" s="28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28"/>
      <c r="B297" s="28"/>
      <c r="C297" s="4"/>
      <c r="D297" s="4"/>
      <c r="E297" s="28"/>
      <c r="F297" s="28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28"/>
      <c r="B298" s="28"/>
      <c r="C298" s="4"/>
      <c r="D298" s="4"/>
      <c r="E298" s="28"/>
      <c r="F298" s="28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28"/>
      <c r="B299" s="28"/>
      <c r="C299" s="4"/>
      <c r="D299" s="4"/>
      <c r="E299" s="28"/>
      <c r="F299" s="28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28"/>
      <c r="B300" s="28"/>
      <c r="C300" s="4"/>
      <c r="D300" s="4"/>
      <c r="E300" s="28"/>
      <c r="F300" s="28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28"/>
      <c r="B301" s="28"/>
      <c r="C301" s="4"/>
      <c r="D301" s="4"/>
      <c r="E301" s="28"/>
      <c r="F301" s="28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28"/>
      <c r="B302" s="28"/>
      <c r="C302" s="4"/>
      <c r="D302" s="4"/>
      <c r="E302" s="28"/>
      <c r="F302" s="28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28"/>
      <c r="B303" s="28"/>
      <c r="C303" s="4"/>
      <c r="D303" s="4"/>
      <c r="E303" s="28"/>
      <c r="F303" s="28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28"/>
      <c r="B304" s="28"/>
      <c r="C304" s="4"/>
      <c r="D304" s="4"/>
      <c r="E304" s="28"/>
      <c r="F304" s="28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28"/>
      <c r="B305" s="28"/>
      <c r="C305" s="4"/>
      <c r="D305" s="4"/>
      <c r="E305" s="28"/>
      <c r="F305" s="28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28"/>
      <c r="B306" s="28"/>
      <c r="C306" s="4"/>
      <c r="D306" s="4"/>
      <c r="E306" s="28"/>
      <c r="F306" s="28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28"/>
      <c r="B307" s="28"/>
      <c r="C307" s="4"/>
      <c r="D307" s="4"/>
      <c r="E307" s="28"/>
      <c r="F307" s="28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28"/>
      <c r="B308" s="28"/>
      <c r="C308" s="4"/>
      <c r="D308" s="4"/>
      <c r="E308" s="28"/>
      <c r="F308" s="28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28"/>
      <c r="B309" s="28"/>
      <c r="C309" s="4"/>
      <c r="D309" s="4"/>
      <c r="E309" s="28"/>
      <c r="F309" s="28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28"/>
      <c r="B310" s="28"/>
      <c r="C310" s="4"/>
      <c r="D310" s="4"/>
      <c r="E310" s="28"/>
      <c r="F310" s="28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28"/>
      <c r="B311" s="28"/>
      <c r="C311" s="4"/>
      <c r="D311" s="4"/>
      <c r="E311" s="28"/>
      <c r="F311" s="28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28"/>
      <c r="B312" s="28"/>
      <c r="C312" s="4"/>
      <c r="D312" s="4"/>
      <c r="E312" s="28"/>
      <c r="F312" s="28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28"/>
      <c r="B313" s="28"/>
      <c r="C313" s="4"/>
      <c r="D313" s="4"/>
      <c r="E313" s="28"/>
      <c r="F313" s="28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28"/>
      <c r="B314" s="28"/>
      <c r="C314" s="4"/>
      <c r="D314" s="4"/>
      <c r="E314" s="28"/>
      <c r="F314" s="28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28"/>
      <c r="B315" s="28"/>
      <c r="C315" s="4"/>
      <c r="D315" s="4"/>
      <c r="E315" s="28"/>
      <c r="F315" s="28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28"/>
      <c r="B316" s="28"/>
      <c r="C316" s="4"/>
      <c r="D316" s="4"/>
      <c r="E316" s="28"/>
      <c r="F316" s="28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28"/>
      <c r="B317" s="28"/>
      <c r="C317" s="4"/>
      <c r="D317" s="4"/>
      <c r="E317" s="28"/>
      <c r="F317" s="28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28"/>
      <c r="B318" s="28"/>
      <c r="C318" s="4"/>
      <c r="D318" s="4"/>
      <c r="E318" s="28"/>
      <c r="F318" s="28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28"/>
      <c r="B319" s="28"/>
      <c r="C319" s="4"/>
      <c r="D319" s="4"/>
      <c r="E319" s="28"/>
      <c r="F319" s="28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28"/>
      <c r="B320" s="28"/>
      <c r="C320" s="4"/>
      <c r="D320" s="4"/>
      <c r="E320" s="28"/>
      <c r="F320" s="28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28"/>
      <c r="B321" s="28"/>
      <c r="C321" s="4"/>
      <c r="D321" s="4"/>
      <c r="E321" s="28"/>
      <c r="F321" s="28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28"/>
      <c r="B322" s="28"/>
      <c r="C322" s="4"/>
      <c r="D322" s="4"/>
      <c r="E322" s="28"/>
      <c r="F322" s="28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28"/>
      <c r="B323" s="28"/>
      <c r="C323" s="4"/>
      <c r="D323" s="4"/>
      <c r="E323" s="28"/>
      <c r="F323" s="28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28"/>
      <c r="B324" s="28"/>
      <c r="C324" s="4"/>
      <c r="D324" s="4"/>
      <c r="E324" s="28"/>
      <c r="F324" s="28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28"/>
      <c r="B325" s="28"/>
      <c r="C325" s="4"/>
      <c r="D325" s="4"/>
      <c r="E325" s="28"/>
      <c r="F325" s="28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28"/>
      <c r="B326" s="28"/>
      <c r="C326" s="4"/>
      <c r="D326" s="4"/>
      <c r="E326" s="28"/>
      <c r="F326" s="28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28"/>
      <c r="B327" s="28"/>
      <c r="C327" s="4"/>
      <c r="D327" s="4"/>
      <c r="E327" s="28"/>
      <c r="F327" s="28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28"/>
      <c r="B328" s="28"/>
      <c r="C328" s="4"/>
      <c r="D328" s="4"/>
      <c r="E328" s="28"/>
      <c r="F328" s="28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28"/>
      <c r="B329" s="28"/>
      <c r="C329" s="4"/>
      <c r="D329" s="4"/>
      <c r="E329" s="28"/>
      <c r="F329" s="28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28"/>
      <c r="B330" s="28"/>
      <c r="C330" s="4"/>
      <c r="D330" s="4"/>
      <c r="E330" s="28"/>
      <c r="F330" s="28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28"/>
      <c r="B331" s="28"/>
      <c r="C331" s="4"/>
      <c r="D331" s="4"/>
      <c r="E331" s="28"/>
      <c r="F331" s="28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28"/>
      <c r="B332" s="28"/>
      <c r="C332" s="4"/>
      <c r="D332" s="4"/>
      <c r="E332" s="28"/>
      <c r="F332" s="28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28"/>
      <c r="B333" s="28"/>
      <c r="C333" s="4"/>
      <c r="D333" s="4"/>
      <c r="E333" s="28"/>
      <c r="F333" s="28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28"/>
      <c r="B334" s="28"/>
      <c r="C334" s="4"/>
      <c r="D334" s="4"/>
      <c r="E334" s="28"/>
      <c r="F334" s="28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28"/>
      <c r="B335" s="28"/>
      <c r="C335" s="4"/>
      <c r="D335" s="4"/>
      <c r="E335" s="28"/>
      <c r="F335" s="28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28"/>
      <c r="B336" s="28"/>
      <c r="C336" s="4"/>
      <c r="D336" s="4"/>
      <c r="E336" s="28"/>
      <c r="F336" s="28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28"/>
      <c r="B337" s="28"/>
      <c r="C337" s="4"/>
      <c r="D337" s="4"/>
      <c r="E337" s="28"/>
      <c r="F337" s="28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28"/>
      <c r="B338" s="28"/>
      <c r="C338" s="4"/>
      <c r="D338" s="4"/>
      <c r="E338" s="28"/>
      <c r="F338" s="28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28"/>
      <c r="B339" s="28"/>
      <c r="C339" s="4"/>
      <c r="D339" s="4"/>
      <c r="E339" s="28"/>
      <c r="F339" s="28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28"/>
      <c r="B340" s="28"/>
      <c r="C340" s="4"/>
      <c r="D340" s="4"/>
      <c r="E340" s="28"/>
      <c r="F340" s="28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28"/>
      <c r="B341" s="28"/>
      <c r="C341" s="4"/>
      <c r="D341" s="4"/>
      <c r="E341" s="28"/>
      <c r="F341" s="28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28"/>
      <c r="B342" s="28"/>
      <c r="C342" s="4"/>
      <c r="D342" s="4"/>
      <c r="E342" s="28"/>
      <c r="F342" s="28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28"/>
      <c r="B343" s="28"/>
      <c r="C343" s="4"/>
      <c r="D343" s="4"/>
      <c r="E343" s="28"/>
      <c r="F343" s="28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28"/>
      <c r="B344" s="28"/>
      <c r="C344" s="4"/>
      <c r="D344" s="4"/>
      <c r="E344" s="28"/>
      <c r="F344" s="28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28"/>
      <c r="B345" s="28"/>
      <c r="C345" s="4"/>
      <c r="D345" s="4"/>
      <c r="E345" s="28"/>
      <c r="F345" s="28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28"/>
      <c r="B346" s="28"/>
      <c r="C346" s="4"/>
      <c r="D346" s="4"/>
      <c r="E346" s="28"/>
      <c r="F346" s="28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28"/>
      <c r="B347" s="28"/>
      <c r="C347" s="4"/>
      <c r="D347" s="4"/>
      <c r="E347" s="28"/>
      <c r="F347" s="28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28"/>
      <c r="B348" s="28"/>
      <c r="C348" s="4"/>
      <c r="D348" s="4"/>
      <c r="E348" s="28"/>
      <c r="F348" s="28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28"/>
      <c r="B349" s="28"/>
      <c r="C349" s="4"/>
      <c r="D349" s="4"/>
      <c r="E349" s="28"/>
      <c r="F349" s="28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28"/>
      <c r="B350" s="28"/>
      <c r="C350" s="4"/>
      <c r="D350" s="4"/>
      <c r="E350" s="28"/>
      <c r="F350" s="28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28"/>
      <c r="B351" s="28"/>
      <c r="C351" s="4"/>
      <c r="D351" s="4"/>
      <c r="E351" s="28"/>
      <c r="F351" s="28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28"/>
      <c r="B352" s="28"/>
      <c r="C352" s="4"/>
      <c r="D352" s="4"/>
      <c r="E352" s="28"/>
      <c r="F352" s="28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28"/>
      <c r="B353" s="28"/>
      <c r="C353" s="4"/>
      <c r="D353" s="4"/>
      <c r="E353" s="28"/>
      <c r="F353" s="28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28"/>
      <c r="B354" s="28"/>
      <c r="C354" s="4"/>
      <c r="D354" s="4"/>
      <c r="E354" s="28"/>
      <c r="F354" s="28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28"/>
      <c r="B355" s="28"/>
      <c r="C355" s="4"/>
      <c r="D355" s="4"/>
      <c r="E355" s="28"/>
      <c r="F355" s="28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28"/>
      <c r="B356" s="28"/>
      <c r="C356" s="4"/>
      <c r="D356" s="4"/>
      <c r="E356" s="28"/>
      <c r="F356" s="28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28"/>
      <c r="B357" s="28"/>
      <c r="C357" s="4"/>
      <c r="D357" s="4"/>
      <c r="E357" s="28"/>
      <c r="F357" s="28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28"/>
      <c r="B358" s="28"/>
      <c r="C358" s="4"/>
      <c r="D358" s="4"/>
      <c r="E358" s="28"/>
      <c r="F358" s="28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28"/>
      <c r="B359" s="28"/>
      <c r="C359" s="4"/>
      <c r="D359" s="4"/>
      <c r="E359" s="28"/>
      <c r="F359" s="28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28"/>
      <c r="B360" s="28"/>
      <c r="C360" s="4"/>
      <c r="D360" s="4"/>
      <c r="E360" s="28"/>
      <c r="F360" s="28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28"/>
      <c r="B361" s="28"/>
      <c r="C361" s="4"/>
      <c r="D361" s="4"/>
      <c r="E361" s="28"/>
      <c r="F361" s="28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28"/>
      <c r="B362" s="28"/>
      <c r="C362" s="4"/>
      <c r="D362" s="4"/>
      <c r="E362" s="28"/>
      <c r="F362" s="28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28"/>
      <c r="B363" s="28"/>
      <c r="C363" s="4"/>
      <c r="D363" s="4"/>
      <c r="E363" s="28"/>
      <c r="F363" s="28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28"/>
      <c r="B364" s="28"/>
      <c r="C364" s="4"/>
      <c r="D364" s="4"/>
      <c r="E364" s="28"/>
      <c r="F364" s="28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28"/>
      <c r="B365" s="28"/>
      <c r="C365" s="4"/>
      <c r="D365" s="4"/>
      <c r="E365" s="28"/>
      <c r="F365" s="28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28"/>
      <c r="B366" s="28"/>
      <c r="C366" s="4"/>
      <c r="D366" s="4"/>
      <c r="E366" s="28"/>
      <c r="F366" s="28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28"/>
      <c r="B367" s="28"/>
      <c r="C367" s="4"/>
      <c r="D367" s="4"/>
      <c r="E367" s="28"/>
      <c r="F367" s="28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28"/>
      <c r="B368" s="28"/>
      <c r="C368" s="4"/>
      <c r="D368" s="4"/>
      <c r="E368" s="28"/>
      <c r="F368" s="28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28"/>
      <c r="B369" s="28"/>
      <c r="C369" s="4"/>
      <c r="D369" s="4"/>
      <c r="E369" s="28"/>
      <c r="F369" s="28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28"/>
      <c r="B370" s="28"/>
      <c r="C370" s="4"/>
      <c r="D370" s="4"/>
      <c r="E370" s="28"/>
      <c r="F370" s="28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28"/>
      <c r="B371" s="28"/>
      <c r="C371" s="4"/>
      <c r="D371" s="4"/>
      <c r="E371" s="28"/>
      <c r="F371" s="28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28"/>
      <c r="B372" s="28"/>
      <c r="C372" s="4"/>
      <c r="D372" s="4"/>
      <c r="E372" s="28"/>
      <c r="F372" s="28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28"/>
      <c r="B373" s="28"/>
      <c r="C373" s="4"/>
      <c r="D373" s="4"/>
      <c r="E373" s="28"/>
      <c r="F373" s="28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28"/>
      <c r="B374" s="28"/>
      <c r="C374" s="4"/>
      <c r="D374" s="4"/>
      <c r="E374" s="28"/>
      <c r="F374" s="28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28"/>
      <c r="B375" s="28"/>
      <c r="C375" s="4"/>
      <c r="D375" s="4"/>
      <c r="E375" s="28"/>
      <c r="F375" s="28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28"/>
      <c r="B376" s="28"/>
      <c r="C376" s="4"/>
      <c r="D376" s="4"/>
      <c r="E376" s="28"/>
      <c r="F376" s="28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28"/>
      <c r="B377" s="28"/>
      <c r="C377" s="4"/>
      <c r="D377" s="4"/>
      <c r="E377" s="28"/>
      <c r="F377" s="28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28"/>
      <c r="B378" s="28"/>
      <c r="C378" s="4"/>
      <c r="D378" s="4"/>
      <c r="E378" s="28"/>
      <c r="F378" s="28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28"/>
      <c r="B379" s="28"/>
      <c r="C379" s="4"/>
      <c r="D379" s="4"/>
      <c r="E379" s="28"/>
      <c r="F379" s="28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28"/>
      <c r="B380" s="28"/>
      <c r="C380" s="4"/>
      <c r="D380" s="4"/>
      <c r="E380" s="28"/>
      <c r="F380" s="28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28"/>
      <c r="B381" s="28"/>
      <c r="C381" s="4"/>
      <c r="D381" s="4"/>
      <c r="E381" s="28"/>
      <c r="F381" s="28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28"/>
      <c r="B382" s="28"/>
      <c r="C382" s="4"/>
      <c r="D382" s="4"/>
      <c r="E382" s="28"/>
      <c r="F382" s="28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28"/>
      <c r="B383" s="28"/>
      <c r="C383" s="4"/>
      <c r="D383" s="4"/>
      <c r="E383" s="28"/>
      <c r="F383" s="28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28"/>
      <c r="B384" s="28"/>
      <c r="C384" s="4"/>
      <c r="D384" s="4"/>
      <c r="E384" s="28"/>
      <c r="F384" s="28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28"/>
      <c r="B385" s="28"/>
      <c r="C385" s="4"/>
      <c r="D385" s="4"/>
      <c r="E385" s="28"/>
      <c r="F385" s="28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28"/>
      <c r="B386" s="28"/>
      <c r="C386" s="4"/>
      <c r="D386" s="4"/>
      <c r="E386" s="28"/>
      <c r="F386" s="28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28"/>
      <c r="B387" s="28"/>
      <c r="C387" s="4"/>
      <c r="D387" s="4"/>
      <c r="E387" s="28"/>
      <c r="F387" s="28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28"/>
      <c r="B388" s="28"/>
      <c r="C388" s="4"/>
      <c r="D388" s="4"/>
      <c r="E388" s="28"/>
      <c r="F388" s="28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28"/>
      <c r="B389" s="28"/>
      <c r="C389" s="4"/>
      <c r="D389" s="4"/>
      <c r="E389" s="28"/>
      <c r="F389" s="28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28"/>
      <c r="B390" s="28"/>
      <c r="C390" s="4"/>
      <c r="D390" s="4"/>
      <c r="E390" s="28"/>
      <c r="F390" s="28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28"/>
      <c r="B391" s="28"/>
      <c r="C391" s="4"/>
      <c r="D391" s="4"/>
      <c r="E391" s="28"/>
      <c r="F391" s="28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28"/>
      <c r="B392" s="28"/>
      <c r="C392" s="4"/>
      <c r="D392" s="4"/>
      <c r="E392" s="28"/>
      <c r="F392" s="28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28"/>
      <c r="B393" s="28"/>
      <c r="C393" s="4"/>
      <c r="D393" s="4"/>
      <c r="E393" s="28"/>
      <c r="F393" s="28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28"/>
      <c r="B394" s="28"/>
      <c r="C394" s="4"/>
      <c r="D394" s="4"/>
      <c r="E394" s="28"/>
      <c r="F394" s="28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28"/>
      <c r="B395" s="28"/>
      <c r="C395" s="4"/>
      <c r="D395" s="4"/>
      <c r="E395" s="28"/>
      <c r="F395" s="28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28"/>
      <c r="B396" s="28"/>
      <c r="C396" s="4"/>
      <c r="D396" s="4"/>
      <c r="E396" s="28"/>
      <c r="F396" s="28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28"/>
      <c r="B397" s="28"/>
      <c r="C397" s="4"/>
      <c r="D397" s="4"/>
      <c r="E397" s="28"/>
      <c r="F397" s="28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28"/>
      <c r="B398" s="28"/>
      <c r="C398" s="4"/>
      <c r="D398" s="4"/>
      <c r="E398" s="28"/>
      <c r="F398" s="28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28"/>
      <c r="B399" s="28"/>
      <c r="C399" s="4"/>
      <c r="D399" s="4"/>
      <c r="E399" s="28"/>
      <c r="F399" s="28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28"/>
      <c r="B400" s="28"/>
      <c r="C400" s="4"/>
      <c r="D400" s="4"/>
      <c r="E400" s="28"/>
      <c r="F400" s="28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28"/>
      <c r="B401" s="28"/>
      <c r="C401" s="4"/>
      <c r="D401" s="4"/>
      <c r="E401" s="28"/>
      <c r="F401" s="28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28"/>
      <c r="B402" s="28"/>
      <c r="C402" s="4"/>
      <c r="D402" s="4"/>
      <c r="E402" s="28"/>
      <c r="F402" s="28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28"/>
      <c r="B403" s="28"/>
      <c r="C403" s="4"/>
      <c r="D403" s="4"/>
      <c r="E403" s="28"/>
      <c r="F403" s="28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28"/>
      <c r="B404" s="28"/>
      <c r="C404" s="4"/>
      <c r="D404" s="4"/>
      <c r="E404" s="28"/>
      <c r="F404" s="28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28"/>
      <c r="B405" s="28"/>
      <c r="C405" s="4"/>
      <c r="D405" s="4"/>
      <c r="E405" s="28"/>
      <c r="F405" s="28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28"/>
      <c r="B406" s="28"/>
      <c r="C406" s="4"/>
      <c r="D406" s="4"/>
      <c r="E406" s="28"/>
      <c r="F406" s="28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28"/>
      <c r="B407" s="28"/>
      <c r="C407" s="4"/>
      <c r="D407" s="4"/>
      <c r="E407" s="28"/>
      <c r="F407" s="28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28"/>
      <c r="B408" s="28"/>
      <c r="C408" s="4"/>
      <c r="D408" s="4"/>
      <c r="E408" s="28"/>
      <c r="F408" s="28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28"/>
      <c r="B409" s="28"/>
      <c r="C409" s="4"/>
      <c r="D409" s="4"/>
      <c r="E409" s="28"/>
      <c r="F409" s="28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28"/>
      <c r="B410" s="28"/>
      <c r="C410" s="4"/>
      <c r="D410" s="4"/>
      <c r="E410" s="28"/>
      <c r="F410" s="28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28"/>
      <c r="B411" s="28"/>
      <c r="C411" s="4"/>
      <c r="D411" s="4"/>
      <c r="E411" s="28"/>
      <c r="F411" s="28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28"/>
      <c r="B412" s="28"/>
      <c r="C412" s="4"/>
      <c r="D412" s="4"/>
      <c r="E412" s="28"/>
      <c r="F412" s="28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28"/>
      <c r="B413" s="28"/>
      <c r="C413" s="4"/>
      <c r="D413" s="4"/>
      <c r="E413" s="28"/>
      <c r="F413" s="28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28"/>
      <c r="B414" s="28"/>
      <c r="C414" s="4"/>
      <c r="D414" s="4"/>
      <c r="E414" s="28"/>
      <c r="F414" s="28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28"/>
      <c r="B415" s="28"/>
      <c r="C415" s="4"/>
      <c r="D415" s="4"/>
      <c r="E415" s="28"/>
      <c r="F415" s="28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28"/>
      <c r="B416" s="28"/>
      <c r="C416" s="4"/>
      <c r="D416" s="4"/>
      <c r="E416" s="28"/>
      <c r="F416" s="28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28"/>
      <c r="B417" s="28"/>
      <c r="C417" s="4"/>
      <c r="D417" s="4"/>
      <c r="E417" s="28"/>
      <c r="F417" s="28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28"/>
      <c r="B418" s="28"/>
      <c r="C418" s="4"/>
      <c r="D418" s="4"/>
      <c r="E418" s="28"/>
      <c r="F418" s="28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28"/>
      <c r="B419" s="28"/>
      <c r="C419" s="4"/>
      <c r="D419" s="4"/>
      <c r="E419" s="28"/>
      <c r="F419" s="28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28"/>
      <c r="B420" s="28"/>
      <c r="C420" s="4"/>
      <c r="D420" s="4"/>
      <c r="E420" s="28"/>
      <c r="F420" s="28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28"/>
      <c r="B421" s="28"/>
      <c r="C421" s="4"/>
      <c r="D421" s="4"/>
      <c r="E421" s="28"/>
      <c r="F421" s="28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28"/>
      <c r="B422" s="28"/>
      <c r="C422" s="4"/>
      <c r="D422" s="4"/>
      <c r="E422" s="28"/>
      <c r="F422" s="28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28"/>
      <c r="B423" s="28"/>
      <c r="C423" s="4"/>
      <c r="D423" s="4"/>
      <c r="E423" s="28"/>
      <c r="F423" s="28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28"/>
      <c r="B424" s="28"/>
      <c r="C424" s="4"/>
      <c r="D424" s="4"/>
      <c r="E424" s="28"/>
      <c r="F424" s="28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28"/>
      <c r="B425" s="28"/>
      <c r="C425" s="4"/>
      <c r="D425" s="4"/>
      <c r="E425" s="28"/>
      <c r="F425" s="28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28"/>
      <c r="B426" s="28"/>
      <c r="C426" s="4"/>
      <c r="D426" s="4"/>
      <c r="E426" s="28"/>
      <c r="F426" s="28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28"/>
      <c r="B427" s="28"/>
      <c r="C427" s="4"/>
      <c r="D427" s="4"/>
      <c r="E427" s="28"/>
      <c r="F427" s="28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28"/>
      <c r="B428" s="28"/>
      <c r="C428" s="4"/>
      <c r="D428" s="4"/>
      <c r="E428" s="28"/>
      <c r="F428" s="28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28"/>
      <c r="B429" s="28"/>
      <c r="C429" s="4"/>
      <c r="D429" s="4"/>
      <c r="E429" s="28"/>
      <c r="F429" s="28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28"/>
      <c r="B430" s="28"/>
      <c r="C430" s="4"/>
      <c r="D430" s="4"/>
      <c r="E430" s="28"/>
      <c r="F430" s="28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28"/>
      <c r="B431" s="28"/>
      <c r="C431" s="4"/>
      <c r="D431" s="4"/>
      <c r="E431" s="28"/>
      <c r="F431" s="28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28"/>
      <c r="B432" s="28"/>
      <c r="C432" s="4"/>
      <c r="D432" s="4"/>
      <c r="E432" s="28"/>
      <c r="F432" s="28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28"/>
      <c r="B433" s="28"/>
      <c r="C433" s="4"/>
      <c r="D433" s="4"/>
      <c r="E433" s="28"/>
      <c r="F433" s="28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28"/>
      <c r="B434" s="28"/>
      <c r="C434" s="4"/>
      <c r="D434" s="4"/>
      <c r="E434" s="28"/>
      <c r="F434" s="28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28"/>
      <c r="B435" s="28"/>
      <c r="C435" s="4"/>
      <c r="D435" s="4"/>
      <c r="E435" s="28"/>
      <c r="F435" s="28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28"/>
      <c r="B436" s="28"/>
      <c r="C436" s="4"/>
      <c r="D436" s="4"/>
      <c r="E436" s="28"/>
      <c r="F436" s="28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28"/>
      <c r="B437" s="28"/>
      <c r="C437" s="4"/>
      <c r="D437" s="4"/>
      <c r="E437" s="28"/>
      <c r="F437" s="28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28"/>
      <c r="B438" s="28"/>
      <c r="C438" s="4"/>
      <c r="D438" s="4"/>
      <c r="E438" s="28"/>
      <c r="F438" s="28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28"/>
      <c r="B439" s="28"/>
      <c r="C439" s="4"/>
      <c r="D439" s="4"/>
      <c r="E439" s="28"/>
      <c r="F439" s="28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28"/>
      <c r="B440" s="28"/>
      <c r="C440" s="4"/>
      <c r="D440" s="4"/>
      <c r="E440" s="28"/>
      <c r="F440" s="28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28"/>
      <c r="B441" s="28"/>
      <c r="C441" s="4"/>
      <c r="D441" s="4"/>
      <c r="E441" s="28"/>
      <c r="F441" s="28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28"/>
      <c r="B442" s="28"/>
      <c r="C442" s="4"/>
      <c r="D442" s="4"/>
      <c r="E442" s="28"/>
      <c r="F442" s="28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28"/>
      <c r="B443" s="28"/>
      <c r="C443" s="4"/>
      <c r="D443" s="4"/>
      <c r="E443" s="28"/>
      <c r="F443" s="28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28"/>
      <c r="B444" s="28"/>
      <c r="C444" s="4"/>
      <c r="D444" s="4"/>
      <c r="E444" s="28"/>
      <c r="F444" s="28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28"/>
      <c r="B445" s="28"/>
      <c r="C445" s="4"/>
      <c r="D445" s="4"/>
      <c r="E445" s="28"/>
      <c r="F445" s="28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28"/>
      <c r="B446" s="28"/>
      <c r="C446" s="4"/>
      <c r="D446" s="4"/>
      <c r="E446" s="28"/>
      <c r="F446" s="28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28"/>
      <c r="B447" s="28"/>
      <c r="C447" s="4"/>
      <c r="D447" s="4"/>
      <c r="E447" s="28"/>
      <c r="F447" s="28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28"/>
      <c r="B448" s="28"/>
      <c r="C448" s="4"/>
      <c r="D448" s="4"/>
      <c r="E448" s="28"/>
      <c r="F448" s="28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28"/>
      <c r="B449" s="28"/>
      <c r="C449" s="4"/>
      <c r="D449" s="4"/>
      <c r="E449" s="28"/>
      <c r="F449" s="28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28"/>
      <c r="B450" s="28"/>
      <c r="C450" s="4"/>
      <c r="D450" s="4"/>
      <c r="E450" s="28"/>
      <c r="F450" s="28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28"/>
      <c r="B451" s="28"/>
      <c r="C451" s="4"/>
      <c r="D451" s="4"/>
      <c r="E451" s="28"/>
      <c r="F451" s="28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28"/>
      <c r="B452" s="28"/>
      <c r="C452" s="4"/>
      <c r="D452" s="4"/>
      <c r="E452" s="28"/>
      <c r="F452" s="28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28"/>
      <c r="B453" s="28"/>
      <c r="C453" s="4"/>
      <c r="D453" s="4"/>
      <c r="E453" s="28"/>
      <c r="F453" s="28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28"/>
      <c r="B454" s="28"/>
      <c r="C454" s="4"/>
      <c r="D454" s="4"/>
      <c r="E454" s="28"/>
      <c r="F454" s="28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28"/>
      <c r="B455" s="28"/>
      <c r="C455" s="4"/>
      <c r="D455" s="4"/>
      <c r="E455" s="28"/>
      <c r="F455" s="28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28"/>
      <c r="B456" s="28"/>
      <c r="C456" s="4"/>
      <c r="D456" s="4"/>
      <c r="E456" s="28"/>
      <c r="F456" s="28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28"/>
      <c r="B457" s="28"/>
      <c r="C457" s="4"/>
      <c r="D457" s="4"/>
      <c r="E457" s="28"/>
      <c r="F457" s="28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28"/>
      <c r="B458" s="28"/>
      <c r="C458" s="4"/>
      <c r="D458" s="4"/>
      <c r="E458" s="28"/>
      <c r="F458" s="28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28"/>
      <c r="B459" s="28"/>
      <c r="C459" s="4"/>
      <c r="D459" s="4"/>
      <c r="E459" s="28"/>
      <c r="F459" s="28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28"/>
      <c r="B460" s="28"/>
      <c r="C460" s="4"/>
      <c r="D460" s="4"/>
      <c r="E460" s="28"/>
      <c r="F460" s="28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28"/>
      <c r="B461" s="28"/>
      <c r="C461" s="4"/>
      <c r="D461" s="4"/>
      <c r="E461" s="28"/>
      <c r="F461" s="28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28"/>
      <c r="B462" s="28"/>
      <c r="C462" s="4"/>
      <c r="D462" s="4"/>
      <c r="E462" s="28"/>
      <c r="F462" s="28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28"/>
      <c r="B463" s="28"/>
      <c r="C463" s="4"/>
      <c r="D463" s="4"/>
      <c r="E463" s="28"/>
      <c r="F463" s="28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28"/>
      <c r="B464" s="28"/>
      <c r="C464" s="4"/>
      <c r="D464" s="4"/>
      <c r="E464" s="28"/>
      <c r="F464" s="28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28"/>
      <c r="B465" s="28"/>
      <c r="C465" s="4"/>
      <c r="D465" s="4"/>
      <c r="E465" s="28"/>
      <c r="F465" s="28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28"/>
      <c r="B466" s="28"/>
      <c r="C466" s="4"/>
      <c r="D466" s="4"/>
      <c r="E466" s="28"/>
      <c r="F466" s="28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28"/>
      <c r="B467" s="28"/>
      <c r="C467" s="4"/>
      <c r="D467" s="4"/>
      <c r="E467" s="28"/>
      <c r="F467" s="28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28"/>
      <c r="B468" s="28"/>
      <c r="C468" s="4"/>
      <c r="D468" s="4"/>
      <c r="E468" s="28"/>
      <c r="F468" s="28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28"/>
      <c r="B469" s="28"/>
      <c r="C469" s="4"/>
      <c r="D469" s="4"/>
      <c r="E469" s="28"/>
      <c r="F469" s="28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28"/>
      <c r="B470" s="28"/>
      <c r="C470" s="4"/>
      <c r="D470" s="4"/>
      <c r="E470" s="28"/>
      <c r="F470" s="28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28"/>
      <c r="B471" s="28"/>
      <c r="C471" s="4"/>
      <c r="D471" s="4"/>
      <c r="E471" s="28"/>
      <c r="F471" s="28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28"/>
      <c r="B472" s="28"/>
      <c r="C472" s="4"/>
      <c r="D472" s="4"/>
      <c r="E472" s="28"/>
      <c r="F472" s="28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28"/>
      <c r="B473" s="28"/>
      <c r="C473" s="4"/>
      <c r="D473" s="4"/>
      <c r="E473" s="28"/>
      <c r="F473" s="28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28"/>
      <c r="B474" s="28"/>
      <c r="C474" s="4"/>
      <c r="D474" s="4"/>
      <c r="E474" s="28"/>
      <c r="F474" s="28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28"/>
      <c r="B475" s="28"/>
      <c r="C475" s="4"/>
      <c r="D475" s="4"/>
      <c r="E475" s="28"/>
      <c r="F475" s="28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28"/>
      <c r="B476" s="28"/>
      <c r="C476" s="4"/>
      <c r="D476" s="4"/>
      <c r="E476" s="28"/>
      <c r="F476" s="28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28"/>
      <c r="B477" s="28"/>
      <c r="C477" s="4"/>
      <c r="D477" s="4"/>
      <c r="E477" s="28"/>
      <c r="F477" s="28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28"/>
      <c r="B478" s="28"/>
      <c r="C478" s="4"/>
      <c r="D478" s="4"/>
      <c r="E478" s="28"/>
      <c r="F478" s="28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28"/>
      <c r="B479" s="28"/>
      <c r="C479" s="4"/>
      <c r="D479" s="4"/>
      <c r="E479" s="28"/>
      <c r="F479" s="28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28"/>
      <c r="B480" s="28"/>
      <c r="C480" s="4"/>
      <c r="D480" s="4"/>
      <c r="E480" s="28"/>
      <c r="F480" s="28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28"/>
      <c r="B481" s="28"/>
      <c r="C481" s="4"/>
      <c r="D481" s="4"/>
      <c r="E481" s="28"/>
      <c r="F481" s="28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28"/>
      <c r="B482" s="28"/>
      <c r="C482" s="4"/>
      <c r="D482" s="4"/>
      <c r="E482" s="28"/>
      <c r="F482" s="28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28"/>
      <c r="B483" s="28"/>
      <c r="C483" s="4"/>
      <c r="D483" s="4"/>
      <c r="E483" s="28"/>
      <c r="F483" s="28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28"/>
      <c r="B484" s="28"/>
      <c r="C484" s="4"/>
      <c r="D484" s="4"/>
      <c r="E484" s="28"/>
      <c r="F484" s="28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28"/>
      <c r="B485" s="28"/>
      <c r="C485" s="4"/>
      <c r="D485" s="4"/>
      <c r="E485" s="28"/>
      <c r="F485" s="28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28"/>
      <c r="B486" s="28"/>
      <c r="C486" s="4"/>
      <c r="D486" s="4"/>
      <c r="E486" s="28"/>
      <c r="F486" s="28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28"/>
      <c r="B487" s="28"/>
      <c r="C487" s="4"/>
      <c r="D487" s="4"/>
      <c r="E487" s="28"/>
      <c r="F487" s="28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28"/>
      <c r="B488" s="28"/>
      <c r="C488" s="4"/>
      <c r="D488" s="4"/>
      <c r="E488" s="28"/>
      <c r="F488" s="28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28"/>
      <c r="B489" s="28"/>
      <c r="C489" s="4"/>
      <c r="D489" s="4"/>
      <c r="E489" s="28"/>
      <c r="F489" s="28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28"/>
      <c r="B490" s="28"/>
      <c r="C490" s="4"/>
      <c r="D490" s="4"/>
      <c r="E490" s="28"/>
      <c r="F490" s="28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28"/>
      <c r="B491" s="28"/>
      <c r="C491" s="4"/>
      <c r="D491" s="4"/>
      <c r="E491" s="28"/>
      <c r="F491" s="28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28"/>
      <c r="B492" s="28"/>
      <c r="C492" s="4"/>
      <c r="D492" s="4"/>
      <c r="E492" s="28"/>
      <c r="F492" s="28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28"/>
      <c r="B493" s="28"/>
      <c r="C493" s="4"/>
      <c r="D493" s="4"/>
      <c r="E493" s="28"/>
      <c r="F493" s="28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28"/>
      <c r="B494" s="28"/>
      <c r="C494" s="4"/>
      <c r="D494" s="4"/>
      <c r="E494" s="28"/>
      <c r="F494" s="28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28"/>
      <c r="B495" s="28"/>
      <c r="C495" s="4"/>
      <c r="D495" s="4"/>
      <c r="E495" s="28"/>
      <c r="F495" s="28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28"/>
      <c r="B496" s="28"/>
      <c r="C496" s="4"/>
      <c r="D496" s="4"/>
      <c r="E496" s="28"/>
      <c r="F496" s="28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28"/>
      <c r="B497" s="28"/>
      <c r="C497" s="4"/>
      <c r="D497" s="4"/>
      <c r="E497" s="28"/>
      <c r="F497" s="28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28"/>
      <c r="B498" s="28"/>
      <c r="C498" s="4"/>
      <c r="D498" s="4"/>
      <c r="E498" s="28"/>
      <c r="F498" s="28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28"/>
      <c r="B499" s="28"/>
      <c r="C499" s="4"/>
      <c r="D499" s="4"/>
      <c r="E499" s="28"/>
      <c r="F499" s="28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28"/>
      <c r="B500" s="28"/>
      <c r="C500" s="4"/>
      <c r="D500" s="4"/>
      <c r="E500" s="28"/>
      <c r="F500" s="28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28"/>
      <c r="B501" s="28"/>
      <c r="C501" s="4"/>
      <c r="D501" s="4"/>
      <c r="E501" s="28"/>
      <c r="F501" s="28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28"/>
      <c r="B502" s="28"/>
      <c r="C502" s="4"/>
      <c r="D502" s="4"/>
      <c r="E502" s="28"/>
      <c r="F502" s="28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28"/>
      <c r="B503" s="28"/>
      <c r="C503" s="4"/>
      <c r="D503" s="4"/>
      <c r="E503" s="28"/>
      <c r="F503" s="28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28"/>
      <c r="B504" s="28"/>
      <c r="C504" s="4"/>
      <c r="D504" s="4"/>
      <c r="E504" s="28"/>
      <c r="F504" s="28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28"/>
      <c r="B505" s="28"/>
      <c r="C505" s="4"/>
      <c r="D505" s="4"/>
      <c r="E505" s="28"/>
      <c r="F505" s="28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28"/>
      <c r="B506" s="28"/>
      <c r="C506" s="4"/>
      <c r="D506" s="4"/>
      <c r="E506" s="28"/>
      <c r="F506" s="28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28"/>
      <c r="B507" s="28"/>
      <c r="C507" s="4"/>
      <c r="D507" s="4"/>
      <c r="E507" s="28"/>
      <c r="F507" s="28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28"/>
      <c r="B508" s="28"/>
      <c r="C508" s="4"/>
      <c r="D508" s="4"/>
      <c r="E508" s="28"/>
      <c r="F508" s="28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28"/>
      <c r="B509" s="28"/>
      <c r="C509" s="4"/>
      <c r="D509" s="4"/>
      <c r="E509" s="28"/>
      <c r="F509" s="28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28"/>
      <c r="B510" s="28"/>
      <c r="C510" s="4"/>
      <c r="D510" s="4"/>
      <c r="E510" s="28"/>
      <c r="F510" s="28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28"/>
      <c r="B511" s="28"/>
      <c r="C511" s="4"/>
      <c r="D511" s="4"/>
      <c r="E511" s="28"/>
      <c r="F511" s="28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28"/>
      <c r="B512" s="28"/>
      <c r="C512" s="4"/>
      <c r="D512" s="4"/>
      <c r="E512" s="28"/>
      <c r="F512" s="28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28"/>
      <c r="B513" s="28"/>
      <c r="C513" s="4"/>
      <c r="D513" s="4"/>
      <c r="E513" s="28"/>
      <c r="F513" s="28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28"/>
      <c r="B514" s="28"/>
      <c r="C514" s="4"/>
      <c r="D514" s="4"/>
      <c r="E514" s="28"/>
      <c r="F514" s="28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28"/>
      <c r="B515" s="28"/>
      <c r="C515" s="4"/>
      <c r="D515" s="4"/>
      <c r="E515" s="28"/>
      <c r="F515" s="28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28"/>
      <c r="B516" s="28"/>
      <c r="C516" s="4"/>
      <c r="D516" s="4"/>
      <c r="E516" s="28"/>
      <c r="F516" s="28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28"/>
      <c r="B517" s="28"/>
      <c r="C517" s="4"/>
      <c r="D517" s="4"/>
      <c r="E517" s="28"/>
      <c r="F517" s="28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28"/>
      <c r="B518" s="28"/>
      <c r="C518" s="4"/>
      <c r="D518" s="4"/>
      <c r="E518" s="28"/>
      <c r="F518" s="28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28"/>
      <c r="B519" s="28"/>
      <c r="C519" s="4"/>
      <c r="D519" s="4"/>
      <c r="E519" s="28"/>
      <c r="F519" s="28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28"/>
      <c r="B520" s="28"/>
      <c r="C520" s="4"/>
      <c r="D520" s="4"/>
      <c r="E520" s="28"/>
      <c r="F520" s="28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28"/>
      <c r="B521" s="28"/>
      <c r="C521" s="4"/>
      <c r="D521" s="4"/>
      <c r="E521" s="28"/>
      <c r="F521" s="28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28"/>
      <c r="B522" s="28"/>
      <c r="C522" s="4"/>
      <c r="D522" s="4"/>
      <c r="E522" s="28"/>
      <c r="F522" s="28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28"/>
      <c r="B523" s="28"/>
      <c r="C523" s="4"/>
      <c r="D523" s="4"/>
      <c r="E523" s="28"/>
      <c r="F523" s="28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28"/>
      <c r="B524" s="28"/>
      <c r="C524" s="4"/>
      <c r="D524" s="4"/>
      <c r="E524" s="28"/>
      <c r="F524" s="28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28"/>
      <c r="B525" s="28"/>
      <c r="C525" s="4"/>
      <c r="D525" s="4"/>
      <c r="E525" s="28"/>
      <c r="F525" s="28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28"/>
      <c r="B526" s="28"/>
      <c r="C526" s="4"/>
      <c r="D526" s="4"/>
      <c r="E526" s="28"/>
      <c r="F526" s="28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28"/>
      <c r="B527" s="28"/>
      <c r="C527" s="4"/>
      <c r="D527" s="4"/>
      <c r="E527" s="28"/>
      <c r="F527" s="28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28"/>
      <c r="B528" s="28"/>
      <c r="C528" s="4"/>
      <c r="D528" s="4"/>
      <c r="E528" s="28"/>
      <c r="F528" s="28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28"/>
      <c r="B529" s="28"/>
      <c r="C529" s="4"/>
      <c r="D529" s="4"/>
      <c r="E529" s="28"/>
      <c r="F529" s="28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28"/>
      <c r="B530" s="28"/>
      <c r="C530" s="4"/>
      <c r="D530" s="4"/>
      <c r="E530" s="28"/>
      <c r="F530" s="28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28"/>
      <c r="B531" s="28"/>
      <c r="C531" s="4"/>
      <c r="D531" s="4"/>
      <c r="E531" s="28"/>
      <c r="F531" s="28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28"/>
      <c r="B532" s="28"/>
      <c r="C532" s="4"/>
      <c r="D532" s="4"/>
      <c r="E532" s="28"/>
      <c r="F532" s="28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28"/>
      <c r="B533" s="28"/>
      <c r="C533" s="4"/>
      <c r="D533" s="4"/>
      <c r="E533" s="28"/>
      <c r="F533" s="28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28"/>
      <c r="B534" s="28"/>
      <c r="C534" s="4"/>
      <c r="D534" s="4"/>
      <c r="E534" s="28"/>
      <c r="F534" s="28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28"/>
      <c r="B535" s="28"/>
      <c r="C535" s="4"/>
      <c r="D535" s="4"/>
      <c r="E535" s="28"/>
      <c r="F535" s="28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28"/>
      <c r="B536" s="28"/>
      <c r="C536" s="4"/>
      <c r="D536" s="4"/>
      <c r="E536" s="28"/>
      <c r="F536" s="28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28"/>
      <c r="B537" s="28"/>
      <c r="C537" s="4"/>
      <c r="D537" s="4"/>
      <c r="E537" s="28"/>
      <c r="F537" s="28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28"/>
      <c r="B538" s="28"/>
      <c r="C538" s="4"/>
      <c r="D538" s="4"/>
      <c r="E538" s="28"/>
      <c r="F538" s="28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28"/>
      <c r="B539" s="28"/>
      <c r="C539" s="4"/>
      <c r="D539" s="4"/>
      <c r="E539" s="28"/>
      <c r="F539" s="28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28"/>
      <c r="B540" s="28"/>
      <c r="C540" s="4"/>
      <c r="D540" s="4"/>
      <c r="E540" s="28"/>
      <c r="F540" s="28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28"/>
      <c r="B541" s="28"/>
      <c r="C541" s="4"/>
      <c r="D541" s="4"/>
      <c r="E541" s="28"/>
      <c r="F541" s="28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28"/>
      <c r="B542" s="28"/>
      <c r="C542" s="4"/>
      <c r="D542" s="4"/>
      <c r="E542" s="28"/>
      <c r="F542" s="28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28"/>
      <c r="B543" s="28"/>
      <c r="C543" s="4"/>
      <c r="D543" s="4"/>
      <c r="E543" s="28"/>
      <c r="F543" s="28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28"/>
      <c r="B544" s="28"/>
      <c r="C544" s="4"/>
      <c r="D544" s="4"/>
      <c r="E544" s="28"/>
      <c r="F544" s="28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28"/>
      <c r="B545" s="28"/>
      <c r="C545" s="4"/>
      <c r="D545" s="4"/>
      <c r="E545" s="28"/>
      <c r="F545" s="28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28"/>
      <c r="B546" s="28"/>
      <c r="C546" s="4"/>
      <c r="D546" s="4"/>
      <c r="E546" s="28"/>
      <c r="F546" s="28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28"/>
      <c r="B547" s="28"/>
      <c r="C547" s="4"/>
      <c r="D547" s="4"/>
      <c r="E547" s="28"/>
      <c r="F547" s="28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28"/>
      <c r="B548" s="28"/>
      <c r="C548" s="4"/>
      <c r="D548" s="4"/>
      <c r="E548" s="28"/>
      <c r="F548" s="28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28"/>
      <c r="B549" s="28"/>
      <c r="C549" s="4"/>
      <c r="D549" s="4"/>
      <c r="E549" s="28"/>
      <c r="F549" s="28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28"/>
      <c r="B550" s="28"/>
      <c r="C550" s="4"/>
      <c r="D550" s="4"/>
      <c r="E550" s="28"/>
      <c r="F550" s="28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28"/>
      <c r="B551" s="28"/>
      <c r="C551" s="4"/>
      <c r="D551" s="4"/>
      <c r="E551" s="28"/>
      <c r="F551" s="28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28"/>
      <c r="B552" s="28"/>
      <c r="C552" s="4"/>
      <c r="D552" s="4"/>
      <c r="E552" s="28"/>
      <c r="F552" s="28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28"/>
      <c r="B553" s="28"/>
      <c r="C553" s="4"/>
      <c r="D553" s="4"/>
      <c r="E553" s="28"/>
      <c r="F553" s="28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28"/>
      <c r="B554" s="28"/>
      <c r="C554" s="4"/>
      <c r="D554" s="4"/>
      <c r="E554" s="28"/>
      <c r="F554" s="28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28"/>
      <c r="B555" s="28"/>
      <c r="C555" s="4"/>
      <c r="D555" s="4"/>
      <c r="E555" s="28"/>
      <c r="F555" s="28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28"/>
      <c r="B556" s="28"/>
      <c r="C556" s="4"/>
      <c r="D556" s="4"/>
      <c r="E556" s="28"/>
      <c r="F556" s="28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28"/>
      <c r="B557" s="28"/>
      <c r="C557" s="4"/>
      <c r="D557" s="4"/>
      <c r="E557" s="28"/>
      <c r="F557" s="28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28"/>
      <c r="B558" s="28"/>
      <c r="C558" s="4"/>
      <c r="D558" s="4"/>
      <c r="E558" s="28"/>
      <c r="F558" s="28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28"/>
      <c r="B559" s="28"/>
      <c r="C559" s="4"/>
      <c r="D559" s="4"/>
      <c r="E559" s="28"/>
      <c r="F559" s="28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28"/>
      <c r="B560" s="28"/>
      <c r="C560" s="4"/>
      <c r="D560" s="4"/>
      <c r="E560" s="28"/>
      <c r="F560" s="28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28"/>
      <c r="B561" s="28"/>
      <c r="C561" s="4"/>
      <c r="D561" s="4"/>
      <c r="E561" s="28"/>
      <c r="F561" s="28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28"/>
      <c r="B562" s="28"/>
      <c r="C562" s="4"/>
      <c r="D562" s="4"/>
      <c r="E562" s="28"/>
      <c r="F562" s="28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28"/>
      <c r="B563" s="28"/>
      <c r="C563" s="4"/>
      <c r="D563" s="4"/>
      <c r="E563" s="28"/>
      <c r="F563" s="28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28"/>
      <c r="B564" s="28"/>
      <c r="C564" s="4"/>
      <c r="D564" s="4"/>
      <c r="E564" s="28"/>
      <c r="F564" s="28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28"/>
      <c r="B565" s="28"/>
      <c r="C565" s="4"/>
      <c r="D565" s="4"/>
      <c r="E565" s="28"/>
      <c r="F565" s="28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28"/>
      <c r="B566" s="28"/>
      <c r="C566" s="4"/>
      <c r="D566" s="4"/>
      <c r="E566" s="28"/>
      <c r="F566" s="28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28"/>
      <c r="B567" s="28"/>
      <c r="C567" s="4"/>
      <c r="D567" s="4"/>
      <c r="E567" s="28"/>
      <c r="F567" s="28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28"/>
      <c r="B568" s="28"/>
      <c r="C568" s="4"/>
      <c r="D568" s="4"/>
      <c r="E568" s="28"/>
      <c r="F568" s="28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28"/>
      <c r="B569" s="28"/>
      <c r="C569" s="4"/>
      <c r="D569" s="4"/>
      <c r="E569" s="28"/>
      <c r="F569" s="28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28"/>
      <c r="B570" s="28"/>
      <c r="C570" s="4"/>
      <c r="D570" s="4"/>
      <c r="E570" s="28"/>
      <c r="F570" s="28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28"/>
      <c r="B571" s="28"/>
      <c r="C571" s="4"/>
      <c r="D571" s="4"/>
      <c r="E571" s="28"/>
      <c r="F571" s="28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28"/>
      <c r="B572" s="28"/>
      <c r="C572" s="4"/>
      <c r="D572" s="4"/>
      <c r="E572" s="28"/>
      <c r="F572" s="28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28"/>
      <c r="B573" s="28"/>
      <c r="C573" s="4"/>
      <c r="D573" s="4"/>
      <c r="E573" s="28"/>
      <c r="F573" s="28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28"/>
      <c r="B574" s="28"/>
      <c r="C574" s="4"/>
      <c r="D574" s="4"/>
      <c r="E574" s="28"/>
      <c r="F574" s="28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28"/>
      <c r="B575" s="28"/>
      <c r="C575" s="4"/>
      <c r="D575" s="4"/>
      <c r="E575" s="28"/>
      <c r="F575" s="28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28"/>
      <c r="B576" s="28"/>
      <c r="C576" s="4"/>
      <c r="D576" s="4"/>
      <c r="E576" s="28"/>
      <c r="F576" s="28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28"/>
      <c r="B577" s="28"/>
      <c r="C577" s="4"/>
      <c r="D577" s="4"/>
      <c r="E577" s="28"/>
      <c r="F577" s="28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28"/>
      <c r="B578" s="28"/>
      <c r="C578" s="4"/>
      <c r="D578" s="4"/>
      <c r="E578" s="28"/>
      <c r="F578" s="28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28"/>
      <c r="B579" s="28"/>
      <c r="C579" s="4"/>
      <c r="D579" s="4"/>
      <c r="E579" s="28"/>
      <c r="F579" s="28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28"/>
      <c r="B580" s="28"/>
      <c r="C580" s="4"/>
      <c r="D580" s="4"/>
      <c r="E580" s="28"/>
      <c r="F580" s="28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28"/>
      <c r="B581" s="28"/>
      <c r="C581" s="4"/>
      <c r="D581" s="4"/>
      <c r="E581" s="28"/>
      <c r="F581" s="28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28"/>
      <c r="B582" s="28"/>
      <c r="C582" s="4"/>
      <c r="D582" s="4"/>
      <c r="E582" s="28"/>
      <c r="F582" s="28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28"/>
      <c r="B583" s="28"/>
      <c r="C583" s="4"/>
      <c r="D583" s="4"/>
      <c r="E583" s="28"/>
      <c r="F583" s="28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28"/>
      <c r="B584" s="28"/>
      <c r="C584" s="4"/>
      <c r="D584" s="4"/>
      <c r="E584" s="28"/>
      <c r="F584" s="28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28"/>
      <c r="B585" s="28"/>
      <c r="C585" s="4"/>
      <c r="D585" s="4"/>
      <c r="E585" s="28"/>
      <c r="F585" s="28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28"/>
      <c r="B586" s="28"/>
      <c r="C586" s="4"/>
      <c r="D586" s="4"/>
      <c r="E586" s="28"/>
      <c r="F586" s="28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28"/>
      <c r="B587" s="28"/>
      <c r="C587" s="4"/>
      <c r="D587" s="4"/>
      <c r="E587" s="28"/>
      <c r="F587" s="28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28"/>
      <c r="B588" s="28"/>
      <c r="C588" s="4"/>
      <c r="D588" s="4"/>
      <c r="E588" s="28"/>
      <c r="F588" s="28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28"/>
      <c r="B589" s="28"/>
      <c r="C589" s="4"/>
      <c r="D589" s="4"/>
      <c r="E589" s="28"/>
      <c r="F589" s="28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28"/>
      <c r="B590" s="28"/>
      <c r="C590" s="4"/>
      <c r="D590" s="4"/>
      <c r="E590" s="28"/>
      <c r="F590" s="28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28"/>
      <c r="B591" s="28"/>
      <c r="C591" s="4"/>
      <c r="D591" s="4"/>
      <c r="E591" s="28"/>
      <c r="F591" s="28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28"/>
      <c r="B592" s="28"/>
      <c r="C592" s="4"/>
      <c r="D592" s="4"/>
      <c r="E592" s="28"/>
      <c r="F592" s="28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28"/>
      <c r="B593" s="28"/>
      <c r="C593" s="4"/>
      <c r="D593" s="4"/>
      <c r="E593" s="28"/>
      <c r="F593" s="28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28"/>
      <c r="B594" s="28"/>
      <c r="C594" s="4"/>
      <c r="D594" s="4"/>
      <c r="E594" s="28"/>
      <c r="F594" s="28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28"/>
      <c r="B595" s="28"/>
      <c r="C595" s="4"/>
      <c r="D595" s="4"/>
      <c r="E595" s="28"/>
      <c r="F595" s="28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28"/>
      <c r="B596" s="28"/>
      <c r="C596" s="4"/>
      <c r="D596" s="4"/>
      <c r="E596" s="28"/>
      <c r="F596" s="28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28"/>
      <c r="B597" s="28"/>
      <c r="C597" s="4"/>
      <c r="D597" s="4"/>
      <c r="E597" s="28"/>
      <c r="F597" s="28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28"/>
      <c r="B598" s="28"/>
      <c r="C598" s="4"/>
      <c r="D598" s="4"/>
      <c r="E598" s="28"/>
      <c r="F598" s="28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28"/>
      <c r="B599" s="28"/>
      <c r="C599" s="4"/>
      <c r="D599" s="4"/>
      <c r="E599" s="28"/>
      <c r="F599" s="28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28"/>
      <c r="B600" s="28"/>
      <c r="C600" s="4"/>
      <c r="D600" s="4"/>
      <c r="E600" s="28"/>
      <c r="F600" s="28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28"/>
      <c r="B601" s="28"/>
      <c r="C601" s="4"/>
      <c r="D601" s="4"/>
      <c r="E601" s="28"/>
      <c r="F601" s="28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28"/>
      <c r="B602" s="28"/>
      <c r="C602" s="4"/>
      <c r="D602" s="4"/>
      <c r="E602" s="28"/>
      <c r="F602" s="28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28"/>
      <c r="B603" s="28"/>
      <c r="C603" s="4"/>
      <c r="D603" s="4"/>
      <c r="E603" s="28"/>
      <c r="F603" s="28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28"/>
      <c r="B604" s="28"/>
      <c r="C604" s="4"/>
      <c r="D604" s="4"/>
      <c r="E604" s="28"/>
      <c r="F604" s="28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28"/>
      <c r="B605" s="28"/>
      <c r="C605" s="4"/>
      <c r="D605" s="4"/>
      <c r="E605" s="28"/>
      <c r="F605" s="28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28"/>
      <c r="B606" s="28"/>
      <c r="C606" s="4"/>
      <c r="D606" s="4"/>
      <c r="E606" s="28"/>
      <c r="F606" s="28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28"/>
      <c r="B607" s="28"/>
      <c r="C607" s="4"/>
      <c r="D607" s="4"/>
      <c r="E607" s="28"/>
      <c r="F607" s="28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28"/>
      <c r="B608" s="28"/>
      <c r="C608" s="4"/>
      <c r="D608" s="4"/>
      <c r="E608" s="28"/>
      <c r="F608" s="28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28"/>
      <c r="B609" s="28"/>
      <c r="C609" s="4"/>
      <c r="D609" s="4"/>
      <c r="E609" s="28"/>
      <c r="F609" s="28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28"/>
      <c r="B610" s="28"/>
      <c r="C610" s="4"/>
      <c r="D610" s="4"/>
      <c r="E610" s="28"/>
      <c r="F610" s="28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28"/>
      <c r="B611" s="28"/>
      <c r="C611" s="4"/>
      <c r="D611" s="4"/>
      <c r="E611" s="28"/>
      <c r="F611" s="28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28"/>
      <c r="B612" s="28"/>
      <c r="C612" s="4"/>
      <c r="D612" s="4"/>
      <c r="E612" s="28"/>
      <c r="F612" s="28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28"/>
      <c r="B613" s="28"/>
      <c r="C613" s="4"/>
      <c r="D613" s="4"/>
      <c r="E613" s="28"/>
      <c r="F613" s="28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28"/>
      <c r="B614" s="28"/>
      <c r="C614" s="4"/>
      <c r="D614" s="4"/>
      <c r="E614" s="28"/>
      <c r="F614" s="28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28"/>
      <c r="B615" s="28"/>
      <c r="C615" s="4"/>
      <c r="D615" s="4"/>
      <c r="E615" s="28"/>
      <c r="F615" s="28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28"/>
      <c r="B616" s="28"/>
      <c r="C616" s="4"/>
      <c r="D616" s="4"/>
      <c r="E616" s="28"/>
      <c r="F616" s="28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28"/>
      <c r="B617" s="28"/>
      <c r="C617" s="4"/>
      <c r="D617" s="4"/>
      <c r="E617" s="28"/>
      <c r="F617" s="28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28"/>
      <c r="B618" s="28"/>
      <c r="C618" s="4"/>
      <c r="D618" s="4"/>
      <c r="E618" s="28"/>
      <c r="F618" s="28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28"/>
      <c r="B619" s="28"/>
      <c r="C619" s="4"/>
      <c r="D619" s="4"/>
      <c r="E619" s="28"/>
      <c r="F619" s="28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28"/>
      <c r="B620" s="28"/>
      <c r="C620" s="4"/>
      <c r="D620" s="4"/>
      <c r="E620" s="28"/>
      <c r="F620" s="28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28"/>
      <c r="B621" s="28"/>
      <c r="C621" s="4"/>
      <c r="D621" s="4"/>
      <c r="E621" s="28"/>
      <c r="F621" s="28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28"/>
      <c r="B622" s="28"/>
      <c r="C622" s="4"/>
      <c r="D622" s="4"/>
      <c r="E622" s="28"/>
      <c r="F622" s="28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28"/>
      <c r="B623" s="28"/>
      <c r="C623" s="4"/>
      <c r="D623" s="4"/>
      <c r="E623" s="28"/>
      <c r="F623" s="28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28"/>
      <c r="B624" s="28"/>
      <c r="C624" s="4"/>
      <c r="D624" s="4"/>
      <c r="E624" s="28"/>
      <c r="F624" s="28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28"/>
      <c r="B625" s="28"/>
      <c r="C625" s="4"/>
      <c r="D625" s="4"/>
      <c r="E625" s="28"/>
      <c r="F625" s="28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28"/>
      <c r="B626" s="28"/>
      <c r="C626" s="4"/>
      <c r="D626" s="4"/>
      <c r="E626" s="28"/>
      <c r="F626" s="28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28"/>
      <c r="B627" s="28"/>
      <c r="C627" s="4"/>
      <c r="D627" s="4"/>
      <c r="E627" s="28"/>
      <c r="F627" s="28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28"/>
      <c r="B628" s="28"/>
      <c r="C628" s="4"/>
      <c r="D628" s="4"/>
      <c r="E628" s="28"/>
      <c r="F628" s="28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28"/>
      <c r="B629" s="28"/>
      <c r="C629" s="4"/>
      <c r="D629" s="4"/>
      <c r="E629" s="28"/>
      <c r="F629" s="28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28"/>
      <c r="B630" s="28"/>
      <c r="C630" s="4"/>
      <c r="D630" s="4"/>
      <c r="E630" s="28"/>
      <c r="F630" s="28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28"/>
      <c r="B631" s="28"/>
      <c r="C631" s="4"/>
      <c r="D631" s="4"/>
      <c r="E631" s="28"/>
      <c r="F631" s="28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28"/>
      <c r="B632" s="28"/>
      <c r="C632" s="4"/>
      <c r="D632" s="4"/>
      <c r="E632" s="28"/>
      <c r="F632" s="28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28"/>
      <c r="B633" s="28"/>
      <c r="C633" s="4"/>
      <c r="D633" s="4"/>
      <c r="E633" s="28"/>
      <c r="F633" s="28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28"/>
      <c r="B634" s="28"/>
      <c r="C634" s="4"/>
      <c r="D634" s="4"/>
      <c r="E634" s="28"/>
      <c r="F634" s="28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28"/>
      <c r="B635" s="28"/>
      <c r="C635" s="4"/>
      <c r="D635" s="4"/>
      <c r="E635" s="28"/>
      <c r="F635" s="28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28"/>
      <c r="B636" s="28"/>
      <c r="C636" s="4"/>
      <c r="D636" s="4"/>
      <c r="E636" s="28"/>
      <c r="F636" s="28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28"/>
      <c r="B637" s="28"/>
      <c r="C637" s="4"/>
      <c r="D637" s="4"/>
      <c r="E637" s="28"/>
      <c r="F637" s="28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28"/>
      <c r="B638" s="28"/>
      <c r="C638" s="4"/>
      <c r="D638" s="4"/>
      <c r="E638" s="28"/>
      <c r="F638" s="28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28"/>
      <c r="B639" s="28"/>
      <c r="C639" s="4"/>
      <c r="D639" s="4"/>
      <c r="E639" s="28"/>
      <c r="F639" s="28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28"/>
      <c r="B640" s="28"/>
      <c r="C640" s="4"/>
      <c r="D640" s="4"/>
      <c r="E640" s="28"/>
      <c r="F640" s="28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28"/>
      <c r="B641" s="28"/>
      <c r="C641" s="4"/>
      <c r="D641" s="4"/>
      <c r="E641" s="28"/>
      <c r="F641" s="28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28"/>
      <c r="B642" s="28"/>
      <c r="C642" s="4"/>
      <c r="D642" s="4"/>
      <c r="E642" s="28"/>
      <c r="F642" s="28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28"/>
      <c r="B643" s="28"/>
      <c r="C643" s="4"/>
      <c r="D643" s="4"/>
      <c r="E643" s="28"/>
      <c r="F643" s="28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28"/>
      <c r="B644" s="28"/>
      <c r="C644" s="4"/>
      <c r="D644" s="4"/>
      <c r="E644" s="28"/>
      <c r="F644" s="28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28"/>
      <c r="B645" s="28"/>
      <c r="C645" s="4"/>
      <c r="D645" s="4"/>
      <c r="E645" s="28"/>
      <c r="F645" s="28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28"/>
      <c r="B646" s="28"/>
      <c r="C646" s="4"/>
      <c r="D646" s="4"/>
      <c r="E646" s="28"/>
      <c r="F646" s="28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28"/>
      <c r="B647" s="28"/>
      <c r="C647" s="4"/>
      <c r="D647" s="4"/>
      <c r="E647" s="28"/>
      <c r="F647" s="28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28"/>
      <c r="B648" s="28"/>
      <c r="C648" s="4"/>
      <c r="D648" s="4"/>
      <c r="E648" s="28"/>
      <c r="F648" s="28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28"/>
      <c r="B649" s="28"/>
      <c r="C649" s="4"/>
      <c r="D649" s="4"/>
      <c r="E649" s="28"/>
      <c r="F649" s="28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28"/>
      <c r="B650" s="28"/>
      <c r="C650" s="4"/>
      <c r="D650" s="4"/>
      <c r="E650" s="28"/>
      <c r="F650" s="28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28"/>
      <c r="B651" s="28"/>
      <c r="C651" s="4"/>
      <c r="D651" s="4"/>
      <c r="E651" s="28"/>
      <c r="F651" s="28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28"/>
      <c r="B652" s="28"/>
      <c r="C652" s="4"/>
      <c r="D652" s="4"/>
      <c r="E652" s="28"/>
      <c r="F652" s="28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28"/>
      <c r="B653" s="28"/>
      <c r="C653" s="4"/>
      <c r="D653" s="4"/>
      <c r="E653" s="28"/>
      <c r="F653" s="28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28"/>
      <c r="B654" s="28"/>
      <c r="C654" s="4"/>
      <c r="D654" s="4"/>
      <c r="E654" s="28"/>
      <c r="F654" s="28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28"/>
      <c r="B655" s="28"/>
      <c r="C655" s="4"/>
      <c r="D655" s="4"/>
      <c r="E655" s="28"/>
      <c r="F655" s="28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28"/>
      <c r="B656" s="28"/>
      <c r="C656" s="4"/>
      <c r="D656" s="4"/>
      <c r="E656" s="28"/>
      <c r="F656" s="28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28"/>
      <c r="B657" s="28"/>
      <c r="C657" s="4"/>
      <c r="D657" s="4"/>
      <c r="E657" s="28"/>
      <c r="F657" s="28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28"/>
      <c r="B658" s="28"/>
      <c r="C658" s="4"/>
      <c r="D658" s="4"/>
      <c r="E658" s="28"/>
      <c r="F658" s="28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28"/>
      <c r="B659" s="28"/>
      <c r="C659" s="4"/>
      <c r="D659" s="4"/>
      <c r="E659" s="28"/>
      <c r="F659" s="28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28"/>
      <c r="B660" s="28"/>
      <c r="C660" s="4"/>
      <c r="D660" s="4"/>
      <c r="E660" s="28"/>
      <c r="F660" s="28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28"/>
      <c r="B661" s="28"/>
      <c r="C661" s="4"/>
      <c r="D661" s="4"/>
      <c r="E661" s="28"/>
      <c r="F661" s="28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28"/>
      <c r="B662" s="28"/>
      <c r="C662" s="4"/>
      <c r="D662" s="4"/>
      <c r="E662" s="28"/>
      <c r="F662" s="28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28"/>
      <c r="B663" s="28"/>
      <c r="C663" s="4"/>
      <c r="D663" s="4"/>
      <c r="E663" s="28"/>
      <c r="F663" s="28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28"/>
      <c r="B664" s="28"/>
      <c r="C664" s="4"/>
      <c r="D664" s="4"/>
      <c r="E664" s="28"/>
      <c r="F664" s="28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28"/>
      <c r="B665" s="28"/>
      <c r="C665" s="4"/>
      <c r="D665" s="4"/>
      <c r="E665" s="28"/>
      <c r="F665" s="28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28"/>
      <c r="B666" s="28"/>
      <c r="C666" s="4"/>
      <c r="D666" s="4"/>
      <c r="E666" s="28"/>
      <c r="F666" s="28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28"/>
      <c r="B667" s="28"/>
      <c r="C667" s="4"/>
      <c r="D667" s="4"/>
      <c r="E667" s="28"/>
      <c r="F667" s="28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28"/>
      <c r="B668" s="28"/>
      <c r="C668" s="4"/>
      <c r="D668" s="4"/>
      <c r="E668" s="28"/>
      <c r="F668" s="28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28"/>
      <c r="B669" s="28"/>
      <c r="C669" s="4"/>
      <c r="D669" s="4"/>
      <c r="E669" s="28"/>
      <c r="F669" s="28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28"/>
      <c r="B670" s="28"/>
      <c r="C670" s="4"/>
      <c r="D670" s="4"/>
      <c r="E670" s="28"/>
      <c r="F670" s="28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28"/>
      <c r="B671" s="28"/>
      <c r="C671" s="4"/>
      <c r="D671" s="4"/>
      <c r="E671" s="28"/>
      <c r="F671" s="28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28"/>
      <c r="B672" s="28"/>
      <c r="C672" s="4"/>
      <c r="D672" s="4"/>
      <c r="E672" s="28"/>
      <c r="F672" s="28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28"/>
      <c r="B673" s="28"/>
      <c r="C673" s="4"/>
      <c r="D673" s="4"/>
      <c r="E673" s="28"/>
      <c r="F673" s="28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28"/>
      <c r="B674" s="28"/>
      <c r="C674" s="4"/>
      <c r="D674" s="4"/>
      <c r="E674" s="28"/>
      <c r="F674" s="28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28"/>
      <c r="B675" s="28"/>
      <c r="C675" s="4"/>
      <c r="D675" s="4"/>
      <c r="E675" s="28"/>
      <c r="F675" s="28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28"/>
      <c r="B676" s="28"/>
      <c r="C676" s="4"/>
      <c r="D676" s="4"/>
      <c r="E676" s="28"/>
      <c r="F676" s="28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28"/>
      <c r="B677" s="28"/>
      <c r="C677" s="4"/>
      <c r="D677" s="4"/>
      <c r="E677" s="28"/>
      <c r="F677" s="28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28"/>
      <c r="B678" s="28"/>
      <c r="C678" s="4"/>
      <c r="D678" s="4"/>
      <c r="E678" s="28"/>
      <c r="F678" s="28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28"/>
      <c r="B679" s="28"/>
      <c r="C679" s="4"/>
      <c r="D679" s="4"/>
      <c r="E679" s="28"/>
      <c r="F679" s="28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28"/>
      <c r="B680" s="28"/>
      <c r="C680" s="4"/>
      <c r="D680" s="4"/>
      <c r="E680" s="28"/>
      <c r="F680" s="28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28"/>
      <c r="B681" s="28"/>
      <c r="C681" s="4"/>
      <c r="D681" s="4"/>
      <c r="E681" s="28"/>
      <c r="F681" s="28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28"/>
      <c r="B682" s="28"/>
      <c r="C682" s="4"/>
      <c r="D682" s="4"/>
      <c r="E682" s="28"/>
      <c r="F682" s="28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28"/>
      <c r="B683" s="28"/>
      <c r="C683" s="4"/>
      <c r="D683" s="4"/>
      <c r="E683" s="28"/>
      <c r="F683" s="28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28"/>
      <c r="B684" s="28"/>
      <c r="C684" s="4"/>
      <c r="D684" s="4"/>
      <c r="E684" s="28"/>
      <c r="F684" s="28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28"/>
      <c r="B685" s="28"/>
      <c r="C685" s="4"/>
      <c r="D685" s="4"/>
      <c r="E685" s="28"/>
      <c r="F685" s="28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28"/>
      <c r="B686" s="28"/>
      <c r="C686" s="4"/>
      <c r="D686" s="4"/>
      <c r="E686" s="28"/>
      <c r="F686" s="28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28"/>
      <c r="B687" s="28"/>
      <c r="C687" s="4"/>
      <c r="D687" s="4"/>
      <c r="E687" s="28"/>
      <c r="F687" s="28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28"/>
      <c r="B688" s="28"/>
      <c r="C688" s="4"/>
      <c r="D688" s="4"/>
      <c r="E688" s="28"/>
      <c r="F688" s="28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28"/>
      <c r="B689" s="28"/>
      <c r="C689" s="4"/>
      <c r="D689" s="4"/>
      <c r="E689" s="28"/>
      <c r="F689" s="28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28"/>
      <c r="B690" s="28"/>
      <c r="C690" s="4"/>
      <c r="D690" s="4"/>
      <c r="E690" s="28"/>
      <c r="F690" s="28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28"/>
      <c r="B691" s="28"/>
      <c r="C691" s="4"/>
      <c r="D691" s="4"/>
      <c r="E691" s="28"/>
      <c r="F691" s="28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28"/>
      <c r="B692" s="28"/>
      <c r="C692" s="4"/>
      <c r="D692" s="4"/>
      <c r="E692" s="28"/>
      <c r="F692" s="28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28"/>
      <c r="B693" s="28"/>
      <c r="C693" s="4"/>
      <c r="D693" s="4"/>
      <c r="E693" s="28"/>
      <c r="F693" s="28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28"/>
      <c r="B694" s="28"/>
      <c r="C694" s="4"/>
      <c r="D694" s="4"/>
      <c r="E694" s="28"/>
      <c r="F694" s="28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28"/>
      <c r="B695" s="28"/>
      <c r="C695" s="4"/>
      <c r="D695" s="4"/>
      <c r="E695" s="28"/>
      <c r="F695" s="28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28"/>
      <c r="B696" s="28"/>
      <c r="C696" s="4"/>
      <c r="D696" s="4"/>
      <c r="E696" s="28"/>
      <c r="F696" s="28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28"/>
      <c r="B697" s="28"/>
      <c r="C697" s="4"/>
      <c r="D697" s="4"/>
      <c r="E697" s="28"/>
      <c r="F697" s="28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28"/>
      <c r="B698" s="28"/>
      <c r="C698" s="4"/>
      <c r="D698" s="4"/>
      <c r="E698" s="28"/>
      <c r="F698" s="28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28"/>
      <c r="B699" s="28"/>
      <c r="C699" s="4"/>
      <c r="D699" s="4"/>
      <c r="E699" s="28"/>
      <c r="F699" s="28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28"/>
      <c r="B700" s="28"/>
      <c r="C700" s="4"/>
      <c r="D700" s="4"/>
      <c r="E700" s="28"/>
      <c r="F700" s="28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28"/>
      <c r="B701" s="28"/>
      <c r="C701" s="4"/>
      <c r="D701" s="4"/>
      <c r="E701" s="28"/>
      <c r="F701" s="28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28"/>
      <c r="B702" s="28"/>
      <c r="C702" s="4"/>
      <c r="D702" s="4"/>
      <c r="E702" s="28"/>
      <c r="F702" s="28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28"/>
      <c r="B703" s="28"/>
      <c r="C703" s="4"/>
      <c r="D703" s="4"/>
      <c r="E703" s="28"/>
      <c r="F703" s="28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28"/>
      <c r="B704" s="28"/>
      <c r="C704" s="4"/>
      <c r="D704" s="4"/>
      <c r="E704" s="28"/>
      <c r="F704" s="28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28"/>
      <c r="B705" s="28"/>
      <c r="C705" s="4"/>
      <c r="D705" s="4"/>
      <c r="E705" s="28"/>
      <c r="F705" s="28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28"/>
      <c r="B706" s="28"/>
      <c r="C706" s="4"/>
      <c r="D706" s="4"/>
      <c r="E706" s="28"/>
      <c r="F706" s="28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28"/>
      <c r="B707" s="28"/>
      <c r="C707" s="4"/>
      <c r="D707" s="4"/>
      <c r="E707" s="28"/>
      <c r="F707" s="28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28"/>
      <c r="B708" s="28"/>
      <c r="C708" s="4"/>
      <c r="D708" s="4"/>
      <c r="E708" s="28"/>
      <c r="F708" s="28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28"/>
      <c r="B709" s="28"/>
      <c r="C709" s="4"/>
      <c r="D709" s="4"/>
      <c r="E709" s="28"/>
      <c r="F709" s="28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28"/>
      <c r="B710" s="28"/>
      <c r="C710" s="4"/>
      <c r="D710" s="4"/>
      <c r="E710" s="28"/>
      <c r="F710" s="28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28"/>
      <c r="B711" s="28"/>
      <c r="C711" s="4"/>
      <c r="D711" s="4"/>
      <c r="E711" s="28"/>
      <c r="F711" s="28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28"/>
      <c r="B712" s="28"/>
      <c r="C712" s="4"/>
      <c r="D712" s="4"/>
      <c r="E712" s="28"/>
      <c r="F712" s="28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28"/>
      <c r="B713" s="28"/>
      <c r="C713" s="4"/>
      <c r="D713" s="4"/>
      <c r="E713" s="28"/>
      <c r="F713" s="28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28"/>
      <c r="B714" s="28"/>
      <c r="C714" s="4"/>
      <c r="D714" s="4"/>
      <c r="E714" s="28"/>
      <c r="F714" s="28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28"/>
      <c r="B715" s="28"/>
      <c r="C715" s="4"/>
      <c r="D715" s="4"/>
      <c r="E715" s="28"/>
      <c r="F715" s="28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28"/>
      <c r="B716" s="28"/>
      <c r="C716" s="4"/>
      <c r="D716" s="4"/>
      <c r="E716" s="28"/>
      <c r="F716" s="28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28"/>
      <c r="B717" s="28"/>
      <c r="C717" s="4"/>
      <c r="D717" s="4"/>
      <c r="E717" s="28"/>
      <c r="F717" s="28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28"/>
      <c r="B718" s="28"/>
      <c r="C718" s="4"/>
      <c r="D718" s="4"/>
      <c r="E718" s="28"/>
      <c r="F718" s="28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28"/>
      <c r="B719" s="28"/>
      <c r="C719" s="4"/>
      <c r="D719" s="4"/>
      <c r="E719" s="28"/>
      <c r="F719" s="28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28"/>
      <c r="B720" s="28"/>
      <c r="C720" s="4"/>
      <c r="D720" s="4"/>
      <c r="E720" s="28"/>
      <c r="F720" s="28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28"/>
      <c r="B721" s="28"/>
      <c r="C721" s="4"/>
      <c r="D721" s="4"/>
      <c r="E721" s="28"/>
      <c r="F721" s="28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28"/>
      <c r="B722" s="28"/>
      <c r="C722" s="4"/>
      <c r="D722" s="4"/>
      <c r="E722" s="28"/>
      <c r="F722" s="28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28"/>
      <c r="B723" s="28"/>
      <c r="C723" s="4"/>
      <c r="D723" s="4"/>
      <c r="E723" s="28"/>
      <c r="F723" s="28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28"/>
      <c r="B724" s="28"/>
      <c r="C724" s="4"/>
      <c r="D724" s="4"/>
      <c r="E724" s="28"/>
      <c r="F724" s="28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28"/>
      <c r="B725" s="28"/>
      <c r="C725" s="4"/>
      <c r="D725" s="4"/>
      <c r="E725" s="28"/>
      <c r="F725" s="28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28"/>
      <c r="B726" s="28"/>
      <c r="C726" s="4"/>
      <c r="D726" s="4"/>
      <c r="E726" s="28"/>
      <c r="F726" s="28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28"/>
      <c r="B727" s="28"/>
      <c r="C727" s="4"/>
      <c r="D727" s="4"/>
      <c r="E727" s="28"/>
      <c r="F727" s="28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28"/>
      <c r="B728" s="28"/>
      <c r="C728" s="4"/>
      <c r="D728" s="4"/>
      <c r="E728" s="28"/>
      <c r="F728" s="28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28"/>
      <c r="B729" s="28"/>
      <c r="C729" s="4"/>
      <c r="D729" s="4"/>
      <c r="E729" s="28"/>
      <c r="F729" s="28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28"/>
      <c r="B730" s="28"/>
      <c r="C730" s="4"/>
      <c r="D730" s="4"/>
      <c r="E730" s="28"/>
      <c r="F730" s="28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28"/>
      <c r="B731" s="28"/>
      <c r="C731" s="4"/>
      <c r="D731" s="4"/>
      <c r="E731" s="28"/>
      <c r="F731" s="28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28"/>
      <c r="B732" s="28"/>
      <c r="C732" s="4"/>
      <c r="D732" s="4"/>
      <c r="E732" s="28"/>
      <c r="F732" s="28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28"/>
      <c r="B733" s="28"/>
      <c r="C733" s="4"/>
      <c r="D733" s="4"/>
      <c r="E733" s="28"/>
      <c r="F733" s="28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28"/>
      <c r="B734" s="28"/>
      <c r="C734" s="4"/>
      <c r="D734" s="4"/>
      <c r="E734" s="28"/>
      <c r="F734" s="28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28"/>
      <c r="B735" s="28"/>
      <c r="C735" s="4"/>
      <c r="D735" s="4"/>
      <c r="E735" s="28"/>
      <c r="F735" s="28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28"/>
      <c r="B736" s="28"/>
      <c r="C736" s="4"/>
      <c r="D736" s="4"/>
      <c r="E736" s="28"/>
      <c r="F736" s="28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28"/>
      <c r="B737" s="28"/>
      <c r="C737" s="4"/>
      <c r="D737" s="4"/>
      <c r="E737" s="28"/>
      <c r="F737" s="28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28"/>
      <c r="B738" s="28"/>
      <c r="C738" s="4"/>
      <c r="D738" s="4"/>
      <c r="E738" s="28"/>
      <c r="F738" s="28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28"/>
      <c r="B739" s="28"/>
      <c r="C739" s="4"/>
      <c r="D739" s="4"/>
      <c r="E739" s="28"/>
      <c r="F739" s="28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28"/>
      <c r="B740" s="28"/>
      <c r="C740" s="4"/>
      <c r="D740" s="4"/>
      <c r="E740" s="28"/>
      <c r="F740" s="28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28"/>
      <c r="B741" s="28"/>
      <c r="C741" s="4"/>
      <c r="D741" s="4"/>
      <c r="E741" s="28"/>
      <c r="F741" s="28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28"/>
      <c r="B742" s="28"/>
      <c r="C742" s="4"/>
      <c r="D742" s="4"/>
      <c r="E742" s="28"/>
      <c r="F742" s="28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28"/>
      <c r="B743" s="28"/>
      <c r="C743" s="4"/>
      <c r="D743" s="4"/>
      <c r="E743" s="28"/>
      <c r="F743" s="28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28"/>
      <c r="B744" s="28"/>
      <c r="C744" s="4"/>
      <c r="D744" s="4"/>
      <c r="E744" s="28"/>
      <c r="F744" s="28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28"/>
      <c r="B745" s="28"/>
      <c r="C745" s="4"/>
      <c r="D745" s="4"/>
      <c r="E745" s="28"/>
      <c r="F745" s="28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28"/>
      <c r="B746" s="28"/>
      <c r="C746" s="4"/>
      <c r="D746" s="4"/>
      <c r="E746" s="28"/>
      <c r="F746" s="28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28"/>
      <c r="B747" s="28"/>
      <c r="C747" s="4"/>
      <c r="D747" s="4"/>
      <c r="E747" s="28"/>
      <c r="F747" s="28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28"/>
      <c r="B748" s="28"/>
      <c r="C748" s="4"/>
      <c r="D748" s="4"/>
      <c r="E748" s="28"/>
      <c r="F748" s="28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28"/>
      <c r="B749" s="28"/>
      <c r="C749" s="4"/>
      <c r="D749" s="4"/>
      <c r="E749" s="28"/>
      <c r="F749" s="28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28"/>
      <c r="B750" s="28"/>
      <c r="C750" s="4"/>
      <c r="D750" s="4"/>
      <c r="E750" s="28"/>
      <c r="F750" s="28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28"/>
      <c r="B751" s="28"/>
      <c r="C751" s="4"/>
      <c r="D751" s="4"/>
      <c r="E751" s="28"/>
      <c r="F751" s="28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28"/>
      <c r="B752" s="28"/>
      <c r="C752" s="4"/>
      <c r="D752" s="4"/>
      <c r="E752" s="28"/>
      <c r="F752" s="28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28"/>
      <c r="B753" s="28"/>
      <c r="C753" s="4"/>
      <c r="D753" s="4"/>
      <c r="E753" s="28"/>
      <c r="F753" s="28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28"/>
      <c r="B754" s="28"/>
      <c r="C754" s="4"/>
      <c r="D754" s="4"/>
      <c r="E754" s="28"/>
      <c r="F754" s="28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28"/>
      <c r="B755" s="28"/>
      <c r="C755" s="4"/>
      <c r="D755" s="4"/>
      <c r="E755" s="28"/>
      <c r="F755" s="28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28"/>
      <c r="B756" s="28"/>
      <c r="C756" s="4"/>
      <c r="D756" s="4"/>
      <c r="E756" s="28"/>
      <c r="F756" s="28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28"/>
      <c r="B757" s="28"/>
      <c r="C757" s="4"/>
      <c r="D757" s="4"/>
      <c r="E757" s="28"/>
      <c r="F757" s="28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28"/>
      <c r="B758" s="28"/>
      <c r="C758" s="4"/>
      <c r="D758" s="4"/>
      <c r="E758" s="28"/>
      <c r="F758" s="28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28"/>
      <c r="B759" s="28"/>
      <c r="C759" s="4"/>
      <c r="D759" s="4"/>
      <c r="E759" s="28"/>
      <c r="F759" s="28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28"/>
      <c r="B760" s="28"/>
      <c r="C760" s="4"/>
      <c r="D760" s="4"/>
      <c r="E760" s="28"/>
      <c r="F760" s="28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28"/>
      <c r="B761" s="28"/>
      <c r="C761" s="4"/>
      <c r="D761" s="4"/>
      <c r="E761" s="28"/>
      <c r="F761" s="28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28"/>
      <c r="B762" s="28"/>
      <c r="C762" s="4"/>
      <c r="D762" s="4"/>
      <c r="E762" s="28"/>
      <c r="F762" s="28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28"/>
      <c r="B763" s="28"/>
      <c r="C763" s="4"/>
      <c r="D763" s="4"/>
      <c r="E763" s="28"/>
      <c r="F763" s="28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28"/>
      <c r="B764" s="28"/>
      <c r="C764" s="4"/>
      <c r="D764" s="4"/>
      <c r="E764" s="28"/>
      <c r="F764" s="28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28"/>
      <c r="B765" s="28"/>
      <c r="C765" s="4"/>
      <c r="D765" s="4"/>
      <c r="E765" s="28"/>
      <c r="F765" s="28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28"/>
      <c r="B766" s="28"/>
      <c r="C766" s="4"/>
      <c r="D766" s="4"/>
      <c r="E766" s="28"/>
      <c r="F766" s="28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28"/>
      <c r="B767" s="28"/>
      <c r="C767" s="4"/>
      <c r="D767" s="4"/>
      <c r="E767" s="28"/>
      <c r="F767" s="28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28"/>
      <c r="B768" s="28"/>
      <c r="C768" s="4"/>
      <c r="D768" s="4"/>
      <c r="E768" s="28"/>
      <c r="F768" s="28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28"/>
      <c r="B769" s="28"/>
      <c r="C769" s="4"/>
      <c r="D769" s="4"/>
      <c r="E769" s="28"/>
      <c r="F769" s="28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28"/>
      <c r="B770" s="28"/>
      <c r="C770" s="4"/>
      <c r="D770" s="4"/>
      <c r="E770" s="28"/>
      <c r="F770" s="28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28"/>
      <c r="B771" s="28"/>
      <c r="C771" s="4"/>
      <c r="D771" s="4"/>
      <c r="E771" s="28"/>
      <c r="F771" s="28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28"/>
      <c r="B772" s="28"/>
      <c r="C772" s="4"/>
      <c r="D772" s="4"/>
      <c r="E772" s="28"/>
      <c r="F772" s="28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28"/>
      <c r="B773" s="28"/>
      <c r="C773" s="4"/>
      <c r="D773" s="4"/>
      <c r="E773" s="28"/>
      <c r="F773" s="28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28"/>
      <c r="B774" s="28"/>
      <c r="C774" s="4"/>
      <c r="D774" s="4"/>
      <c r="E774" s="28"/>
      <c r="F774" s="28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28"/>
      <c r="B775" s="28"/>
      <c r="C775" s="4"/>
      <c r="D775" s="4"/>
      <c r="E775" s="28"/>
      <c r="F775" s="28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28"/>
      <c r="B776" s="28"/>
      <c r="C776" s="4"/>
      <c r="D776" s="4"/>
      <c r="E776" s="28"/>
      <c r="F776" s="28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28"/>
      <c r="B777" s="28"/>
      <c r="C777" s="4"/>
      <c r="D777" s="4"/>
      <c r="E777" s="28"/>
      <c r="F777" s="28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28"/>
      <c r="B778" s="28"/>
      <c r="C778" s="4"/>
      <c r="D778" s="4"/>
      <c r="E778" s="28"/>
      <c r="F778" s="28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28"/>
      <c r="B779" s="28"/>
      <c r="C779" s="4"/>
      <c r="D779" s="4"/>
      <c r="E779" s="28"/>
      <c r="F779" s="28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28"/>
      <c r="B780" s="28"/>
      <c r="C780" s="4"/>
      <c r="D780" s="4"/>
      <c r="E780" s="28"/>
      <c r="F780" s="28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28"/>
      <c r="B781" s="28"/>
      <c r="C781" s="4"/>
      <c r="D781" s="4"/>
      <c r="E781" s="28"/>
      <c r="F781" s="28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28"/>
      <c r="B782" s="28"/>
      <c r="C782" s="4"/>
      <c r="D782" s="4"/>
      <c r="E782" s="28"/>
      <c r="F782" s="28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28"/>
      <c r="B783" s="28"/>
      <c r="C783" s="4"/>
      <c r="D783" s="4"/>
      <c r="E783" s="28"/>
      <c r="F783" s="28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28"/>
      <c r="B784" s="28"/>
      <c r="C784" s="4"/>
      <c r="D784" s="4"/>
      <c r="E784" s="28"/>
      <c r="F784" s="28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28"/>
      <c r="B785" s="28"/>
      <c r="C785" s="4"/>
      <c r="D785" s="4"/>
      <c r="E785" s="28"/>
      <c r="F785" s="28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28"/>
      <c r="B786" s="28"/>
      <c r="C786" s="4"/>
      <c r="D786" s="4"/>
      <c r="E786" s="28"/>
      <c r="F786" s="28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28"/>
      <c r="B787" s="28"/>
      <c r="C787" s="4"/>
      <c r="D787" s="4"/>
      <c r="E787" s="28"/>
      <c r="F787" s="28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28"/>
      <c r="B788" s="28"/>
      <c r="C788" s="4"/>
      <c r="D788" s="4"/>
      <c r="E788" s="28"/>
      <c r="F788" s="28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28"/>
      <c r="B789" s="28"/>
      <c r="C789" s="4"/>
      <c r="D789" s="4"/>
      <c r="E789" s="28"/>
      <c r="F789" s="28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28"/>
      <c r="B790" s="28"/>
      <c r="C790" s="4"/>
      <c r="D790" s="4"/>
      <c r="E790" s="28"/>
      <c r="F790" s="28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28"/>
      <c r="B791" s="28"/>
      <c r="C791" s="4"/>
      <c r="D791" s="4"/>
      <c r="E791" s="28"/>
      <c r="F791" s="28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28"/>
      <c r="B792" s="28"/>
      <c r="C792" s="4"/>
      <c r="D792" s="4"/>
      <c r="E792" s="28"/>
      <c r="F792" s="28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28"/>
      <c r="B793" s="28"/>
      <c r="C793" s="4"/>
      <c r="D793" s="4"/>
      <c r="E793" s="28"/>
      <c r="F793" s="28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28"/>
      <c r="B794" s="28"/>
      <c r="C794" s="4"/>
      <c r="D794" s="4"/>
      <c r="E794" s="28"/>
      <c r="F794" s="28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28"/>
      <c r="B795" s="28"/>
      <c r="C795" s="4"/>
      <c r="D795" s="4"/>
      <c r="E795" s="28"/>
      <c r="F795" s="28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28"/>
      <c r="B796" s="28"/>
      <c r="C796" s="4"/>
      <c r="D796" s="4"/>
      <c r="E796" s="28"/>
      <c r="F796" s="28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28"/>
      <c r="B797" s="28"/>
      <c r="C797" s="4"/>
      <c r="D797" s="4"/>
      <c r="E797" s="28"/>
      <c r="F797" s="28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28"/>
      <c r="B798" s="28"/>
      <c r="C798" s="4"/>
      <c r="D798" s="4"/>
      <c r="E798" s="28"/>
      <c r="F798" s="28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28"/>
      <c r="B799" s="28"/>
      <c r="C799" s="4"/>
      <c r="D799" s="4"/>
      <c r="E799" s="28"/>
      <c r="F799" s="28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28"/>
      <c r="B800" s="28"/>
      <c r="C800" s="4"/>
      <c r="D800" s="4"/>
      <c r="E800" s="28"/>
      <c r="F800" s="28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28"/>
      <c r="B801" s="28"/>
      <c r="C801" s="4"/>
      <c r="D801" s="4"/>
      <c r="E801" s="28"/>
      <c r="F801" s="28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28"/>
      <c r="B802" s="28"/>
      <c r="C802" s="4"/>
      <c r="D802" s="4"/>
      <c r="E802" s="28"/>
      <c r="F802" s="28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28"/>
      <c r="B803" s="28"/>
      <c r="C803" s="4"/>
      <c r="D803" s="4"/>
      <c r="E803" s="28"/>
      <c r="F803" s="28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28"/>
      <c r="B804" s="28"/>
      <c r="C804" s="4"/>
      <c r="D804" s="4"/>
      <c r="E804" s="28"/>
      <c r="F804" s="28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28"/>
      <c r="B805" s="28"/>
      <c r="C805" s="4"/>
      <c r="D805" s="4"/>
      <c r="E805" s="28"/>
      <c r="F805" s="28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28"/>
      <c r="B806" s="28"/>
      <c r="C806" s="4"/>
      <c r="D806" s="4"/>
      <c r="E806" s="28"/>
      <c r="F806" s="28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28"/>
      <c r="B807" s="28"/>
      <c r="C807" s="4"/>
      <c r="D807" s="4"/>
      <c r="E807" s="28"/>
      <c r="F807" s="28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28"/>
      <c r="B808" s="28"/>
      <c r="C808" s="4"/>
      <c r="D808" s="4"/>
      <c r="E808" s="28"/>
      <c r="F808" s="28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28"/>
      <c r="B809" s="28"/>
      <c r="C809" s="4"/>
      <c r="D809" s="4"/>
      <c r="E809" s="28"/>
      <c r="F809" s="28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28"/>
      <c r="B810" s="28"/>
      <c r="C810" s="4"/>
      <c r="D810" s="4"/>
      <c r="E810" s="28"/>
      <c r="F810" s="28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28"/>
      <c r="B811" s="28"/>
      <c r="C811" s="4"/>
      <c r="D811" s="4"/>
      <c r="E811" s="28"/>
      <c r="F811" s="28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28"/>
      <c r="B812" s="28"/>
      <c r="C812" s="4"/>
      <c r="D812" s="4"/>
      <c r="E812" s="28"/>
      <c r="F812" s="28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28"/>
      <c r="B813" s="28"/>
      <c r="C813" s="4"/>
      <c r="D813" s="4"/>
      <c r="E813" s="28"/>
      <c r="F813" s="28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28"/>
      <c r="B814" s="28"/>
      <c r="C814" s="4"/>
      <c r="D814" s="4"/>
      <c r="E814" s="28"/>
      <c r="F814" s="28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28"/>
      <c r="B815" s="28"/>
      <c r="C815" s="4"/>
      <c r="D815" s="4"/>
      <c r="E815" s="28"/>
      <c r="F815" s="28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28"/>
      <c r="B816" s="28"/>
      <c r="C816" s="4"/>
      <c r="D816" s="4"/>
      <c r="E816" s="28"/>
      <c r="F816" s="28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28"/>
      <c r="B817" s="28"/>
      <c r="C817" s="4"/>
      <c r="D817" s="4"/>
      <c r="E817" s="28"/>
      <c r="F817" s="28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28"/>
      <c r="B818" s="28"/>
      <c r="C818" s="4"/>
      <c r="D818" s="4"/>
      <c r="E818" s="28"/>
      <c r="F818" s="28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28"/>
      <c r="B819" s="28"/>
      <c r="C819" s="4"/>
      <c r="D819" s="4"/>
      <c r="E819" s="28"/>
      <c r="F819" s="28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28"/>
      <c r="B820" s="28"/>
      <c r="C820" s="4"/>
      <c r="D820" s="4"/>
      <c r="E820" s="28"/>
      <c r="F820" s="28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28"/>
      <c r="B821" s="28"/>
      <c r="C821" s="4"/>
      <c r="D821" s="4"/>
      <c r="E821" s="28"/>
      <c r="F821" s="28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28"/>
      <c r="B822" s="28"/>
      <c r="C822" s="4"/>
      <c r="D822" s="4"/>
      <c r="E822" s="28"/>
      <c r="F822" s="28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28"/>
      <c r="B823" s="28"/>
      <c r="C823" s="4"/>
      <c r="D823" s="4"/>
      <c r="E823" s="28"/>
      <c r="F823" s="28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28"/>
      <c r="B824" s="28"/>
      <c r="C824" s="4"/>
      <c r="D824" s="4"/>
      <c r="E824" s="28"/>
      <c r="F824" s="28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28"/>
      <c r="B825" s="28"/>
      <c r="C825" s="4"/>
      <c r="D825" s="4"/>
      <c r="E825" s="28"/>
      <c r="F825" s="28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28"/>
      <c r="B826" s="28"/>
      <c r="C826" s="4"/>
      <c r="D826" s="4"/>
      <c r="E826" s="28"/>
      <c r="F826" s="28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28"/>
      <c r="B827" s="28"/>
      <c r="C827" s="4"/>
      <c r="D827" s="4"/>
      <c r="E827" s="28"/>
      <c r="F827" s="28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28"/>
      <c r="B828" s="28"/>
      <c r="C828" s="4"/>
      <c r="D828" s="4"/>
      <c r="E828" s="28"/>
      <c r="F828" s="28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28"/>
      <c r="B829" s="28"/>
      <c r="C829" s="4"/>
      <c r="D829" s="4"/>
      <c r="E829" s="28"/>
      <c r="F829" s="28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28"/>
      <c r="B830" s="28"/>
      <c r="C830" s="4"/>
      <c r="D830" s="4"/>
      <c r="E830" s="28"/>
      <c r="F830" s="28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28"/>
      <c r="B831" s="28"/>
      <c r="C831" s="4"/>
      <c r="D831" s="4"/>
      <c r="E831" s="28"/>
      <c r="F831" s="28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28"/>
      <c r="B832" s="28"/>
      <c r="C832" s="4"/>
      <c r="D832" s="4"/>
      <c r="E832" s="28"/>
      <c r="F832" s="28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28"/>
      <c r="B833" s="28"/>
      <c r="C833" s="4"/>
      <c r="D833" s="4"/>
      <c r="E833" s="28"/>
      <c r="F833" s="28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28"/>
      <c r="B834" s="28"/>
      <c r="C834" s="4"/>
      <c r="D834" s="4"/>
      <c r="E834" s="28"/>
      <c r="F834" s="28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28"/>
      <c r="B835" s="28"/>
      <c r="C835" s="4"/>
      <c r="D835" s="4"/>
      <c r="E835" s="28"/>
      <c r="F835" s="28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28"/>
      <c r="B836" s="28"/>
      <c r="C836" s="4"/>
      <c r="D836" s="4"/>
      <c r="E836" s="28"/>
      <c r="F836" s="28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28"/>
      <c r="B837" s="28"/>
      <c r="C837" s="4"/>
      <c r="D837" s="4"/>
      <c r="E837" s="28"/>
      <c r="F837" s="28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28"/>
      <c r="B838" s="28"/>
      <c r="C838" s="4"/>
      <c r="D838" s="4"/>
      <c r="E838" s="28"/>
      <c r="F838" s="28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28"/>
      <c r="B839" s="28"/>
      <c r="C839" s="4"/>
      <c r="D839" s="4"/>
      <c r="E839" s="28"/>
      <c r="F839" s="28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28"/>
      <c r="B840" s="28"/>
      <c r="C840" s="4"/>
      <c r="D840" s="4"/>
      <c r="E840" s="28"/>
      <c r="F840" s="28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28"/>
      <c r="B841" s="28"/>
      <c r="C841" s="4"/>
      <c r="D841" s="4"/>
      <c r="E841" s="28"/>
      <c r="F841" s="28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28"/>
      <c r="B842" s="28"/>
      <c r="C842" s="4"/>
      <c r="D842" s="4"/>
      <c r="E842" s="28"/>
      <c r="F842" s="28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28"/>
      <c r="B843" s="28"/>
      <c r="C843" s="4"/>
      <c r="D843" s="4"/>
      <c r="E843" s="28"/>
      <c r="F843" s="28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28"/>
      <c r="B844" s="28"/>
      <c r="C844" s="4"/>
      <c r="D844" s="4"/>
      <c r="E844" s="28"/>
      <c r="F844" s="28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28"/>
      <c r="B845" s="28"/>
      <c r="C845" s="4"/>
      <c r="D845" s="4"/>
      <c r="E845" s="28"/>
      <c r="F845" s="28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28"/>
      <c r="B846" s="28"/>
      <c r="C846" s="4"/>
      <c r="D846" s="4"/>
      <c r="E846" s="28"/>
      <c r="F846" s="28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28"/>
      <c r="B847" s="28"/>
      <c r="C847" s="4"/>
      <c r="D847" s="4"/>
      <c r="E847" s="28"/>
      <c r="F847" s="28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28"/>
      <c r="B848" s="28"/>
      <c r="C848" s="4"/>
      <c r="D848" s="4"/>
      <c r="E848" s="28"/>
      <c r="F848" s="28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28"/>
      <c r="B849" s="28"/>
      <c r="C849" s="4"/>
      <c r="D849" s="4"/>
      <c r="E849" s="28"/>
      <c r="F849" s="28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28"/>
      <c r="B850" s="28"/>
      <c r="C850" s="4"/>
      <c r="D850" s="4"/>
      <c r="E850" s="28"/>
      <c r="F850" s="28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28"/>
      <c r="B851" s="28"/>
      <c r="C851" s="4"/>
      <c r="D851" s="4"/>
      <c r="E851" s="28"/>
      <c r="F851" s="28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28"/>
      <c r="B852" s="28"/>
      <c r="C852" s="4"/>
      <c r="D852" s="4"/>
      <c r="E852" s="28"/>
      <c r="F852" s="28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28"/>
      <c r="B853" s="28"/>
      <c r="C853" s="4"/>
      <c r="D853" s="4"/>
      <c r="E853" s="28"/>
      <c r="F853" s="28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28"/>
      <c r="B854" s="28"/>
      <c r="C854" s="4"/>
      <c r="D854" s="4"/>
      <c r="E854" s="28"/>
      <c r="F854" s="28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28"/>
      <c r="B855" s="28"/>
      <c r="C855" s="4"/>
      <c r="D855" s="4"/>
      <c r="E855" s="28"/>
      <c r="F855" s="28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28"/>
      <c r="B856" s="28"/>
      <c r="C856" s="4"/>
      <c r="D856" s="4"/>
      <c r="E856" s="28"/>
      <c r="F856" s="28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28"/>
      <c r="B857" s="28"/>
      <c r="C857" s="4"/>
      <c r="D857" s="4"/>
      <c r="E857" s="28"/>
      <c r="F857" s="28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28"/>
      <c r="B858" s="28"/>
      <c r="C858" s="4"/>
      <c r="D858" s="4"/>
      <c r="E858" s="28"/>
      <c r="F858" s="28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28"/>
      <c r="B859" s="28"/>
      <c r="C859" s="4"/>
      <c r="D859" s="4"/>
      <c r="E859" s="28"/>
      <c r="F859" s="28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28"/>
      <c r="B860" s="28"/>
      <c r="C860" s="4"/>
      <c r="D860" s="4"/>
      <c r="E860" s="28"/>
      <c r="F860" s="28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28"/>
      <c r="B861" s="28"/>
      <c r="C861" s="4"/>
      <c r="D861" s="4"/>
      <c r="E861" s="28"/>
      <c r="F861" s="28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28"/>
      <c r="B862" s="28"/>
      <c r="C862" s="4"/>
      <c r="D862" s="4"/>
      <c r="E862" s="28"/>
      <c r="F862" s="28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28"/>
      <c r="B863" s="28"/>
      <c r="C863" s="4"/>
      <c r="D863" s="4"/>
      <c r="E863" s="28"/>
      <c r="F863" s="28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28"/>
      <c r="B864" s="28"/>
      <c r="C864" s="4"/>
      <c r="D864" s="4"/>
      <c r="E864" s="28"/>
      <c r="F864" s="28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28"/>
      <c r="B865" s="28"/>
      <c r="C865" s="4"/>
      <c r="D865" s="4"/>
      <c r="E865" s="28"/>
      <c r="F865" s="28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28"/>
      <c r="B866" s="28"/>
      <c r="C866" s="4"/>
      <c r="D866" s="4"/>
      <c r="E866" s="28"/>
      <c r="F866" s="28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28"/>
      <c r="B867" s="28"/>
      <c r="C867" s="4"/>
      <c r="D867" s="4"/>
      <c r="E867" s="28"/>
      <c r="F867" s="28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28"/>
      <c r="B868" s="28"/>
      <c r="C868" s="4"/>
      <c r="D868" s="4"/>
      <c r="E868" s="28"/>
      <c r="F868" s="28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28"/>
      <c r="B869" s="28"/>
      <c r="C869" s="4"/>
      <c r="D869" s="4"/>
      <c r="E869" s="28"/>
      <c r="F869" s="28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28"/>
      <c r="B870" s="28"/>
      <c r="C870" s="4"/>
      <c r="D870" s="4"/>
      <c r="E870" s="28"/>
      <c r="F870" s="28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28"/>
      <c r="B871" s="28"/>
      <c r="C871" s="4"/>
      <c r="D871" s="4"/>
      <c r="E871" s="28"/>
      <c r="F871" s="28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28"/>
      <c r="B872" s="28"/>
      <c r="C872" s="4"/>
      <c r="D872" s="4"/>
      <c r="E872" s="28"/>
      <c r="F872" s="28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28"/>
      <c r="B873" s="28"/>
      <c r="C873" s="4"/>
      <c r="D873" s="4"/>
      <c r="E873" s="28"/>
      <c r="F873" s="28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28"/>
      <c r="B874" s="28"/>
      <c r="C874" s="4"/>
      <c r="D874" s="4"/>
      <c r="E874" s="28"/>
      <c r="F874" s="28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28"/>
      <c r="B875" s="28"/>
      <c r="C875" s="4"/>
      <c r="D875" s="4"/>
      <c r="E875" s="28"/>
      <c r="F875" s="28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28"/>
      <c r="B876" s="28"/>
      <c r="C876" s="4"/>
      <c r="D876" s="4"/>
      <c r="E876" s="28"/>
      <c r="F876" s="28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28"/>
      <c r="B877" s="28"/>
      <c r="C877" s="4"/>
      <c r="D877" s="4"/>
      <c r="E877" s="28"/>
      <c r="F877" s="28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28"/>
      <c r="B878" s="28"/>
      <c r="C878" s="4"/>
      <c r="D878" s="4"/>
      <c r="E878" s="28"/>
      <c r="F878" s="28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28"/>
      <c r="B879" s="28"/>
      <c r="C879" s="4"/>
      <c r="D879" s="4"/>
      <c r="E879" s="28"/>
      <c r="F879" s="28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28"/>
      <c r="B880" s="28"/>
      <c r="C880" s="4"/>
      <c r="D880" s="4"/>
      <c r="E880" s="28"/>
      <c r="F880" s="28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28"/>
      <c r="B881" s="28"/>
      <c r="C881" s="4"/>
      <c r="D881" s="4"/>
      <c r="E881" s="28"/>
      <c r="F881" s="28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28"/>
      <c r="B882" s="28"/>
      <c r="C882" s="4"/>
      <c r="D882" s="4"/>
      <c r="E882" s="28"/>
      <c r="F882" s="28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28"/>
      <c r="B883" s="28"/>
      <c r="C883" s="4"/>
      <c r="D883" s="4"/>
      <c r="E883" s="28"/>
      <c r="F883" s="28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28"/>
      <c r="B884" s="28"/>
      <c r="C884" s="4"/>
      <c r="D884" s="4"/>
      <c r="E884" s="28"/>
      <c r="F884" s="28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28"/>
      <c r="B885" s="28"/>
      <c r="C885" s="4"/>
      <c r="D885" s="4"/>
      <c r="E885" s="28"/>
      <c r="F885" s="28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28"/>
      <c r="B886" s="28"/>
      <c r="C886" s="4"/>
      <c r="D886" s="4"/>
      <c r="E886" s="28"/>
      <c r="F886" s="28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28"/>
      <c r="B887" s="28"/>
      <c r="C887" s="4"/>
      <c r="D887" s="4"/>
      <c r="E887" s="28"/>
      <c r="F887" s="28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28"/>
      <c r="B888" s="28"/>
      <c r="C888" s="4"/>
      <c r="D888" s="4"/>
      <c r="E888" s="28"/>
      <c r="F888" s="28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28"/>
      <c r="B889" s="28"/>
      <c r="C889" s="4"/>
      <c r="D889" s="4"/>
      <c r="E889" s="28"/>
      <c r="F889" s="28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28"/>
      <c r="B890" s="28"/>
      <c r="C890" s="4"/>
      <c r="D890" s="4"/>
      <c r="E890" s="28"/>
      <c r="F890" s="28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28"/>
      <c r="B891" s="28"/>
      <c r="C891" s="4"/>
      <c r="D891" s="4"/>
      <c r="E891" s="28"/>
      <c r="F891" s="28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28"/>
      <c r="B892" s="28"/>
      <c r="C892" s="4"/>
      <c r="D892" s="4"/>
      <c r="E892" s="28"/>
      <c r="F892" s="28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28"/>
      <c r="B893" s="28"/>
      <c r="C893" s="4"/>
      <c r="D893" s="4"/>
      <c r="E893" s="28"/>
      <c r="F893" s="28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28"/>
      <c r="B894" s="28"/>
      <c r="C894" s="4"/>
      <c r="D894" s="4"/>
      <c r="E894" s="28"/>
      <c r="F894" s="28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28"/>
      <c r="B895" s="28"/>
      <c r="C895" s="4"/>
      <c r="D895" s="4"/>
      <c r="E895" s="28"/>
      <c r="F895" s="28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28"/>
      <c r="B896" s="28"/>
      <c r="C896" s="4"/>
      <c r="D896" s="4"/>
      <c r="E896" s="28"/>
      <c r="F896" s="28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28"/>
      <c r="B897" s="28"/>
      <c r="C897" s="4"/>
      <c r="D897" s="4"/>
      <c r="E897" s="28"/>
      <c r="F897" s="28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28"/>
      <c r="B898" s="28"/>
      <c r="C898" s="4"/>
      <c r="D898" s="4"/>
      <c r="E898" s="28"/>
      <c r="F898" s="28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28"/>
      <c r="B899" s="28"/>
      <c r="C899" s="4"/>
      <c r="D899" s="4"/>
      <c r="E899" s="28"/>
      <c r="F899" s="28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28"/>
      <c r="B900" s="28"/>
      <c r="C900" s="4"/>
      <c r="D900" s="4"/>
      <c r="E900" s="28"/>
      <c r="F900" s="28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28"/>
      <c r="B901" s="28"/>
      <c r="C901" s="4"/>
      <c r="D901" s="4"/>
      <c r="E901" s="28"/>
      <c r="F901" s="28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28"/>
      <c r="B902" s="28"/>
      <c r="C902" s="4"/>
      <c r="D902" s="4"/>
      <c r="E902" s="28"/>
      <c r="F902" s="28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28"/>
      <c r="B903" s="28"/>
      <c r="C903" s="4"/>
      <c r="D903" s="4"/>
      <c r="E903" s="28"/>
      <c r="F903" s="28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28"/>
      <c r="B904" s="28"/>
      <c r="C904" s="4"/>
      <c r="D904" s="4"/>
      <c r="E904" s="28"/>
      <c r="F904" s="28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28"/>
      <c r="B905" s="28"/>
      <c r="C905" s="4"/>
      <c r="D905" s="4"/>
      <c r="E905" s="28"/>
      <c r="F905" s="28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28"/>
      <c r="B906" s="28"/>
      <c r="C906" s="4"/>
      <c r="D906" s="4"/>
      <c r="E906" s="28"/>
      <c r="F906" s="28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28"/>
      <c r="B907" s="28"/>
      <c r="C907" s="4"/>
      <c r="D907" s="4"/>
      <c r="E907" s="28"/>
      <c r="F907" s="28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28"/>
      <c r="B908" s="28"/>
      <c r="C908" s="4"/>
      <c r="D908" s="4"/>
      <c r="E908" s="28"/>
      <c r="F908" s="28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28"/>
      <c r="B909" s="28"/>
      <c r="C909" s="4"/>
      <c r="D909" s="4"/>
      <c r="E909" s="28"/>
      <c r="F909" s="28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28"/>
      <c r="B910" s="28"/>
      <c r="C910" s="4"/>
      <c r="D910" s="4"/>
      <c r="E910" s="28"/>
      <c r="F910" s="28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28"/>
      <c r="B911" s="28"/>
      <c r="C911" s="4"/>
      <c r="D911" s="4"/>
      <c r="E911" s="28"/>
      <c r="F911" s="28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28"/>
      <c r="B912" s="28"/>
      <c r="C912" s="4"/>
      <c r="D912" s="4"/>
      <c r="E912" s="28"/>
      <c r="F912" s="28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28"/>
      <c r="B913" s="28"/>
      <c r="C913" s="4"/>
      <c r="D913" s="4"/>
      <c r="E913" s="28"/>
      <c r="F913" s="28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28"/>
      <c r="B914" s="28"/>
      <c r="C914" s="4"/>
      <c r="D914" s="4"/>
      <c r="E914" s="28"/>
      <c r="F914" s="28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28"/>
      <c r="B915" s="28"/>
      <c r="C915" s="4"/>
      <c r="D915" s="4"/>
      <c r="E915" s="28"/>
      <c r="F915" s="28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28"/>
      <c r="B916" s="28"/>
      <c r="C916" s="4"/>
      <c r="D916" s="4"/>
      <c r="E916" s="28"/>
      <c r="F916" s="28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28"/>
      <c r="B917" s="28"/>
      <c r="C917" s="4"/>
      <c r="D917" s="4"/>
      <c r="E917" s="28"/>
      <c r="F917" s="28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28"/>
      <c r="B918" s="28"/>
      <c r="C918" s="4"/>
      <c r="D918" s="4"/>
      <c r="E918" s="28"/>
      <c r="F918" s="28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28"/>
      <c r="B919" s="28"/>
      <c r="C919" s="4"/>
      <c r="D919" s="4"/>
      <c r="E919" s="28"/>
      <c r="F919" s="28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28"/>
      <c r="B920" s="28"/>
      <c r="C920" s="4"/>
      <c r="D920" s="4"/>
      <c r="E920" s="28"/>
      <c r="F920" s="28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28"/>
      <c r="B921" s="28"/>
      <c r="C921" s="4"/>
      <c r="D921" s="4"/>
      <c r="E921" s="28"/>
      <c r="F921" s="28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28"/>
      <c r="B922" s="28"/>
      <c r="C922" s="4"/>
      <c r="D922" s="4"/>
      <c r="E922" s="28"/>
      <c r="F922" s="28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28"/>
      <c r="B923" s="28"/>
      <c r="C923" s="4"/>
      <c r="D923" s="4"/>
      <c r="E923" s="28"/>
      <c r="F923" s="28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28"/>
      <c r="B924" s="28"/>
      <c r="C924" s="4"/>
      <c r="D924" s="4"/>
      <c r="E924" s="28"/>
      <c r="F924" s="28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28"/>
      <c r="B925" s="28"/>
      <c r="C925" s="4"/>
      <c r="D925" s="4"/>
      <c r="E925" s="28"/>
      <c r="F925" s="28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28"/>
      <c r="B926" s="28"/>
      <c r="C926" s="4"/>
      <c r="D926" s="4"/>
      <c r="E926" s="28"/>
      <c r="F926" s="28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28"/>
      <c r="B927" s="28"/>
      <c r="C927" s="4"/>
      <c r="D927" s="4"/>
      <c r="E927" s="28"/>
      <c r="F927" s="28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28"/>
      <c r="B928" s="28"/>
      <c r="C928" s="4"/>
      <c r="D928" s="4"/>
      <c r="E928" s="28"/>
      <c r="F928" s="28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28"/>
      <c r="B929" s="28"/>
      <c r="C929" s="4"/>
      <c r="D929" s="4"/>
      <c r="E929" s="28"/>
      <c r="F929" s="28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28"/>
      <c r="B930" s="28"/>
      <c r="C930" s="4"/>
      <c r="D930" s="4"/>
      <c r="E930" s="28"/>
      <c r="F930" s="28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28"/>
      <c r="B931" s="28"/>
      <c r="C931" s="4"/>
      <c r="D931" s="4"/>
      <c r="E931" s="28"/>
      <c r="F931" s="28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28"/>
      <c r="B932" s="28"/>
      <c r="C932" s="4"/>
      <c r="D932" s="4"/>
      <c r="E932" s="28"/>
      <c r="F932" s="28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28"/>
      <c r="B933" s="28"/>
      <c r="C933" s="4"/>
      <c r="D933" s="4"/>
      <c r="E933" s="28"/>
      <c r="F933" s="28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28"/>
      <c r="B934" s="28"/>
      <c r="C934" s="4"/>
      <c r="D934" s="4"/>
      <c r="E934" s="28"/>
      <c r="F934" s="28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28"/>
      <c r="B935" s="28"/>
      <c r="C935" s="4"/>
      <c r="D935" s="4"/>
      <c r="E935" s="28"/>
      <c r="F935" s="28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28"/>
      <c r="B936" s="28"/>
      <c r="C936" s="4"/>
      <c r="D936" s="4"/>
      <c r="E936" s="28"/>
      <c r="F936" s="28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28"/>
      <c r="B937" s="28"/>
      <c r="C937" s="4"/>
      <c r="D937" s="4"/>
      <c r="E937" s="28"/>
      <c r="F937" s="28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28"/>
      <c r="B938" s="28"/>
      <c r="C938" s="4"/>
      <c r="D938" s="4"/>
      <c r="E938" s="28"/>
      <c r="F938" s="28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28"/>
      <c r="B939" s="28"/>
      <c r="C939" s="4"/>
      <c r="D939" s="4"/>
      <c r="E939" s="28"/>
      <c r="F939" s="28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28"/>
      <c r="B940" s="28"/>
      <c r="C940" s="4"/>
      <c r="D940" s="4"/>
      <c r="E940" s="28"/>
      <c r="F940" s="28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28"/>
      <c r="B941" s="28"/>
      <c r="C941" s="4"/>
      <c r="D941" s="4"/>
      <c r="E941" s="28"/>
      <c r="F941" s="28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28"/>
      <c r="B942" s="28"/>
      <c r="C942" s="4"/>
      <c r="D942" s="4"/>
      <c r="E942" s="28"/>
      <c r="F942" s="28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28"/>
      <c r="B943" s="28"/>
      <c r="C943" s="4"/>
      <c r="D943" s="4"/>
      <c r="E943" s="28"/>
      <c r="F943" s="28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28"/>
      <c r="B944" s="28"/>
      <c r="C944" s="4"/>
      <c r="D944" s="4"/>
      <c r="E944" s="28"/>
      <c r="F944" s="28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28"/>
      <c r="B945" s="28"/>
      <c r="C945" s="4"/>
      <c r="D945" s="4"/>
      <c r="E945" s="28"/>
      <c r="F945" s="28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28"/>
      <c r="B946" s="28"/>
      <c r="C946" s="4"/>
      <c r="D946" s="4"/>
      <c r="E946" s="28"/>
      <c r="F946" s="28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28"/>
      <c r="B947" s="28"/>
      <c r="C947" s="4"/>
      <c r="D947" s="4"/>
      <c r="E947" s="28"/>
      <c r="F947" s="28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28"/>
      <c r="B948" s="28"/>
      <c r="C948" s="4"/>
      <c r="D948" s="4"/>
      <c r="E948" s="28"/>
      <c r="F948" s="28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28"/>
      <c r="B949" s="28"/>
      <c r="C949" s="4"/>
      <c r="D949" s="4"/>
      <c r="E949" s="28"/>
      <c r="F949" s="28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28"/>
      <c r="B950" s="28"/>
      <c r="C950" s="4"/>
      <c r="D950" s="4"/>
      <c r="E950" s="28"/>
      <c r="F950" s="28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28"/>
      <c r="B951" s="28"/>
      <c r="C951" s="4"/>
      <c r="D951" s="4"/>
      <c r="E951" s="28"/>
      <c r="F951" s="28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28"/>
      <c r="B952" s="28"/>
      <c r="C952" s="4"/>
      <c r="D952" s="4"/>
      <c r="E952" s="28"/>
      <c r="F952" s="28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28"/>
      <c r="B953" s="28"/>
      <c r="C953" s="4"/>
      <c r="D953" s="4"/>
      <c r="E953" s="28"/>
      <c r="F953" s="28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28"/>
      <c r="B954" s="28"/>
      <c r="C954" s="4"/>
      <c r="D954" s="4"/>
      <c r="E954" s="28"/>
      <c r="F954" s="28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28"/>
      <c r="B955" s="28"/>
      <c r="C955" s="4"/>
      <c r="D955" s="4"/>
      <c r="E955" s="28"/>
      <c r="F955" s="28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28"/>
      <c r="B956" s="28"/>
      <c r="C956" s="4"/>
      <c r="D956" s="4"/>
      <c r="E956" s="28"/>
      <c r="F956" s="28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28"/>
      <c r="B957" s="28"/>
      <c r="C957" s="4"/>
      <c r="D957" s="4"/>
      <c r="E957" s="28"/>
      <c r="F957" s="28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28"/>
      <c r="B958" s="28"/>
      <c r="C958" s="4"/>
      <c r="D958" s="4"/>
      <c r="E958" s="28"/>
      <c r="F958" s="28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28"/>
      <c r="B959" s="28"/>
      <c r="C959" s="4"/>
      <c r="D959" s="4"/>
      <c r="E959" s="28"/>
      <c r="F959" s="28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28"/>
      <c r="B960" s="28"/>
      <c r="C960" s="4"/>
      <c r="D960" s="4"/>
      <c r="E960" s="28"/>
      <c r="F960" s="28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28"/>
      <c r="B961" s="28"/>
      <c r="C961" s="4"/>
      <c r="D961" s="4"/>
      <c r="E961" s="28"/>
      <c r="F961" s="28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28"/>
      <c r="B962" s="28"/>
      <c r="C962" s="4"/>
      <c r="D962" s="4"/>
      <c r="E962" s="28"/>
      <c r="F962" s="28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28"/>
      <c r="B963" s="28"/>
      <c r="C963" s="4"/>
      <c r="D963" s="4"/>
      <c r="E963" s="28"/>
      <c r="F963" s="28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28"/>
      <c r="B964" s="28"/>
      <c r="C964" s="4"/>
      <c r="D964" s="4"/>
      <c r="E964" s="28"/>
      <c r="F964" s="28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28"/>
      <c r="B965" s="28"/>
      <c r="C965" s="4"/>
      <c r="D965" s="4"/>
      <c r="E965" s="28"/>
      <c r="F965" s="28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28"/>
      <c r="B966" s="28"/>
      <c r="C966" s="4"/>
      <c r="D966" s="4"/>
      <c r="E966" s="28"/>
      <c r="F966" s="28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28"/>
      <c r="B967" s="28"/>
      <c r="C967" s="4"/>
      <c r="D967" s="4"/>
      <c r="E967" s="28"/>
      <c r="F967" s="28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28"/>
      <c r="B968" s="28"/>
      <c r="C968" s="4"/>
      <c r="D968" s="4"/>
      <c r="E968" s="28"/>
      <c r="F968" s="28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28"/>
      <c r="B969" s="28"/>
      <c r="C969" s="4"/>
      <c r="D969" s="4"/>
      <c r="E969" s="28"/>
      <c r="F969" s="28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28"/>
      <c r="B970" s="28"/>
      <c r="C970" s="4"/>
      <c r="D970" s="4"/>
      <c r="E970" s="28"/>
      <c r="F970" s="28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28"/>
      <c r="B971" s="28"/>
      <c r="C971" s="4"/>
      <c r="D971" s="4"/>
      <c r="E971" s="28"/>
      <c r="F971" s="28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28"/>
      <c r="B972" s="28"/>
      <c r="C972" s="4"/>
      <c r="D972" s="4"/>
      <c r="E972" s="28"/>
      <c r="F972" s="28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28"/>
      <c r="B973" s="28"/>
      <c r="C973" s="4"/>
      <c r="D973" s="4"/>
      <c r="E973" s="28"/>
      <c r="F973" s="28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28"/>
      <c r="B974" s="28"/>
      <c r="C974" s="4"/>
      <c r="D974" s="4"/>
      <c r="E974" s="28"/>
      <c r="F974" s="28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28"/>
      <c r="B975" s="28"/>
      <c r="C975" s="4"/>
      <c r="D975" s="4"/>
      <c r="E975" s="28"/>
      <c r="F975" s="28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28"/>
      <c r="B976" s="28"/>
      <c r="C976" s="4"/>
      <c r="D976" s="4"/>
      <c r="E976" s="28"/>
      <c r="F976" s="28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28"/>
      <c r="B977" s="28"/>
      <c r="C977" s="4"/>
      <c r="D977" s="4"/>
      <c r="E977" s="28"/>
      <c r="F977" s="28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28"/>
      <c r="B978" s="28"/>
      <c r="C978" s="4"/>
      <c r="D978" s="4"/>
      <c r="E978" s="28"/>
      <c r="F978" s="28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28"/>
      <c r="B979" s="28"/>
      <c r="C979" s="4"/>
      <c r="D979" s="4"/>
      <c r="E979" s="28"/>
      <c r="F979" s="28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28"/>
      <c r="B980" s="28"/>
      <c r="C980" s="4"/>
      <c r="D980" s="4"/>
      <c r="E980" s="28"/>
      <c r="F980" s="28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28"/>
      <c r="B981" s="28"/>
      <c r="C981" s="4"/>
      <c r="D981" s="4"/>
      <c r="E981" s="28"/>
      <c r="F981" s="28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28"/>
      <c r="B982" s="28"/>
      <c r="C982" s="4"/>
      <c r="D982" s="4"/>
      <c r="E982" s="28"/>
      <c r="F982" s="28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28"/>
      <c r="B983" s="28"/>
      <c r="C983" s="4"/>
      <c r="D983" s="4"/>
      <c r="E983" s="28"/>
      <c r="F983" s="28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28"/>
      <c r="B984" s="28"/>
      <c r="C984" s="4"/>
      <c r="D984" s="4"/>
      <c r="E984" s="28"/>
      <c r="F984" s="28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28"/>
      <c r="B985" s="28"/>
      <c r="C985" s="4"/>
      <c r="D985" s="4"/>
      <c r="E985" s="28"/>
      <c r="F985" s="28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28"/>
      <c r="B986" s="28"/>
      <c r="C986" s="4"/>
      <c r="D986" s="4"/>
      <c r="E986" s="28"/>
      <c r="F986" s="28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28"/>
      <c r="B987" s="28"/>
      <c r="C987" s="4"/>
      <c r="D987" s="4"/>
      <c r="E987" s="28"/>
      <c r="F987" s="28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28"/>
      <c r="B988" s="28"/>
      <c r="C988" s="4"/>
      <c r="D988" s="4"/>
      <c r="E988" s="28"/>
      <c r="F988" s="28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28"/>
      <c r="B989" s="28"/>
      <c r="C989" s="4"/>
      <c r="D989" s="4"/>
      <c r="E989" s="28"/>
      <c r="F989" s="28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28"/>
      <c r="B990" s="28"/>
      <c r="C990" s="4"/>
      <c r="D990" s="4"/>
      <c r="E990" s="28"/>
      <c r="F990" s="28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28"/>
      <c r="B991" s="28"/>
      <c r="C991" s="4"/>
      <c r="D991" s="4"/>
      <c r="E991" s="28"/>
      <c r="F991" s="28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28"/>
      <c r="B992" s="28"/>
      <c r="C992" s="4"/>
      <c r="D992" s="4"/>
      <c r="E992" s="28"/>
      <c r="F992" s="28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28"/>
      <c r="B993" s="28"/>
      <c r="C993" s="4"/>
      <c r="D993" s="4"/>
      <c r="E993" s="28"/>
      <c r="F993" s="28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28"/>
      <c r="B994" s="28"/>
      <c r="C994" s="4"/>
      <c r="D994" s="4"/>
      <c r="E994" s="28"/>
      <c r="F994" s="28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28"/>
      <c r="B995" s="28"/>
      <c r="C995" s="4"/>
      <c r="D995" s="4"/>
      <c r="E995" s="28"/>
      <c r="F995" s="28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28"/>
      <c r="B996" s="28"/>
      <c r="C996" s="4"/>
      <c r="D996" s="4"/>
      <c r="E996" s="28"/>
      <c r="F996" s="28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28"/>
      <c r="B997" s="28"/>
      <c r="C997" s="4"/>
      <c r="D997" s="4"/>
      <c r="E997" s="28"/>
      <c r="F997" s="28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28"/>
      <c r="B998" s="28"/>
      <c r="C998" s="4"/>
      <c r="D998" s="4"/>
      <c r="E998" s="28"/>
      <c r="F998" s="28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28"/>
      <c r="B999" s="28"/>
      <c r="C999" s="4"/>
      <c r="D999" s="4"/>
      <c r="E999" s="28"/>
      <c r="F999" s="28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28"/>
      <c r="B1000" s="28"/>
      <c r="C1000" s="4"/>
      <c r="D1000" s="4"/>
      <c r="E1000" s="28"/>
      <c r="F1000" s="28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6">
    <mergeCell ref="B58:E58"/>
    <mergeCell ref="B59:E59"/>
    <mergeCell ref="B60:E60"/>
    <mergeCell ref="B61:E61"/>
    <mergeCell ref="A47:E47"/>
    <mergeCell ref="B50:H50"/>
    <mergeCell ref="B52:H52"/>
    <mergeCell ref="B54:H54"/>
    <mergeCell ref="B55:E55"/>
    <mergeCell ref="B56:E56"/>
    <mergeCell ref="B57:E57"/>
    <mergeCell ref="A5:D5"/>
    <mergeCell ref="A6:D6"/>
    <mergeCell ref="A1:D1"/>
    <mergeCell ref="A2:D2"/>
    <mergeCell ref="A4:D4"/>
  </mergeCells>
  <dataValidations count="2">
    <dataValidation type="decimal" allowBlank="1" showInputMessage="1" showErrorMessage="1" prompt=" - " sqref="C18:D19 C40:D40">
      <formula1>-999999999999999</formula1>
      <formula2>999999999</formula2>
    </dataValidation>
    <dataValidation type="decimal" allowBlank="1" showInputMessage="1" showErrorMessage="1" prompt=" - " sqref="G12:H15 C12:D17 G18:H19 G22:H26 G34:H35 C41:D41 C43:D43 G43:H43">
      <formula1>0</formula1>
      <formula2>9999999999999990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5.140625" defaultRowHeight="15" customHeight="1"/>
  <cols>
    <col min="1" max="1" width="61.140625" customWidth="1"/>
    <col min="2" max="2" width="10.42578125" customWidth="1"/>
    <col min="3" max="4" width="19.85546875" customWidth="1"/>
    <col min="5" max="5" width="8.85546875" customWidth="1"/>
    <col min="6" max="6" width="10.42578125" customWidth="1"/>
    <col min="7" max="7" width="10.5703125" customWidth="1"/>
    <col min="8" max="14" width="8.140625" customWidth="1"/>
    <col min="15" max="26" width="7" customWidth="1"/>
  </cols>
  <sheetData>
    <row r="1" spans="1:26" ht="15.75" customHeight="1">
      <c r="A1" s="334" t="s">
        <v>414</v>
      </c>
      <c r="B1" s="330"/>
      <c r="C1" s="3"/>
      <c r="D1" s="17"/>
      <c r="E1" s="3"/>
      <c r="F1" s="3"/>
      <c r="G1" s="17"/>
      <c r="H1" s="199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.75" customHeight="1">
      <c r="A2" s="335" t="str">
        <f>CONCATENATE("(",LOWER(reportConsolidation),")")</f>
        <v>(на индивидуална основа)</v>
      </c>
      <c r="B2" s="330"/>
      <c r="C2" s="3"/>
      <c r="D2" s="17"/>
      <c r="E2" s="3"/>
      <c r="F2" s="3"/>
      <c r="G2" s="31"/>
      <c r="H2" s="199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.75" customHeight="1">
      <c r="A3" s="200"/>
      <c r="B3" s="11"/>
      <c r="C3" s="3"/>
      <c r="D3" s="3"/>
      <c r="E3" s="3"/>
      <c r="F3" s="4"/>
      <c r="G3" s="4"/>
      <c r="H3" s="4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>
      <c r="A4" s="336" t="str">
        <f>CONCATENATE("на ",UPPER(pdeName))</f>
        <v>на ИНТЕРПРОМ ЕООД</v>
      </c>
      <c r="B4" s="330"/>
      <c r="C4" s="14"/>
      <c r="D4" s="201"/>
      <c r="E4" s="4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customHeight="1">
      <c r="A5" s="336" t="str">
        <f>CONCATENATE("ЕИК по БУЛСТАТ: ",pdeBulstat)</f>
        <v>ЕИК по БУЛСТАТ: 121115366</v>
      </c>
      <c r="B5" s="330"/>
      <c r="C5" s="14"/>
      <c r="D5" s="17"/>
      <c r="E5" s="199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customHeight="1">
      <c r="A6" s="336" t="str">
        <f>CONCATENATE("към ",TEXT(endDate,"dd.mm.yyyy")," г.")</f>
        <v>към 31.12.2016 г.</v>
      </c>
      <c r="B6" s="330"/>
      <c r="C6" s="14"/>
      <c r="D6" s="25"/>
      <c r="E6" s="199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6.5" customHeight="1">
      <c r="A7" s="174"/>
      <c r="B7" s="4"/>
      <c r="C7" s="174"/>
      <c r="D7" s="20" t="s">
        <v>4</v>
      </c>
      <c r="E7" s="202"/>
      <c r="F7" s="199"/>
      <c r="G7" s="199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33.75" customHeight="1">
      <c r="A8" s="29" t="s">
        <v>415</v>
      </c>
      <c r="B8" s="30" t="s">
        <v>6</v>
      </c>
      <c r="C8" s="23" t="s">
        <v>7</v>
      </c>
      <c r="D8" s="24" t="s">
        <v>12</v>
      </c>
      <c r="E8" s="200"/>
      <c r="F8" s="200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6.5" customHeight="1">
      <c r="A9" s="33" t="s">
        <v>16</v>
      </c>
      <c r="B9" s="39" t="s">
        <v>18</v>
      </c>
      <c r="C9" s="190">
        <v>1</v>
      </c>
      <c r="D9" s="203">
        <v>2</v>
      </c>
      <c r="E9" s="200"/>
      <c r="F9" s="200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.75" customHeight="1">
      <c r="A10" s="204" t="s">
        <v>416</v>
      </c>
      <c r="B10" s="205"/>
      <c r="C10" s="206"/>
      <c r="D10" s="20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.75" customHeight="1">
      <c r="A11" s="208" t="s">
        <v>417</v>
      </c>
      <c r="B11" s="209" t="s">
        <v>418</v>
      </c>
      <c r="C11" s="68">
        <f>55709.35692-20</f>
        <v>55689.356919999998</v>
      </c>
      <c r="D11" s="69">
        <v>94050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.75" customHeight="1">
      <c r="A12" s="208" t="s">
        <v>419</v>
      </c>
      <c r="B12" s="209" t="s">
        <v>420</v>
      </c>
      <c r="C12" s="68">
        <v>-46813</v>
      </c>
      <c r="D12" s="69">
        <v>-87356</v>
      </c>
      <c r="E12" s="210"/>
      <c r="F12" s="210"/>
      <c r="G12" s="210"/>
      <c r="H12" s="210"/>
      <c r="I12" s="210"/>
      <c r="J12" s="210"/>
      <c r="K12" s="210"/>
      <c r="L12" s="210"/>
      <c r="M12" s="210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31.5" customHeight="1">
      <c r="A13" s="208" t="s">
        <v>421</v>
      </c>
      <c r="B13" s="209" t="s">
        <v>422</v>
      </c>
      <c r="C13" s="68"/>
      <c r="D13" s="69"/>
      <c r="E13" s="210"/>
      <c r="F13" s="210"/>
      <c r="G13" s="210"/>
      <c r="H13" s="210"/>
      <c r="I13" s="210"/>
      <c r="J13" s="210"/>
      <c r="K13" s="210"/>
      <c r="L13" s="210"/>
      <c r="M13" s="210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.75" customHeight="1">
      <c r="A14" s="208" t="s">
        <v>423</v>
      </c>
      <c r="B14" s="209" t="s">
        <v>424</v>
      </c>
      <c r="C14" s="68">
        <v>-5268.7770299999993</v>
      </c>
      <c r="D14" s="69">
        <v>-6761</v>
      </c>
      <c r="E14" s="210"/>
      <c r="F14" s="210"/>
      <c r="G14" s="210"/>
      <c r="H14" s="210"/>
      <c r="I14" s="210"/>
      <c r="J14" s="210"/>
      <c r="K14" s="210"/>
      <c r="L14" s="210"/>
      <c r="M14" s="210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4.25" customHeight="1">
      <c r="A15" s="208" t="s">
        <v>425</v>
      </c>
      <c r="B15" s="209" t="s">
        <v>426</v>
      </c>
      <c r="C15" s="68">
        <v>675.28787999999975</v>
      </c>
      <c r="D15" s="69">
        <v>-795</v>
      </c>
      <c r="E15" s="210"/>
      <c r="F15" s="210"/>
      <c r="G15" s="210"/>
      <c r="H15" s="210"/>
      <c r="I15" s="210"/>
      <c r="J15" s="210"/>
      <c r="K15" s="210"/>
      <c r="L15" s="210"/>
      <c r="M15" s="210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5.75" customHeight="1">
      <c r="A16" s="208" t="s">
        <v>427</v>
      </c>
      <c r="B16" s="209" t="s">
        <v>428</v>
      </c>
      <c r="C16" s="68">
        <v>-1297.25504</v>
      </c>
      <c r="D16" s="69">
        <v>-202</v>
      </c>
      <c r="E16" s="210"/>
      <c r="F16" s="210"/>
      <c r="G16" s="210"/>
      <c r="H16" s="210"/>
      <c r="I16" s="210"/>
      <c r="J16" s="210"/>
      <c r="K16" s="210"/>
      <c r="L16" s="210"/>
      <c r="M16" s="210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5.75" customHeight="1">
      <c r="A17" s="208" t="s">
        <v>429</v>
      </c>
      <c r="B17" s="209" t="s">
        <v>430</v>
      </c>
      <c r="C17" s="68"/>
      <c r="D17" s="69"/>
      <c r="E17" s="210"/>
      <c r="F17" s="210"/>
      <c r="G17" s="210"/>
      <c r="H17" s="210"/>
      <c r="I17" s="210"/>
      <c r="J17" s="210"/>
      <c r="K17" s="210"/>
      <c r="L17" s="210"/>
      <c r="M17" s="210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31.5" customHeight="1">
      <c r="A18" s="208" t="s">
        <v>431</v>
      </c>
      <c r="B18" s="209" t="s">
        <v>432</v>
      </c>
      <c r="C18" s="68"/>
      <c r="D18" s="69"/>
      <c r="E18" s="210"/>
      <c r="F18" s="210"/>
      <c r="G18" s="210"/>
      <c r="H18" s="210"/>
      <c r="I18" s="210"/>
      <c r="J18" s="210"/>
      <c r="K18" s="210"/>
      <c r="L18" s="210"/>
      <c r="M18" s="210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5.75" customHeight="1">
      <c r="A19" s="208" t="s">
        <v>433</v>
      </c>
      <c r="B19" s="209" t="s">
        <v>434</v>
      </c>
      <c r="C19" s="68"/>
      <c r="D19" s="69"/>
      <c r="E19" s="210"/>
      <c r="F19" s="210"/>
      <c r="G19" s="210"/>
      <c r="H19" s="210"/>
      <c r="I19" s="210"/>
      <c r="J19" s="210"/>
      <c r="K19" s="210"/>
      <c r="L19" s="210"/>
      <c r="M19" s="210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5.75" customHeight="1">
      <c r="A20" s="208" t="s">
        <v>435</v>
      </c>
      <c r="B20" s="209" t="s">
        <v>436</v>
      </c>
      <c r="C20" s="68">
        <v>-56.092919999999985</v>
      </c>
      <c r="D20" s="69">
        <v>513</v>
      </c>
      <c r="E20" s="210"/>
      <c r="F20" s="210"/>
      <c r="G20" s="210"/>
      <c r="H20" s="210"/>
      <c r="I20" s="210"/>
      <c r="J20" s="210"/>
      <c r="K20" s="210"/>
      <c r="L20" s="210"/>
      <c r="M20" s="210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6.5" customHeight="1">
      <c r="A21" s="211" t="s">
        <v>437</v>
      </c>
      <c r="B21" s="212" t="s">
        <v>438</v>
      </c>
      <c r="C21" s="213">
        <f t="shared" ref="C21:D21" si="0">SUM(C11:C20)</f>
        <v>2929.5198099999989</v>
      </c>
      <c r="D21" s="214">
        <f t="shared" si="0"/>
        <v>-551</v>
      </c>
      <c r="E21" s="210"/>
      <c r="F21" s="210"/>
      <c r="G21" s="210"/>
      <c r="H21" s="210"/>
      <c r="I21" s="210"/>
      <c r="J21" s="210"/>
      <c r="K21" s="210"/>
      <c r="L21" s="210"/>
      <c r="M21" s="210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5.75" customHeight="1">
      <c r="A22" s="204" t="s">
        <v>439</v>
      </c>
      <c r="B22" s="215"/>
      <c r="C22" s="206"/>
      <c r="D22" s="207"/>
      <c r="E22" s="210"/>
      <c r="F22" s="210"/>
      <c r="G22" s="210"/>
      <c r="H22" s="210"/>
      <c r="I22" s="210"/>
      <c r="J22" s="210"/>
      <c r="K22" s="210"/>
      <c r="L22" s="210"/>
      <c r="M22" s="210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.75" customHeight="1">
      <c r="A23" s="208" t="s">
        <v>440</v>
      </c>
      <c r="B23" s="209" t="s">
        <v>441</v>
      </c>
      <c r="C23" s="68">
        <v>-189</v>
      </c>
      <c r="D23" s="69">
        <v>-22</v>
      </c>
      <c r="E23" s="210"/>
      <c r="F23" s="210"/>
      <c r="G23" s="210"/>
      <c r="H23" s="210"/>
      <c r="I23" s="210"/>
      <c r="J23" s="210"/>
      <c r="K23" s="210"/>
      <c r="L23" s="210"/>
      <c r="M23" s="210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.75" customHeight="1">
      <c r="A24" s="208" t="s">
        <v>442</v>
      </c>
      <c r="B24" s="209" t="s">
        <v>443</v>
      </c>
      <c r="C24" s="68">
        <v>20</v>
      </c>
      <c r="D24" s="69"/>
      <c r="E24" s="210"/>
      <c r="F24" s="210"/>
      <c r="G24" s="210"/>
      <c r="H24" s="210"/>
      <c r="I24" s="210"/>
      <c r="J24" s="210"/>
      <c r="K24" s="210"/>
      <c r="L24" s="210"/>
      <c r="M24" s="210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customHeight="1">
      <c r="A25" s="208" t="s">
        <v>444</v>
      </c>
      <c r="B25" s="209" t="s">
        <v>445</v>
      </c>
      <c r="C25" s="68">
        <v>-1339.915</v>
      </c>
      <c r="D25" s="69">
        <v>-1164</v>
      </c>
      <c r="E25" s="210"/>
      <c r="F25" s="210"/>
      <c r="G25" s="210"/>
      <c r="H25" s="210"/>
      <c r="I25" s="210"/>
      <c r="J25" s="210"/>
      <c r="K25" s="210"/>
      <c r="L25" s="210"/>
      <c r="M25" s="210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customHeight="1">
      <c r="A26" s="208" t="s">
        <v>446</v>
      </c>
      <c r="B26" s="209" t="s">
        <v>447</v>
      </c>
      <c r="C26" s="68">
        <v>817.43399999999997</v>
      </c>
      <c r="D26" s="69">
        <v>1261</v>
      </c>
      <c r="E26" s="210"/>
      <c r="F26" s="210"/>
      <c r="G26" s="210"/>
      <c r="H26" s="210"/>
      <c r="I26" s="210"/>
      <c r="J26" s="210"/>
      <c r="K26" s="210"/>
      <c r="L26" s="210"/>
      <c r="M26" s="210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customHeight="1">
      <c r="A27" s="208" t="s">
        <v>448</v>
      </c>
      <c r="B27" s="209" t="s">
        <v>449</v>
      </c>
      <c r="C27" s="68"/>
      <c r="D27" s="69"/>
      <c r="E27" s="210"/>
      <c r="F27" s="210"/>
      <c r="G27" s="210"/>
      <c r="H27" s="210"/>
      <c r="I27" s="210"/>
      <c r="J27" s="210"/>
      <c r="K27" s="210"/>
      <c r="L27" s="210"/>
      <c r="M27" s="210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customHeight="1">
      <c r="A28" s="208" t="s">
        <v>450</v>
      </c>
      <c r="B28" s="209" t="s">
        <v>451</v>
      </c>
      <c r="C28" s="68">
        <v>-334.32238000000001</v>
      </c>
      <c r="D28" s="69"/>
      <c r="E28" s="210"/>
      <c r="F28" s="210"/>
      <c r="G28" s="210"/>
      <c r="H28" s="210"/>
      <c r="I28" s="210"/>
      <c r="J28" s="210"/>
      <c r="K28" s="210"/>
      <c r="L28" s="210"/>
      <c r="M28" s="210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customHeight="1">
      <c r="A29" s="208" t="s">
        <v>452</v>
      </c>
      <c r="B29" s="209" t="s">
        <v>453</v>
      </c>
      <c r="C29" s="68"/>
      <c r="D29" s="69"/>
      <c r="E29" s="210"/>
      <c r="F29" s="210"/>
      <c r="G29" s="210"/>
      <c r="H29" s="210"/>
      <c r="I29" s="210"/>
      <c r="J29" s="210"/>
      <c r="K29" s="210"/>
      <c r="L29" s="210"/>
      <c r="M29" s="210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customHeight="1">
      <c r="A30" s="208" t="s">
        <v>454</v>
      </c>
      <c r="B30" s="209" t="s">
        <v>455</v>
      </c>
      <c r="C30" s="68">
        <v>39.460660000000004</v>
      </c>
      <c r="D30" s="69"/>
      <c r="E30" s="210"/>
      <c r="F30" s="210"/>
      <c r="G30" s="210"/>
      <c r="H30" s="210"/>
      <c r="I30" s="210"/>
      <c r="J30" s="210"/>
      <c r="K30" s="210"/>
      <c r="L30" s="210"/>
      <c r="M30" s="210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customHeight="1">
      <c r="A31" s="208" t="s">
        <v>433</v>
      </c>
      <c r="B31" s="209" t="s">
        <v>456</v>
      </c>
      <c r="C31" s="68"/>
      <c r="D31" s="69"/>
      <c r="E31" s="210"/>
      <c r="F31" s="210"/>
      <c r="G31" s="210"/>
      <c r="H31" s="210"/>
      <c r="I31" s="210"/>
      <c r="J31" s="210"/>
      <c r="K31" s="210"/>
      <c r="L31" s="210"/>
      <c r="M31" s="210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customHeight="1">
      <c r="A32" s="208" t="s">
        <v>457</v>
      </c>
      <c r="B32" s="209" t="s">
        <v>458</v>
      </c>
      <c r="C32" s="68"/>
      <c r="D32" s="69"/>
      <c r="E32" s="210"/>
      <c r="F32" s="210"/>
      <c r="G32" s="210"/>
      <c r="H32" s="210"/>
      <c r="I32" s="210"/>
      <c r="J32" s="210"/>
      <c r="K32" s="210"/>
      <c r="L32" s="210"/>
      <c r="M32" s="210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6.5" customHeight="1">
      <c r="A33" s="211" t="s">
        <v>459</v>
      </c>
      <c r="B33" s="212" t="s">
        <v>460</v>
      </c>
      <c r="C33" s="213">
        <f t="shared" ref="C33:D33" si="1">SUM(C23:C32)</f>
        <v>-986.3427200000001</v>
      </c>
      <c r="D33" s="214">
        <f t="shared" si="1"/>
        <v>75</v>
      </c>
      <c r="E33" s="210"/>
      <c r="F33" s="210"/>
      <c r="G33" s="210"/>
      <c r="H33" s="210"/>
      <c r="I33" s="210"/>
      <c r="J33" s="210"/>
      <c r="K33" s="210"/>
      <c r="L33" s="210"/>
      <c r="M33" s="210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customHeight="1">
      <c r="A34" s="216" t="s">
        <v>461</v>
      </c>
      <c r="B34" s="217"/>
      <c r="C34" s="218"/>
      <c r="D34" s="219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customHeight="1">
      <c r="A35" s="208" t="s">
        <v>462</v>
      </c>
      <c r="B35" s="209" t="s">
        <v>463</v>
      </c>
      <c r="C35" s="68"/>
      <c r="D35" s="69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customHeight="1">
      <c r="A36" s="208" t="s">
        <v>464</v>
      </c>
      <c r="B36" s="209" t="s">
        <v>465</v>
      </c>
      <c r="C36" s="68"/>
      <c r="D36" s="69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75" customHeight="1">
      <c r="A37" s="208" t="s">
        <v>466</v>
      </c>
      <c r="B37" s="209" t="s">
        <v>467</v>
      </c>
      <c r="C37" s="68">
        <v>1343</v>
      </c>
      <c r="D37" s="69">
        <v>23883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75" customHeight="1">
      <c r="A38" s="208" t="s">
        <v>468</v>
      </c>
      <c r="B38" s="209" t="s">
        <v>469</v>
      </c>
      <c r="C38" s="68">
        <v>-2183.9472700000001</v>
      </c>
      <c r="D38" s="69">
        <v>-21118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75" customHeight="1">
      <c r="A39" s="208" t="s">
        <v>470</v>
      </c>
      <c r="B39" s="209" t="s">
        <v>471</v>
      </c>
      <c r="C39" s="68">
        <v>-496</v>
      </c>
      <c r="D39" s="69">
        <v>-460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31.5" customHeight="1">
      <c r="A40" s="208" t="s">
        <v>472</v>
      </c>
      <c r="B40" s="209" t="s">
        <v>473</v>
      </c>
      <c r="C40" s="68">
        <v>-158.64834999999999</v>
      </c>
      <c r="D40" s="69">
        <v>-292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75" customHeight="1">
      <c r="A41" s="208" t="s">
        <v>474</v>
      </c>
      <c r="B41" s="209" t="s">
        <v>475</v>
      </c>
      <c r="C41" s="68"/>
      <c r="D41" s="69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75" customHeight="1">
      <c r="A42" s="208" t="s">
        <v>476</v>
      </c>
      <c r="B42" s="209" t="s">
        <v>477</v>
      </c>
      <c r="C42" s="68">
        <v>-237</v>
      </c>
      <c r="D42" s="69">
        <v>7</v>
      </c>
      <c r="E42" s="28"/>
      <c r="F42" s="28"/>
      <c r="G42" s="210"/>
      <c r="H42" s="210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6.5" customHeight="1">
      <c r="A43" s="220" t="s">
        <v>478</v>
      </c>
      <c r="B43" s="221" t="s">
        <v>479</v>
      </c>
      <c r="C43" s="222">
        <f t="shared" ref="C43:D43" si="2">SUM(C35:C42)</f>
        <v>-1732.5956200000001</v>
      </c>
      <c r="D43" s="223">
        <f t="shared" si="2"/>
        <v>2020</v>
      </c>
      <c r="E43" s="28"/>
      <c r="F43" s="28"/>
      <c r="G43" s="210"/>
      <c r="H43" s="210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6.5" customHeight="1">
      <c r="A44" s="224" t="s">
        <v>481</v>
      </c>
      <c r="B44" s="225" t="s">
        <v>482</v>
      </c>
      <c r="C44" s="226">
        <f t="shared" ref="C44:D44" si="3">C43+C33+C21</f>
        <v>210.58146999999872</v>
      </c>
      <c r="D44" s="228">
        <f t="shared" si="3"/>
        <v>1544</v>
      </c>
      <c r="E44" s="28"/>
      <c r="F44" s="28"/>
      <c r="G44" s="210"/>
      <c r="H44" s="210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6.5" customHeight="1">
      <c r="A45" s="229" t="s">
        <v>484</v>
      </c>
      <c r="B45" s="230" t="s">
        <v>485</v>
      </c>
      <c r="C45" s="232">
        <v>9843</v>
      </c>
      <c r="D45" s="234">
        <v>8299</v>
      </c>
      <c r="E45" s="28"/>
      <c r="F45" s="28"/>
      <c r="G45" s="210"/>
      <c r="H45" s="210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6.5" customHeight="1">
      <c r="A46" s="237" t="s">
        <v>486</v>
      </c>
      <c r="B46" s="238" t="s">
        <v>492</v>
      </c>
      <c r="C46" s="242">
        <f t="shared" ref="C46:D46" si="4">C45+C44</f>
        <v>10053.581469999999</v>
      </c>
      <c r="D46" s="243">
        <f t="shared" si="4"/>
        <v>9843</v>
      </c>
      <c r="E46" s="28"/>
      <c r="F46" s="28"/>
      <c r="G46" s="210"/>
      <c r="H46" s="210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75" customHeight="1">
      <c r="A47" s="245" t="s">
        <v>498</v>
      </c>
      <c r="B47" s="246" t="s">
        <v>500</v>
      </c>
      <c r="C47" s="247">
        <v>10054</v>
      </c>
      <c r="D47" s="249">
        <v>9843</v>
      </c>
      <c r="E47" s="28"/>
      <c r="F47" s="28"/>
      <c r="G47" s="210"/>
      <c r="H47" s="210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6.5" customHeight="1">
      <c r="A48" s="253" t="s">
        <v>504</v>
      </c>
      <c r="B48" s="255" t="s">
        <v>508</v>
      </c>
      <c r="C48" s="256"/>
      <c r="D48" s="260"/>
      <c r="E48" s="28"/>
      <c r="F48" s="28"/>
      <c r="G48" s="210"/>
      <c r="H48" s="210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75" customHeight="1">
      <c r="A49" s="28"/>
      <c r="B49" s="261"/>
      <c r="C49" s="210"/>
      <c r="D49" s="210"/>
      <c r="E49" s="28"/>
      <c r="F49" s="28"/>
      <c r="G49" s="210"/>
      <c r="H49" s="210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75" customHeight="1">
      <c r="A50" s="263" t="s">
        <v>527</v>
      </c>
      <c r="B50" s="28"/>
      <c r="C50" s="28"/>
      <c r="D50" s="28"/>
      <c r="E50" s="28"/>
      <c r="F50" s="28"/>
      <c r="G50" s="210"/>
      <c r="H50" s="210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75" customHeight="1">
      <c r="A51" s="339" t="s">
        <v>528</v>
      </c>
      <c r="B51" s="330"/>
      <c r="C51" s="330"/>
      <c r="D51" s="330"/>
      <c r="E51" s="28"/>
      <c r="F51" s="28"/>
      <c r="G51" s="210"/>
      <c r="H51" s="210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75" customHeight="1">
      <c r="A52" s="265"/>
      <c r="B52" s="265"/>
      <c r="C52" s="265"/>
      <c r="D52" s="265"/>
      <c r="E52" s="28"/>
      <c r="F52" s="28"/>
      <c r="G52" s="210"/>
      <c r="H52" s="210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75" customHeight="1">
      <c r="A53" s="265"/>
      <c r="B53" s="265"/>
      <c r="C53" s="265"/>
      <c r="D53" s="265"/>
      <c r="E53" s="28"/>
      <c r="F53" s="28"/>
      <c r="G53" s="210"/>
      <c r="H53" s="21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75" customHeight="1">
      <c r="A54" s="14" t="s">
        <v>23</v>
      </c>
      <c r="B54" s="331">
        <f>pdeReportingDate</f>
        <v>42821</v>
      </c>
      <c r="C54" s="330"/>
      <c r="D54" s="330"/>
      <c r="E54" s="330"/>
      <c r="F54" s="268"/>
      <c r="G54" s="268"/>
      <c r="H54" s="268"/>
      <c r="I54" s="31"/>
      <c r="J54" s="31"/>
      <c r="K54" s="31"/>
      <c r="L54" s="31"/>
      <c r="M54" s="86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>
      <c r="A55" s="14"/>
      <c r="B55" s="331"/>
      <c r="C55" s="330"/>
      <c r="D55" s="330"/>
      <c r="E55" s="330"/>
      <c r="F55" s="183"/>
      <c r="G55" s="183"/>
      <c r="H55" s="183"/>
      <c r="I55" s="31"/>
      <c r="J55" s="31"/>
      <c r="K55" s="31"/>
      <c r="L55" s="31"/>
      <c r="M55" s="86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>
      <c r="A56" s="14" t="s">
        <v>385</v>
      </c>
      <c r="B56" s="332" t="str">
        <f>authorName</f>
        <v>Силвия Илиева</v>
      </c>
      <c r="C56" s="330"/>
      <c r="D56" s="330"/>
      <c r="E56" s="330"/>
      <c r="F56" s="17"/>
      <c r="G56" s="17"/>
      <c r="H56" s="17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>
      <c r="A57" s="14"/>
      <c r="B57" s="338"/>
      <c r="C57" s="330"/>
      <c r="D57" s="330"/>
      <c r="E57" s="330"/>
      <c r="F57" s="17"/>
      <c r="G57" s="17"/>
      <c r="H57" s="17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>
      <c r="A58" s="14" t="s">
        <v>155</v>
      </c>
      <c r="B58" s="338"/>
      <c r="C58" s="330"/>
      <c r="D58" s="330"/>
      <c r="E58" s="330"/>
      <c r="F58" s="17"/>
      <c r="G58" s="17"/>
      <c r="H58" s="17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>
      <c r="A59" s="178"/>
      <c r="B59" s="329" t="s">
        <v>389</v>
      </c>
      <c r="C59" s="330"/>
      <c r="D59" s="330"/>
      <c r="E59" s="330"/>
      <c r="F59" s="177"/>
      <c r="G59" s="178"/>
      <c r="H59" s="3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178"/>
      <c r="B60" s="329" t="s">
        <v>389</v>
      </c>
      <c r="C60" s="330"/>
      <c r="D60" s="330"/>
      <c r="E60" s="330"/>
      <c r="F60" s="177"/>
      <c r="G60" s="178"/>
      <c r="H60" s="31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75" customHeight="1">
      <c r="A61" s="178"/>
      <c r="B61" s="329" t="s">
        <v>389</v>
      </c>
      <c r="C61" s="330"/>
      <c r="D61" s="330"/>
      <c r="E61" s="330"/>
      <c r="F61" s="177"/>
      <c r="G61" s="178"/>
      <c r="H61" s="31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75" customHeight="1">
      <c r="A62" s="178"/>
      <c r="B62" s="329" t="s">
        <v>389</v>
      </c>
      <c r="C62" s="330"/>
      <c r="D62" s="330"/>
      <c r="E62" s="330"/>
      <c r="F62" s="177"/>
      <c r="G62" s="178"/>
      <c r="H62" s="31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75" customHeight="1">
      <c r="A63" s="178"/>
      <c r="B63" s="329"/>
      <c r="C63" s="330"/>
      <c r="D63" s="330"/>
      <c r="E63" s="330"/>
      <c r="F63" s="177"/>
      <c r="G63" s="178"/>
      <c r="H63" s="31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customHeight="1">
      <c r="A64" s="178"/>
      <c r="B64" s="329"/>
      <c r="C64" s="330"/>
      <c r="D64" s="330"/>
      <c r="E64" s="330"/>
      <c r="F64" s="177"/>
      <c r="G64" s="178"/>
      <c r="H64" s="31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75" customHeight="1">
      <c r="A65" s="178"/>
      <c r="B65" s="329"/>
      <c r="C65" s="330"/>
      <c r="D65" s="330"/>
      <c r="E65" s="330"/>
      <c r="F65" s="177"/>
      <c r="G65" s="178"/>
      <c r="H65" s="31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75" customHeight="1">
      <c r="A66" s="28"/>
      <c r="B66" s="28"/>
      <c r="C66" s="28"/>
      <c r="D66" s="28"/>
      <c r="E66" s="28"/>
      <c r="F66" s="28"/>
      <c r="G66" s="210"/>
      <c r="H66" s="210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7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7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mergeCells count="18">
    <mergeCell ref="B64:E64"/>
    <mergeCell ref="B65:E65"/>
    <mergeCell ref="A4:B4"/>
    <mergeCell ref="A1:B1"/>
    <mergeCell ref="A2:B2"/>
    <mergeCell ref="B58:E58"/>
    <mergeCell ref="A5:B5"/>
    <mergeCell ref="A51:D51"/>
    <mergeCell ref="B54:E54"/>
    <mergeCell ref="B55:E55"/>
    <mergeCell ref="B56:E56"/>
    <mergeCell ref="B57:E57"/>
    <mergeCell ref="A6:B6"/>
    <mergeCell ref="B59:E59"/>
    <mergeCell ref="B60:E60"/>
    <mergeCell ref="B61:E61"/>
    <mergeCell ref="B62:E62"/>
    <mergeCell ref="B63:E63"/>
  </mergeCells>
  <dataValidations count="2">
    <dataValidation type="decimal" allowBlank="1" showInputMessage="1" showErrorMessage="1" prompt=" - " sqref="C11:D20 C23:D32 C35:D42">
      <formula1>-999999999999999</formula1>
      <formula2>999999999</formula2>
    </dataValidation>
    <dataValidation type="decimal" allowBlank="1" showInputMessage="1" showErrorMessage="1" prompt=" - " sqref="C45:D45 C47:D48">
      <formula1>0</formula1>
      <formula2>9999999999999990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5.140625" defaultRowHeight="15" customHeight="1"/>
  <cols>
    <col min="1" max="1" width="44.42578125" customWidth="1"/>
    <col min="2" max="3" width="9.42578125" customWidth="1"/>
    <col min="4" max="4" width="11.140625" customWidth="1"/>
    <col min="5" max="8" width="10.28515625" customWidth="1"/>
    <col min="9" max="10" width="9.42578125" customWidth="1"/>
    <col min="11" max="11" width="9.7109375" customWidth="1"/>
    <col min="12" max="12" width="12.85546875" customWidth="1"/>
    <col min="13" max="13" width="14.7109375" customWidth="1"/>
    <col min="14" max="14" width="9.5703125" customWidth="1"/>
    <col min="15" max="23" width="8.140625" customWidth="1"/>
    <col min="24" max="26" width="7" customWidth="1"/>
  </cols>
  <sheetData>
    <row r="1" spans="1:26" ht="15.75" customHeight="1">
      <c r="A1" s="334" t="s">
        <v>480</v>
      </c>
      <c r="B1" s="330"/>
      <c r="C1" s="330"/>
      <c r="D1" s="330"/>
      <c r="E1" s="330"/>
      <c r="F1" s="330"/>
      <c r="G1" s="330"/>
      <c r="H1" s="33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335" t="str">
        <f>CONCATENATE("(",LOWER(reportConsolidation),")")</f>
        <v>(на индивидуална основа)</v>
      </c>
      <c r="B2" s="330"/>
      <c r="C2" s="330"/>
      <c r="D2" s="330"/>
      <c r="E2" s="330"/>
      <c r="F2" s="330"/>
      <c r="G2" s="330"/>
      <c r="H2" s="330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1"/>
      <c r="B3" s="1"/>
      <c r="C3" s="1"/>
      <c r="D3" s="1"/>
      <c r="E3" s="1"/>
      <c r="F3" s="8"/>
      <c r="G3" s="8"/>
      <c r="H3" s="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>
      <c r="A4" s="336" t="str">
        <f>CONCATENATE("на ",UPPER(pdeName))</f>
        <v>на ИНТЕРПРОМ ЕООД</v>
      </c>
      <c r="B4" s="330"/>
      <c r="C4" s="330"/>
      <c r="D4" s="330"/>
      <c r="E4" s="330"/>
      <c r="F4" s="330"/>
      <c r="G4" s="330"/>
      <c r="H4" s="330"/>
      <c r="I4" s="4"/>
      <c r="J4" s="4"/>
      <c r="K4" s="14"/>
      <c r="L4" s="18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>
      <c r="A5" s="336" t="str">
        <f>CONCATENATE("ЕИК по БУЛСТАТ: ",pdeBulstat)</f>
        <v>ЕИК по БУЛСТАТ: 121115366</v>
      </c>
      <c r="B5" s="330"/>
      <c r="C5" s="330"/>
      <c r="D5" s="330"/>
      <c r="E5" s="330"/>
      <c r="F5" s="330"/>
      <c r="G5" s="330"/>
      <c r="H5" s="330"/>
      <c r="I5" s="17"/>
      <c r="J5" s="4"/>
      <c r="K5" s="14"/>
      <c r="L5" s="1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336" t="str">
        <f>CONCATENATE("към ",TEXT(endDate,"dd.mm.yyyy")," г.")</f>
        <v>към 31.12.2016 г.</v>
      </c>
      <c r="B6" s="330"/>
      <c r="C6" s="330"/>
      <c r="D6" s="330"/>
      <c r="E6" s="330"/>
      <c r="F6" s="330"/>
      <c r="G6" s="330"/>
      <c r="H6" s="330"/>
      <c r="I6" s="25"/>
      <c r="J6" s="4"/>
      <c r="K6" s="14"/>
      <c r="L6" s="2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 customHeight="1">
      <c r="A7" s="18"/>
      <c r="B7" s="4"/>
      <c r="C7" s="18"/>
      <c r="D7" s="18"/>
      <c r="E7" s="18"/>
      <c r="F7" s="18"/>
      <c r="G7" s="18"/>
      <c r="H7" s="18"/>
      <c r="I7" s="4"/>
      <c r="J7" s="4"/>
      <c r="K7" s="4"/>
      <c r="L7" s="4"/>
      <c r="M7" s="20" t="s">
        <v>494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5" customHeight="1">
      <c r="A8" s="350" t="s">
        <v>495</v>
      </c>
      <c r="B8" s="348" t="s">
        <v>497</v>
      </c>
      <c r="C8" s="353" t="s">
        <v>501</v>
      </c>
      <c r="D8" s="340" t="s">
        <v>502</v>
      </c>
      <c r="E8" s="341"/>
      <c r="F8" s="341"/>
      <c r="G8" s="341"/>
      <c r="H8" s="342"/>
      <c r="I8" s="340" t="s">
        <v>505</v>
      </c>
      <c r="J8" s="342"/>
      <c r="K8" s="353" t="s">
        <v>506</v>
      </c>
      <c r="L8" s="353" t="s">
        <v>507</v>
      </c>
      <c r="M8" s="25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31.5" customHeight="1">
      <c r="A9" s="351"/>
      <c r="B9" s="349"/>
      <c r="C9" s="349"/>
      <c r="D9" s="343" t="s">
        <v>509</v>
      </c>
      <c r="E9" s="343" t="s">
        <v>510</v>
      </c>
      <c r="F9" s="345" t="s">
        <v>511</v>
      </c>
      <c r="G9" s="346"/>
      <c r="H9" s="347"/>
      <c r="I9" s="343" t="s">
        <v>516</v>
      </c>
      <c r="J9" s="343" t="s">
        <v>517</v>
      </c>
      <c r="K9" s="349"/>
      <c r="L9" s="349"/>
      <c r="M9" s="257" t="s">
        <v>518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1.5" customHeight="1">
      <c r="A10" s="352"/>
      <c r="B10" s="344"/>
      <c r="C10" s="344"/>
      <c r="D10" s="344"/>
      <c r="E10" s="344"/>
      <c r="F10" s="163" t="s">
        <v>524</v>
      </c>
      <c r="G10" s="163" t="s">
        <v>525</v>
      </c>
      <c r="H10" s="163" t="s">
        <v>526</v>
      </c>
      <c r="I10" s="344"/>
      <c r="J10" s="344"/>
      <c r="K10" s="344"/>
      <c r="L10" s="344"/>
      <c r="M10" s="262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6.5" customHeight="1">
      <c r="A11" s="264" t="s">
        <v>16</v>
      </c>
      <c r="B11" s="266"/>
      <c r="C11" s="267">
        <v>1</v>
      </c>
      <c r="D11" s="267">
        <v>2</v>
      </c>
      <c r="E11" s="267">
        <v>3</v>
      </c>
      <c r="F11" s="267">
        <v>4</v>
      </c>
      <c r="G11" s="267">
        <v>5</v>
      </c>
      <c r="H11" s="267">
        <v>6</v>
      </c>
      <c r="I11" s="267">
        <v>7</v>
      </c>
      <c r="J11" s="267">
        <v>8</v>
      </c>
      <c r="K11" s="267">
        <v>9</v>
      </c>
      <c r="L11" s="267">
        <v>10</v>
      </c>
      <c r="M11" s="269">
        <v>11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customHeight="1">
      <c r="A12" s="29" t="s">
        <v>532</v>
      </c>
      <c r="B12" s="272"/>
      <c r="C12" s="273" t="s">
        <v>61</v>
      </c>
      <c r="D12" s="273" t="s">
        <v>61</v>
      </c>
      <c r="E12" s="273" t="s">
        <v>72</v>
      </c>
      <c r="F12" s="273" t="s">
        <v>79</v>
      </c>
      <c r="G12" s="273" t="s">
        <v>83</v>
      </c>
      <c r="H12" s="273" t="s">
        <v>87</v>
      </c>
      <c r="I12" s="273" t="s">
        <v>100</v>
      </c>
      <c r="J12" s="273" t="s">
        <v>103</v>
      </c>
      <c r="K12" s="274" t="s">
        <v>533</v>
      </c>
      <c r="L12" s="272" t="s">
        <v>126</v>
      </c>
      <c r="M12" s="275" t="s">
        <v>134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customHeight="1">
      <c r="A13" s="162" t="s">
        <v>534</v>
      </c>
      <c r="B13" s="186" t="s">
        <v>535</v>
      </c>
      <c r="C13" s="164">
        <f>'1-Баланс'!H18</f>
        <v>2650</v>
      </c>
      <c r="D13" s="164">
        <f>'1-Баланс'!H20</f>
        <v>0</v>
      </c>
      <c r="E13" s="164">
        <f>'1-Баланс'!H21</f>
        <v>0</v>
      </c>
      <c r="F13" s="164">
        <f>'1-Баланс'!H23</f>
        <v>0</v>
      </c>
      <c r="G13" s="164">
        <f>'1-Баланс'!H24</f>
        <v>0</v>
      </c>
      <c r="H13" s="188"/>
      <c r="I13" s="164">
        <f>'1-Баланс'!H29+'1-Баланс'!H32</f>
        <v>23261</v>
      </c>
      <c r="J13" s="164">
        <f>'1-Баланс'!H30+'1-Баланс'!H33</f>
        <v>0</v>
      </c>
      <c r="K13" s="188"/>
      <c r="L13" s="164">
        <f t="shared" ref="L13:L34" si="0">SUM(C13:K13)</f>
        <v>25911</v>
      </c>
      <c r="M13" s="165">
        <f>'1-Баланс'!H40</f>
        <v>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>
      <c r="A14" s="162" t="s">
        <v>539</v>
      </c>
      <c r="B14" s="124" t="s">
        <v>540</v>
      </c>
      <c r="C14" s="108">
        <f t="shared" ref="C14:K14" si="1">C15+C16</f>
        <v>0</v>
      </c>
      <c r="D14" s="108">
        <f t="shared" si="1"/>
        <v>0</v>
      </c>
      <c r="E14" s="108">
        <f t="shared" si="1"/>
        <v>0</v>
      </c>
      <c r="F14" s="108">
        <f t="shared" si="1"/>
        <v>0</v>
      </c>
      <c r="G14" s="108">
        <f t="shared" si="1"/>
        <v>0</v>
      </c>
      <c r="H14" s="108">
        <f t="shared" si="1"/>
        <v>0</v>
      </c>
      <c r="I14" s="108">
        <f t="shared" si="1"/>
        <v>0</v>
      </c>
      <c r="J14" s="108">
        <f t="shared" si="1"/>
        <v>0</v>
      </c>
      <c r="K14" s="108">
        <f t="shared" si="1"/>
        <v>0</v>
      </c>
      <c r="L14" s="108">
        <f t="shared" si="0"/>
        <v>0</v>
      </c>
      <c r="M14" s="109">
        <f>M15+M16</f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>
      <c r="A15" s="113" t="s">
        <v>541</v>
      </c>
      <c r="B15" s="124" t="s">
        <v>542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64">
        <f t="shared" si="0"/>
        <v>0</v>
      </c>
      <c r="M15" s="12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>
      <c r="A16" s="113" t="s">
        <v>543</v>
      </c>
      <c r="B16" s="124" t="s">
        <v>544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64">
        <f t="shared" si="0"/>
        <v>0</v>
      </c>
      <c r="M16" s="12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1.5" customHeight="1">
      <c r="A17" s="162" t="s">
        <v>545</v>
      </c>
      <c r="B17" s="186" t="s">
        <v>546</v>
      </c>
      <c r="C17" s="164">
        <f t="shared" ref="C17:K17" si="2">C13+C14</f>
        <v>2650</v>
      </c>
      <c r="D17" s="164">
        <f t="shared" si="2"/>
        <v>0</v>
      </c>
      <c r="E17" s="164">
        <f t="shared" si="2"/>
        <v>0</v>
      </c>
      <c r="F17" s="164">
        <f t="shared" si="2"/>
        <v>0</v>
      </c>
      <c r="G17" s="164">
        <f t="shared" si="2"/>
        <v>0</v>
      </c>
      <c r="H17" s="164">
        <f t="shared" si="2"/>
        <v>0</v>
      </c>
      <c r="I17" s="164">
        <f t="shared" si="2"/>
        <v>23261</v>
      </c>
      <c r="J17" s="164">
        <f t="shared" si="2"/>
        <v>0</v>
      </c>
      <c r="K17" s="164">
        <f t="shared" si="2"/>
        <v>0</v>
      </c>
      <c r="L17" s="164">
        <f t="shared" si="0"/>
        <v>25911</v>
      </c>
      <c r="M17" s="165">
        <f>M13+M14</f>
        <v>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162" t="s">
        <v>550</v>
      </c>
      <c r="B18" s="186" t="s">
        <v>551</v>
      </c>
      <c r="C18" s="277"/>
      <c r="D18" s="277"/>
      <c r="E18" s="277"/>
      <c r="F18" s="277"/>
      <c r="G18" s="277"/>
      <c r="H18" s="277"/>
      <c r="I18" s="164">
        <f>+'1-Баланс'!G32</f>
        <v>520</v>
      </c>
      <c r="J18" s="164">
        <f>+'1-Баланс'!G33</f>
        <v>0</v>
      </c>
      <c r="K18" s="188"/>
      <c r="L18" s="164">
        <f t="shared" si="0"/>
        <v>520</v>
      </c>
      <c r="M18" s="189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113" t="s">
        <v>554</v>
      </c>
      <c r="B19" s="124" t="s">
        <v>555</v>
      </c>
      <c r="C19" s="108">
        <f t="shared" ref="C19:K19" si="3">C20+C21</f>
        <v>0</v>
      </c>
      <c r="D19" s="108">
        <f t="shared" si="3"/>
        <v>0</v>
      </c>
      <c r="E19" s="108">
        <f t="shared" si="3"/>
        <v>0</v>
      </c>
      <c r="F19" s="108">
        <f t="shared" si="3"/>
        <v>0</v>
      </c>
      <c r="G19" s="108">
        <f t="shared" si="3"/>
        <v>0</v>
      </c>
      <c r="H19" s="108">
        <f t="shared" si="3"/>
        <v>0</v>
      </c>
      <c r="I19" s="108">
        <f t="shared" si="3"/>
        <v>0</v>
      </c>
      <c r="J19" s="108">
        <f t="shared" si="3"/>
        <v>0</v>
      </c>
      <c r="K19" s="108">
        <f t="shared" si="3"/>
        <v>0</v>
      </c>
      <c r="L19" s="164">
        <f t="shared" si="0"/>
        <v>0</v>
      </c>
      <c r="M19" s="109">
        <f>M20+M21</f>
        <v>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208" t="s">
        <v>556</v>
      </c>
      <c r="B20" s="209" t="s">
        <v>557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64">
        <f t="shared" si="0"/>
        <v>0</v>
      </c>
      <c r="M20" s="12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208" t="s">
        <v>558</v>
      </c>
      <c r="B21" s="209" t="s">
        <v>559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64">
        <f t="shared" si="0"/>
        <v>0</v>
      </c>
      <c r="M21" s="12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113" t="s">
        <v>560</v>
      </c>
      <c r="B22" s="124" t="s">
        <v>561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64">
        <f t="shared" si="0"/>
        <v>0</v>
      </c>
      <c r="M22" s="12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1.5" customHeight="1">
      <c r="A23" s="113" t="s">
        <v>562</v>
      </c>
      <c r="B23" s="124" t="s">
        <v>563</v>
      </c>
      <c r="C23" s="108">
        <f t="shared" ref="C23:K23" si="4">C24-C25</f>
        <v>0</v>
      </c>
      <c r="D23" s="108">
        <f t="shared" si="4"/>
        <v>0</v>
      </c>
      <c r="E23" s="108">
        <f t="shared" si="4"/>
        <v>0</v>
      </c>
      <c r="F23" s="108">
        <f t="shared" si="4"/>
        <v>0</v>
      </c>
      <c r="G23" s="108">
        <f t="shared" si="4"/>
        <v>0</v>
      </c>
      <c r="H23" s="108">
        <f t="shared" si="4"/>
        <v>0</v>
      </c>
      <c r="I23" s="108">
        <f t="shared" si="4"/>
        <v>0</v>
      </c>
      <c r="J23" s="108">
        <f t="shared" si="4"/>
        <v>0</v>
      </c>
      <c r="K23" s="108">
        <f t="shared" si="4"/>
        <v>0</v>
      </c>
      <c r="L23" s="164">
        <f t="shared" si="0"/>
        <v>0</v>
      </c>
      <c r="M23" s="109">
        <f>M24-M25</f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113" t="s">
        <v>564</v>
      </c>
      <c r="B24" s="124" t="s">
        <v>565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64">
        <f t="shared" si="0"/>
        <v>0</v>
      </c>
      <c r="M24" s="12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113" t="s">
        <v>567</v>
      </c>
      <c r="B25" s="124" t="s">
        <v>568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64">
        <f t="shared" si="0"/>
        <v>0</v>
      </c>
      <c r="M25" s="12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1.5" customHeight="1">
      <c r="A26" s="113" t="s">
        <v>569</v>
      </c>
      <c r="B26" s="124" t="s">
        <v>570</v>
      </c>
      <c r="C26" s="108">
        <f t="shared" ref="C26:K26" si="5">C27-C28</f>
        <v>0</v>
      </c>
      <c r="D26" s="108">
        <f t="shared" si="5"/>
        <v>0</v>
      </c>
      <c r="E26" s="108">
        <f t="shared" si="5"/>
        <v>0</v>
      </c>
      <c r="F26" s="108">
        <f t="shared" si="5"/>
        <v>0</v>
      </c>
      <c r="G26" s="108">
        <f t="shared" si="5"/>
        <v>0</v>
      </c>
      <c r="H26" s="108">
        <f t="shared" si="5"/>
        <v>0</v>
      </c>
      <c r="I26" s="108">
        <f t="shared" si="5"/>
        <v>0</v>
      </c>
      <c r="J26" s="108">
        <f t="shared" si="5"/>
        <v>0</v>
      </c>
      <c r="K26" s="108">
        <f t="shared" si="5"/>
        <v>0</v>
      </c>
      <c r="L26" s="164">
        <f t="shared" si="0"/>
        <v>0</v>
      </c>
      <c r="M26" s="109">
        <f>M27-M28</f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113" t="s">
        <v>564</v>
      </c>
      <c r="B27" s="124" t="s">
        <v>571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64">
        <f t="shared" si="0"/>
        <v>0</v>
      </c>
      <c r="M27" s="12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113" t="s">
        <v>567</v>
      </c>
      <c r="B28" s="124" t="s">
        <v>572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64">
        <f t="shared" si="0"/>
        <v>0</v>
      </c>
      <c r="M28" s="12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113" t="s">
        <v>573</v>
      </c>
      <c r="B29" s="124" t="s">
        <v>574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64">
        <f t="shared" si="0"/>
        <v>0</v>
      </c>
      <c r="M29" s="12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113" t="s">
        <v>575</v>
      </c>
      <c r="B30" s="124" t="s">
        <v>576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64">
        <f t="shared" si="0"/>
        <v>0</v>
      </c>
      <c r="M30" s="12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162" t="s">
        <v>577</v>
      </c>
      <c r="B31" s="186" t="s">
        <v>578</v>
      </c>
      <c r="C31" s="164">
        <f t="shared" ref="C31:K31" si="6">C19+C22+C23+C26+C30+C29+C17+C18</f>
        <v>2650</v>
      </c>
      <c r="D31" s="164">
        <f t="shared" si="6"/>
        <v>0</v>
      </c>
      <c r="E31" s="164">
        <f t="shared" si="6"/>
        <v>0</v>
      </c>
      <c r="F31" s="164">
        <f t="shared" si="6"/>
        <v>0</v>
      </c>
      <c r="G31" s="164">
        <f t="shared" si="6"/>
        <v>0</v>
      </c>
      <c r="H31" s="164">
        <f t="shared" si="6"/>
        <v>0</v>
      </c>
      <c r="I31" s="164">
        <f t="shared" si="6"/>
        <v>23781</v>
      </c>
      <c r="J31" s="164">
        <f t="shared" si="6"/>
        <v>0</v>
      </c>
      <c r="K31" s="164">
        <f t="shared" si="6"/>
        <v>0</v>
      </c>
      <c r="L31" s="164">
        <f t="shared" si="0"/>
        <v>26431</v>
      </c>
      <c r="M31" s="165">
        <f>M19+M22+M23+M26+M30+M29+M17+M18</f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1.5" customHeight="1">
      <c r="A32" s="113" t="s">
        <v>580</v>
      </c>
      <c r="B32" s="124" t="s">
        <v>581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64">
        <f t="shared" si="0"/>
        <v>0</v>
      </c>
      <c r="M32" s="12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2.25" customHeight="1">
      <c r="A33" s="153" t="s">
        <v>582</v>
      </c>
      <c r="B33" s="280" t="s">
        <v>583</v>
      </c>
      <c r="C33" s="281"/>
      <c r="D33" s="281"/>
      <c r="E33" s="281"/>
      <c r="F33" s="281"/>
      <c r="G33" s="281"/>
      <c r="H33" s="281"/>
      <c r="I33" s="281"/>
      <c r="J33" s="281"/>
      <c r="K33" s="281"/>
      <c r="L33" s="151">
        <f t="shared" si="0"/>
        <v>0</v>
      </c>
      <c r="M33" s="28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2.25" customHeight="1">
      <c r="A34" s="283" t="s">
        <v>584</v>
      </c>
      <c r="B34" s="195" t="s">
        <v>585</v>
      </c>
      <c r="C34" s="193">
        <f t="shared" ref="C34:K34" si="7">C31+C32+C33</f>
        <v>2650</v>
      </c>
      <c r="D34" s="193">
        <f t="shared" si="7"/>
        <v>0</v>
      </c>
      <c r="E34" s="193">
        <f t="shared" si="7"/>
        <v>0</v>
      </c>
      <c r="F34" s="193">
        <f t="shared" si="7"/>
        <v>0</v>
      </c>
      <c r="G34" s="193">
        <f t="shared" si="7"/>
        <v>0</v>
      </c>
      <c r="H34" s="193">
        <f t="shared" si="7"/>
        <v>0</v>
      </c>
      <c r="I34" s="193">
        <f t="shared" si="7"/>
        <v>23781</v>
      </c>
      <c r="J34" s="193">
        <f t="shared" si="7"/>
        <v>0</v>
      </c>
      <c r="K34" s="193">
        <f t="shared" si="7"/>
        <v>0</v>
      </c>
      <c r="L34" s="193">
        <f t="shared" si="0"/>
        <v>26431</v>
      </c>
      <c r="M34" s="194">
        <f>M31+M32+M33</f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3"/>
      <c r="B35" s="284"/>
      <c r="C35" s="285"/>
      <c r="D35" s="285"/>
      <c r="E35" s="285"/>
      <c r="F35" s="285"/>
      <c r="G35" s="285"/>
      <c r="H35" s="285"/>
      <c r="I35" s="285"/>
      <c r="J35" s="285"/>
      <c r="K35" s="28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2" t="s">
        <v>587</v>
      </c>
      <c r="B36" s="18"/>
      <c r="C36" s="18"/>
      <c r="D36" s="18"/>
      <c r="E36" s="18"/>
      <c r="F36" s="18"/>
      <c r="G36" s="18"/>
      <c r="H36" s="18"/>
      <c r="I36" s="18"/>
      <c r="J36" s="18"/>
      <c r="K36" s="28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3"/>
      <c r="B37" s="284"/>
      <c r="C37" s="285"/>
      <c r="D37" s="285"/>
      <c r="E37" s="285"/>
      <c r="F37" s="285"/>
      <c r="G37" s="285"/>
      <c r="H37" s="285"/>
      <c r="I37" s="285"/>
      <c r="J37" s="285"/>
      <c r="K37" s="28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14" t="s">
        <v>23</v>
      </c>
      <c r="B38" s="331">
        <f>pdeReportingDate</f>
        <v>42821</v>
      </c>
      <c r="C38" s="330"/>
      <c r="D38" s="330"/>
      <c r="E38" s="330"/>
      <c r="F38" s="330"/>
      <c r="G38" s="330"/>
      <c r="H38" s="33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14"/>
      <c r="B39" s="183"/>
      <c r="C39" s="183"/>
      <c r="D39" s="183"/>
      <c r="E39" s="183"/>
      <c r="F39" s="183"/>
      <c r="G39" s="183"/>
      <c r="H39" s="18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14" t="s">
        <v>385</v>
      </c>
      <c r="B40" s="332" t="str">
        <f>authorName</f>
        <v>Силвия Илиева</v>
      </c>
      <c r="C40" s="330"/>
      <c r="D40" s="330"/>
      <c r="E40" s="330"/>
      <c r="F40" s="330"/>
      <c r="G40" s="330"/>
      <c r="H40" s="33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14"/>
      <c r="B41" s="17"/>
      <c r="C41" s="17"/>
      <c r="D41" s="17"/>
      <c r="E41" s="17"/>
      <c r="F41" s="17"/>
      <c r="G41" s="17"/>
      <c r="H41" s="1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14" t="s">
        <v>155</v>
      </c>
      <c r="B42" s="333"/>
      <c r="C42" s="330"/>
      <c r="D42" s="330"/>
      <c r="E42" s="330"/>
      <c r="F42" s="330"/>
      <c r="G42" s="330"/>
      <c r="H42" s="330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178"/>
      <c r="B43" s="329" t="s">
        <v>389</v>
      </c>
      <c r="C43" s="330"/>
      <c r="D43" s="330"/>
      <c r="E43" s="330"/>
      <c r="F43" s="177"/>
      <c r="G43" s="178"/>
      <c r="H43" s="3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178"/>
      <c r="B44" s="329" t="s">
        <v>389</v>
      </c>
      <c r="C44" s="330"/>
      <c r="D44" s="330"/>
      <c r="E44" s="330"/>
      <c r="F44" s="177"/>
      <c r="G44" s="178"/>
      <c r="H44" s="3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178"/>
      <c r="B45" s="329" t="s">
        <v>389</v>
      </c>
      <c r="C45" s="330"/>
      <c r="D45" s="330"/>
      <c r="E45" s="330"/>
      <c r="F45" s="177"/>
      <c r="G45" s="178"/>
      <c r="H45" s="3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178"/>
      <c r="B46" s="329" t="s">
        <v>389</v>
      </c>
      <c r="C46" s="330"/>
      <c r="D46" s="330"/>
      <c r="E46" s="330"/>
      <c r="F46" s="177"/>
      <c r="G46" s="178"/>
      <c r="H46" s="3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178"/>
      <c r="B47" s="329"/>
      <c r="C47" s="330"/>
      <c r="D47" s="330"/>
      <c r="E47" s="330"/>
      <c r="F47" s="177"/>
      <c r="G47" s="178"/>
      <c r="H47" s="3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178"/>
      <c r="B48" s="329"/>
      <c r="C48" s="330"/>
      <c r="D48" s="330"/>
      <c r="E48" s="330"/>
      <c r="F48" s="177"/>
      <c r="G48" s="178"/>
      <c r="H48" s="3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178"/>
      <c r="B49" s="329"/>
      <c r="C49" s="330"/>
      <c r="D49" s="330"/>
      <c r="E49" s="330"/>
      <c r="F49" s="177"/>
      <c r="G49" s="178"/>
      <c r="H49" s="3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8"/>
      <c r="B50" s="28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8"/>
      <c r="B51" s="28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8"/>
      <c r="B52" s="28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28"/>
      <c r="B53" s="28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28"/>
      <c r="B54" s="28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28"/>
      <c r="B55" s="28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28"/>
      <c r="B56" s="28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28"/>
      <c r="B57" s="28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28"/>
      <c r="B58" s="28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28"/>
      <c r="B59" s="28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28"/>
      <c r="B60" s="28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28"/>
      <c r="B61" s="28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28"/>
      <c r="B62" s="28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28"/>
      <c r="B63" s="28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28"/>
      <c r="B64" s="28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28"/>
      <c r="B65" s="28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28"/>
      <c r="B66" s="28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28"/>
      <c r="B67" s="286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28"/>
      <c r="B68" s="28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28"/>
      <c r="B69" s="286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28"/>
      <c r="B70" s="28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28"/>
      <c r="B71" s="28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28"/>
      <c r="B72" s="28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28"/>
      <c r="B73" s="28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28"/>
      <c r="B74" s="28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28"/>
      <c r="B75" s="28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28"/>
      <c r="B76" s="28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28"/>
      <c r="B77" s="28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28"/>
      <c r="B78" s="28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28"/>
      <c r="B79" s="28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28"/>
      <c r="B80" s="28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28"/>
      <c r="B81" s="28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28"/>
      <c r="B82" s="28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28"/>
      <c r="B83" s="28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28"/>
      <c r="B84" s="28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28"/>
      <c r="B85" s="28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28"/>
      <c r="B86" s="28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28"/>
      <c r="B87" s="28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28"/>
      <c r="B88" s="28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28"/>
      <c r="B89" s="28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28"/>
      <c r="B90" s="28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28"/>
      <c r="B91" s="28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28"/>
      <c r="B92" s="28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28"/>
      <c r="B93" s="28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28"/>
      <c r="B94" s="28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28"/>
      <c r="B95" s="28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28"/>
      <c r="B96" s="28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28"/>
      <c r="B97" s="28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28"/>
      <c r="B98" s="28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28"/>
      <c r="B99" s="28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28"/>
      <c r="B100" s="28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28"/>
      <c r="B101" s="28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28"/>
      <c r="B102" s="28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28"/>
      <c r="B103" s="28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28"/>
      <c r="B104" s="28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28"/>
      <c r="B105" s="28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28"/>
      <c r="B106" s="28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28"/>
      <c r="B107" s="28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28"/>
      <c r="B108" s="28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28"/>
      <c r="B109" s="28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28"/>
      <c r="B110" s="28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28"/>
      <c r="B111" s="28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28"/>
      <c r="B112" s="28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28"/>
      <c r="B113" s="28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28"/>
      <c r="B114" s="28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28"/>
      <c r="B115" s="28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28"/>
      <c r="B116" s="28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28"/>
      <c r="B117" s="28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28"/>
      <c r="B118" s="28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28"/>
      <c r="B119" s="28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28"/>
      <c r="B120" s="28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28"/>
      <c r="B121" s="28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28"/>
      <c r="B122" s="28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28"/>
      <c r="B123" s="28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28"/>
      <c r="B124" s="28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28"/>
      <c r="B125" s="28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28"/>
      <c r="B126" s="28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28"/>
      <c r="B127" s="28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28"/>
      <c r="B128" s="28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28"/>
      <c r="B129" s="28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28"/>
      <c r="B130" s="28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28"/>
      <c r="B131" s="28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28"/>
      <c r="B132" s="28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28"/>
      <c r="B133" s="28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28"/>
      <c r="B134" s="28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28"/>
      <c r="B135" s="28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28"/>
      <c r="B136" s="28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28"/>
      <c r="B137" s="28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28"/>
      <c r="B138" s="28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28"/>
      <c r="B139" s="28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28"/>
      <c r="B140" s="28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28"/>
      <c r="B141" s="28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28"/>
      <c r="B142" s="28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28"/>
      <c r="B143" s="28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28"/>
      <c r="B144" s="28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28"/>
      <c r="B145" s="28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28"/>
      <c r="B146" s="28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28"/>
      <c r="B147" s="28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28"/>
      <c r="B148" s="28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28"/>
      <c r="B149" s="28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28"/>
      <c r="B150" s="28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28"/>
      <c r="B151" s="28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28"/>
      <c r="B152" s="28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28"/>
      <c r="B153" s="28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28"/>
      <c r="B154" s="28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28"/>
      <c r="B155" s="28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28"/>
      <c r="B156" s="28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28"/>
      <c r="B157" s="28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28"/>
      <c r="B158" s="28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28"/>
      <c r="B159" s="28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28"/>
      <c r="B160" s="28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28"/>
      <c r="B161" s="28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28"/>
      <c r="B162" s="28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28"/>
      <c r="B163" s="28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28"/>
      <c r="B164" s="28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28"/>
      <c r="B165" s="28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28"/>
      <c r="B166" s="28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28"/>
      <c r="B167" s="28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28"/>
      <c r="B168" s="28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28"/>
      <c r="B169" s="28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28"/>
      <c r="B170" s="28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28"/>
      <c r="B171" s="28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28"/>
      <c r="B172" s="28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28"/>
      <c r="B173" s="28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28"/>
      <c r="B174" s="28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28"/>
      <c r="B175" s="28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28"/>
      <c r="B176" s="28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28"/>
      <c r="B177" s="28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28"/>
      <c r="B178" s="28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28"/>
      <c r="B179" s="28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28"/>
      <c r="B180" s="28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28"/>
      <c r="B181" s="28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28"/>
      <c r="B182" s="28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28"/>
      <c r="B183" s="28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28"/>
      <c r="B184" s="28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28"/>
      <c r="B185" s="28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28"/>
      <c r="B186" s="28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28"/>
      <c r="B187" s="28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28"/>
      <c r="B188" s="28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28"/>
      <c r="B189" s="28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28"/>
      <c r="B190" s="28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28"/>
      <c r="B191" s="28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28"/>
      <c r="B192" s="28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28"/>
      <c r="B193" s="28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28"/>
      <c r="B194" s="28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28"/>
      <c r="B195" s="28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28"/>
      <c r="B196" s="28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28"/>
      <c r="B197" s="28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28"/>
      <c r="B198" s="28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28"/>
      <c r="B199" s="28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28"/>
      <c r="B200" s="28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28"/>
      <c r="B201" s="28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28"/>
      <c r="B202" s="28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28"/>
      <c r="B203" s="28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28"/>
      <c r="B204" s="28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28"/>
      <c r="B205" s="28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28"/>
      <c r="B206" s="28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28"/>
      <c r="B207" s="28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28"/>
      <c r="B208" s="28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28"/>
      <c r="B209" s="28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28"/>
      <c r="B210" s="28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28"/>
      <c r="B211" s="28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28"/>
      <c r="B212" s="28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28"/>
      <c r="B213" s="28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28"/>
      <c r="B214" s="28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28"/>
      <c r="B215" s="28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28"/>
      <c r="B216" s="28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28"/>
      <c r="B217" s="28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28"/>
      <c r="B218" s="28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28"/>
      <c r="B219" s="28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28"/>
      <c r="B220" s="28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28"/>
      <c r="B221" s="28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28"/>
      <c r="B222" s="28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28"/>
      <c r="B223" s="28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28"/>
      <c r="B224" s="28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28"/>
      <c r="B225" s="28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28"/>
      <c r="B226" s="286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28"/>
      <c r="B227" s="286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28"/>
      <c r="B228" s="286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28"/>
      <c r="B229" s="286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28"/>
      <c r="B230" s="286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28"/>
      <c r="B231" s="286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28"/>
      <c r="B232" s="286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28"/>
      <c r="B233" s="286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28"/>
      <c r="B234" s="286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28"/>
      <c r="B235" s="286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28"/>
      <c r="B236" s="286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28"/>
      <c r="B237" s="286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28"/>
      <c r="B238" s="286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28"/>
      <c r="B239" s="286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28"/>
      <c r="B240" s="286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28"/>
      <c r="B241" s="286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28"/>
      <c r="B242" s="286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28"/>
      <c r="B243" s="286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28"/>
      <c r="B244" s="286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28"/>
      <c r="B245" s="286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28"/>
      <c r="B246" s="286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28"/>
      <c r="B247" s="286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28"/>
      <c r="B248" s="286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28"/>
      <c r="B249" s="286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28"/>
      <c r="B250" s="286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28"/>
      <c r="B251" s="28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28"/>
      <c r="B252" s="286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28"/>
      <c r="B253" s="286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28"/>
      <c r="B254" s="286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28"/>
      <c r="B255" s="286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28"/>
      <c r="B256" s="286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28"/>
      <c r="B257" s="286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28"/>
      <c r="B258" s="286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28"/>
      <c r="B259" s="286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28"/>
      <c r="B260" s="286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28"/>
      <c r="B261" s="286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28"/>
      <c r="B262" s="286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28"/>
      <c r="B263" s="286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28"/>
      <c r="B264" s="286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28"/>
      <c r="B265" s="286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28"/>
      <c r="B266" s="286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28"/>
      <c r="B267" s="286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28"/>
      <c r="B268" s="286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28"/>
      <c r="B269" s="286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28"/>
      <c r="B270" s="286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28"/>
      <c r="B271" s="286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28"/>
      <c r="B272" s="286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28"/>
      <c r="B273" s="286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28"/>
      <c r="B274" s="286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28"/>
      <c r="B275" s="286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28"/>
      <c r="B276" s="286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28"/>
      <c r="B277" s="286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28"/>
      <c r="B278" s="286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28"/>
      <c r="B279" s="286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28"/>
      <c r="B280" s="286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28"/>
      <c r="B281" s="286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28"/>
      <c r="B282" s="286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28"/>
      <c r="B283" s="286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28"/>
      <c r="B284" s="286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28"/>
      <c r="B285" s="286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28"/>
      <c r="B286" s="286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28"/>
      <c r="B287" s="286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28"/>
      <c r="B288" s="286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28"/>
      <c r="B289" s="286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28"/>
      <c r="B290" s="286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28"/>
      <c r="B291" s="286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28"/>
      <c r="B292" s="286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28"/>
      <c r="B293" s="286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28"/>
      <c r="B294" s="286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28"/>
      <c r="B295" s="286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28"/>
      <c r="B296" s="286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28"/>
      <c r="B297" s="286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28"/>
      <c r="B298" s="286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28"/>
      <c r="B299" s="286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28"/>
      <c r="B300" s="286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28"/>
      <c r="B301" s="286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28"/>
      <c r="B302" s="286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28"/>
      <c r="B303" s="286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28"/>
      <c r="B304" s="286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28"/>
      <c r="B305" s="286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28"/>
      <c r="B306" s="286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28"/>
      <c r="B307" s="286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28"/>
      <c r="B308" s="286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28"/>
      <c r="B309" s="286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28"/>
      <c r="B310" s="286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28"/>
      <c r="B311" s="286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28"/>
      <c r="B312" s="286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28"/>
      <c r="B313" s="286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28"/>
      <c r="B314" s="286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28"/>
      <c r="B315" s="286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28"/>
      <c r="B316" s="286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28"/>
      <c r="B317" s="286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28"/>
      <c r="B318" s="286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28"/>
      <c r="B319" s="286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28"/>
      <c r="B320" s="286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28"/>
      <c r="B321" s="286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28"/>
      <c r="B322" s="286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28"/>
      <c r="B323" s="286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28"/>
      <c r="B324" s="286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28"/>
      <c r="B325" s="286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28"/>
      <c r="B326" s="286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28"/>
      <c r="B327" s="286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28"/>
      <c r="B328" s="286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28"/>
      <c r="B329" s="286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28"/>
      <c r="B330" s="286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28"/>
      <c r="B331" s="286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28"/>
      <c r="B332" s="286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28"/>
      <c r="B333" s="286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28"/>
      <c r="B334" s="286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28"/>
      <c r="B335" s="286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28"/>
      <c r="B336" s="286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28"/>
      <c r="B337" s="286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28"/>
      <c r="B338" s="286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28"/>
      <c r="B339" s="286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28"/>
      <c r="B340" s="286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28"/>
      <c r="B341" s="286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28"/>
      <c r="B342" s="286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28"/>
      <c r="B343" s="286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28"/>
      <c r="B344" s="286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28"/>
      <c r="B345" s="286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28"/>
      <c r="B346" s="286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28"/>
      <c r="B347" s="286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28"/>
      <c r="B348" s="286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28"/>
      <c r="B349" s="286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28"/>
      <c r="B350" s="286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28"/>
      <c r="B351" s="286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28"/>
      <c r="B352" s="286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28"/>
      <c r="B353" s="286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28"/>
      <c r="B354" s="286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28"/>
      <c r="B355" s="286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28"/>
      <c r="B356" s="286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28"/>
      <c r="B357" s="286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28"/>
      <c r="B358" s="286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28"/>
      <c r="B359" s="286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28"/>
      <c r="B360" s="286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28"/>
      <c r="B361" s="286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28"/>
      <c r="B362" s="286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28"/>
      <c r="B363" s="286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28"/>
      <c r="B364" s="286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28"/>
      <c r="B365" s="286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28"/>
      <c r="B366" s="286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28"/>
      <c r="B367" s="286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28"/>
      <c r="B368" s="286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28"/>
      <c r="B369" s="286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28"/>
      <c r="B370" s="286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28"/>
      <c r="B371" s="286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28"/>
      <c r="B372" s="286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28"/>
      <c r="B373" s="286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28"/>
      <c r="B374" s="286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28"/>
      <c r="B375" s="286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28"/>
      <c r="B376" s="286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28"/>
      <c r="B377" s="286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28"/>
      <c r="B378" s="286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28"/>
      <c r="B379" s="286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28"/>
      <c r="B380" s="286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28"/>
      <c r="B381" s="286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28"/>
      <c r="B382" s="286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28"/>
      <c r="B383" s="286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28"/>
      <c r="B384" s="286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28"/>
      <c r="B385" s="286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28"/>
      <c r="B386" s="286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28"/>
      <c r="B387" s="286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28"/>
      <c r="B388" s="286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28"/>
      <c r="B389" s="286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28"/>
      <c r="B390" s="286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28"/>
      <c r="B391" s="286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28"/>
      <c r="B392" s="286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28"/>
      <c r="B393" s="286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28"/>
      <c r="B394" s="286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28"/>
      <c r="B395" s="286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28"/>
      <c r="B396" s="286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28"/>
      <c r="B397" s="286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28"/>
      <c r="B398" s="286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28"/>
      <c r="B399" s="286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28"/>
      <c r="B400" s="286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28"/>
      <c r="B401" s="286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28"/>
      <c r="B402" s="286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28"/>
      <c r="B403" s="286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28"/>
      <c r="B404" s="286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28"/>
      <c r="B405" s="286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28"/>
      <c r="B406" s="286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28"/>
      <c r="B407" s="286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28"/>
      <c r="B408" s="286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28"/>
      <c r="B409" s="286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28"/>
      <c r="B410" s="286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28"/>
      <c r="B411" s="286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28"/>
      <c r="B412" s="286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28"/>
      <c r="B413" s="286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28"/>
      <c r="B414" s="286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28"/>
      <c r="B415" s="286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28"/>
      <c r="B416" s="286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28"/>
      <c r="B417" s="286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28"/>
      <c r="B418" s="286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28"/>
      <c r="B419" s="286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28"/>
      <c r="B420" s="286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28"/>
      <c r="B421" s="286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28"/>
      <c r="B422" s="286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28"/>
      <c r="B423" s="286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28"/>
      <c r="B424" s="286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28"/>
      <c r="B425" s="286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28"/>
      <c r="B426" s="286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28"/>
      <c r="B427" s="286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28"/>
      <c r="B428" s="286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28"/>
      <c r="B429" s="286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28"/>
      <c r="B430" s="286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28"/>
      <c r="B431" s="286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28"/>
      <c r="B432" s="286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28"/>
      <c r="B433" s="286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28"/>
      <c r="B434" s="286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28"/>
      <c r="B435" s="286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28"/>
      <c r="B436" s="286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28"/>
      <c r="B437" s="286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28"/>
      <c r="B438" s="286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28"/>
      <c r="B439" s="286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28"/>
      <c r="B440" s="286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28"/>
      <c r="B441" s="286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28"/>
      <c r="B442" s="286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28"/>
      <c r="B443" s="286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28"/>
      <c r="B444" s="286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28"/>
      <c r="B445" s="286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28"/>
      <c r="B446" s="286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28"/>
      <c r="B447" s="286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28"/>
      <c r="B448" s="286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28"/>
      <c r="B449" s="286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28"/>
      <c r="B450" s="286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28"/>
      <c r="B451" s="286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28"/>
      <c r="B452" s="286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28"/>
      <c r="B453" s="286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28"/>
      <c r="B454" s="286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28"/>
      <c r="B455" s="286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28"/>
      <c r="B456" s="286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28"/>
      <c r="B457" s="286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28"/>
      <c r="B458" s="286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28"/>
      <c r="B459" s="286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28"/>
      <c r="B460" s="286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28"/>
      <c r="B461" s="286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28"/>
      <c r="B462" s="286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28"/>
      <c r="B463" s="286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28"/>
      <c r="B464" s="286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28"/>
      <c r="B465" s="286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28"/>
      <c r="B466" s="286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28"/>
      <c r="B467" s="286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28"/>
      <c r="B468" s="286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28"/>
      <c r="B469" s="286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28"/>
      <c r="B470" s="286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28"/>
      <c r="B471" s="286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28"/>
      <c r="B472" s="286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28"/>
      <c r="B473" s="286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28"/>
      <c r="B474" s="286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28"/>
      <c r="B475" s="286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28"/>
      <c r="B476" s="286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28"/>
      <c r="B477" s="286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28"/>
      <c r="B478" s="286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28"/>
      <c r="B479" s="286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28"/>
      <c r="B480" s="286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28"/>
      <c r="B481" s="286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28"/>
      <c r="B482" s="286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28"/>
      <c r="B483" s="286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28"/>
      <c r="B484" s="286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28"/>
      <c r="B485" s="286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28"/>
      <c r="B486" s="286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28"/>
      <c r="B487" s="286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28"/>
      <c r="B488" s="286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28"/>
      <c r="B489" s="286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28"/>
      <c r="B490" s="286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28"/>
      <c r="B491" s="286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28"/>
      <c r="B492" s="286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28"/>
      <c r="B493" s="286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28"/>
      <c r="B494" s="286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28"/>
      <c r="B495" s="286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28"/>
      <c r="B496" s="28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28"/>
      <c r="B497" s="286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28"/>
      <c r="B498" s="286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28"/>
      <c r="B499" s="286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28"/>
      <c r="B500" s="286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28"/>
      <c r="B501" s="286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28"/>
      <c r="B502" s="286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28"/>
      <c r="B503" s="286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28"/>
      <c r="B504" s="286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28"/>
      <c r="B505" s="286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28"/>
      <c r="B506" s="286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28"/>
      <c r="B507" s="286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28"/>
      <c r="B508" s="286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28"/>
      <c r="B509" s="286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28"/>
      <c r="B510" s="286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28"/>
      <c r="B511" s="286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28"/>
      <c r="B512" s="286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28"/>
      <c r="B513" s="286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28"/>
      <c r="B514" s="286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28"/>
      <c r="B515" s="286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28"/>
      <c r="B516" s="286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28"/>
      <c r="B517" s="286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28"/>
      <c r="B518" s="286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28"/>
      <c r="B519" s="286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28"/>
      <c r="B520" s="286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28"/>
      <c r="B521" s="286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28"/>
      <c r="B522" s="286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28"/>
      <c r="B523" s="286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28"/>
      <c r="B524" s="286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28"/>
      <c r="B525" s="286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28"/>
      <c r="B526" s="28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28"/>
      <c r="B527" s="286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28"/>
      <c r="B528" s="286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28"/>
      <c r="B529" s="286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28"/>
      <c r="B530" s="286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28"/>
      <c r="B531" s="286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28"/>
      <c r="B532" s="286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28"/>
      <c r="B533" s="286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28"/>
      <c r="B534" s="286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28"/>
      <c r="B535" s="286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28"/>
      <c r="B536" s="286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28"/>
      <c r="B537" s="286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28"/>
      <c r="B538" s="286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28"/>
      <c r="B539" s="286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28"/>
      <c r="B540" s="286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28"/>
      <c r="B541" s="286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28"/>
      <c r="B542" s="286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28"/>
      <c r="B543" s="286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28"/>
      <c r="B544" s="286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28"/>
      <c r="B545" s="286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28"/>
      <c r="B546" s="286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28"/>
      <c r="B547" s="286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28"/>
      <c r="B548" s="286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28"/>
      <c r="B549" s="286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28"/>
      <c r="B550" s="286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28"/>
      <c r="B551" s="286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28"/>
      <c r="B552" s="286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28"/>
      <c r="B553" s="286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28"/>
      <c r="B554" s="286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28"/>
      <c r="B555" s="286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28"/>
      <c r="B556" s="286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28"/>
      <c r="B557" s="286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28"/>
      <c r="B558" s="286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28"/>
      <c r="B559" s="286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28"/>
      <c r="B560" s="286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28"/>
      <c r="B561" s="286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28"/>
      <c r="B562" s="286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28"/>
      <c r="B563" s="286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28"/>
      <c r="B564" s="286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28"/>
      <c r="B565" s="286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28"/>
      <c r="B566" s="286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28"/>
      <c r="B567" s="286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28"/>
      <c r="B568" s="286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28"/>
      <c r="B569" s="286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28"/>
      <c r="B570" s="286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28"/>
      <c r="B571" s="286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28"/>
      <c r="B572" s="286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28"/>
      <c r="B573" s="286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28"/>
      <c r="B574" s="286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28"/>
      <c r="B575" s="286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28"/>
      <c r="B576" s="286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28"/>
      <c r="B577" s="286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28"/>
      <c r="B578" s="286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28"/>
      <c r="B579" s="286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28"/>
      <c r="B580" s="286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28"/>
      <c r="B581" s="286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28"/>
      <c r="B582" s="286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28"/>
      <c r="B583" s="286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28"/>
      <c r="B584" s="286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28"/>
      <c r="B585" s="286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28"/>
      <c r="B586" s="286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28"/>
      <c r="B587" s="286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28"/>
      <c r="B588" s="286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28"/>
      <c r="B589" s="286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28"/>
      <c r="B590" s="286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28"/>
      <c r="B591" s="286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28"/>
      <c r="B592" s="286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28"/>
      <c r="B593" s="286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28"/>
      <c r="B594" s="286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28"/>
      <c r="B595" s="286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28"/>
      <c r="B596" s="28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28"/>
      <c r="B597" s="286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28"/>
      <c r="B598" s="286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28"/>
      <c r="B599" s="286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28"/>
      <c r="B600" s="286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28"/>
      <c r="B601" s="286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28"/>
      <c r="B602" s="286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28"/>
      <c r="B603" s="286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28"/>
      <c r="B604" s="286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28"/>
      <c r="B605" s="286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28"/>
      <c r="B606" s="286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28"/>
      <c r="B607" s="286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28"/>
      <c r="B608" s="286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28"/>
      <c r="B609" s="286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28"/>
      <c r="B610" s="286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28"/>
      <c r="B611" s="286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28"/>
      <c r="B612" s="286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28"/>
      <c r="B613" s="286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28"/>
      <c r="B614" s="286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28"/>
      <c r="B615" s="286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28"/>
      <c r="B616" s="286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28"/>
      <c r="B617" s="286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28"/>
      <c r="B618" s="286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28"/>
      <c r="B619" s="286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28"/>
      <c r="B620" s="286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28"/>
      <c r="B621" s="286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28"/>
      <c r="B622" s="286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28"/>
      <c r="B623" s="286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28"/>
      <c r="B624" s="286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28"/>
      <c r="B625" s="286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28"/>
      <c r="B626" s="286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28"/>
      <c r="B627" s="286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28"/>
      <c r="B628" s="286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28"/>
      <c r="B629" s="286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28"/>
      <c r="B630" s="286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28"/>
      <c r="B631" s="286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28"/>
      <c r="B632" s="286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28"/>
      <c r="B633" s="286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28"/>
      <c r="B634" s="286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28"/>
      <c r="B635" s="286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28"/>
      <c r="B636" s="286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28"/>
      <c r="B637" s="286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28"/>
      <c r="B638" s="286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28"/>
      <c r="B639" s="286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28"/>
      <c r="B640" s="286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28"/>
      <c r="B641" s="286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28"/>
      <c r="B642" s="286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28"/>
      <c r="B643" s="286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28"/>
      <c r="B644" s="286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28"/>
      <c r="B645" s="286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28"/>
      <c r="B646" s="286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28"/>
      <c r="B647" s="286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28"/>
      <c r="B648" s="286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28"/>
      <c r="B649" s="286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28"/>
      <c r="B650" s="286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28"/>
      <c r="B651" s="286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28"/>
      <c r="B652" s="286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28"/>
      <c r="B653" s="286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28"/>
      <c r="B654" s="286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28"/>
      <c r="B655" s="286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28"/>
      <c r="B656" s="286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28"/>
      <c r="B657" s="286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28"/>
      <c r="B658" s="286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28"/>
      <c r="B659" s="286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28"/>
      <c r="B660" s="286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28"/>
      <c r="B661" s="286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28"/>
      <c r="B662" s="286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28"/>
      <c r="B663" s="286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28"/>
      <c r="B664" s="286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28"/>
      <c r="B665" s="286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28"/>
      <c r="B666" s="286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28"/>
      <c r="B667" s="286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28"/>
      <c r="B668" s="286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28"/>
      <c r="B669" s="286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28"/>
      <c r="B670" s="286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28"/>
      <c r="B671" s="286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28"/>
      <c r="B672" s="286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28"/>
      <c r="B673" s="286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28"/>
      <c r="B674" s="286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28"/>
      <c r="B675" s="286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28"/>
      <c r="B676" s="286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28"/>
      <c r="B677" s="286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28"/>
      <c r="B678" s="286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28"/>
      <c r="B679" s="286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28"/>
      <c r="B680" s="286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28"/>
      <c r="B681" s="286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28"/>
      <c r="B682" s="286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28"/>
      <c r="B683" s="286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28"/>
      <c r="B684" s="286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28"/>
      <c r="B685" s="286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28"/>
      <c r="B686" s="286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28"/>
      <c r="B687" s="286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28"/>
      <c r="B688" s="286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28"/>
      <c r="B689" s="286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28"/>
      <c r="B690" s="286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28"/>
      <c r="B691" s="286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28"/>
      <c r="B692" s="286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28"/>
      <c r="B693" s="286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28"/>
      <c r="B694" s="286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28"/>
      <c r="B695" s="286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28"/>
      <c r="B696" s="286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28"/>
      <c r="B697" s="286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28"/>
      <c r="B698" s="286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28"/>
      <c r="B699" s="286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28"/>
      <c r="B700" s="286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28"/>
      <c r="B701" s="286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28"/>
      <c r="B702" s="286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28"/>
      <c r="B703" s="286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28"/>
      <c r="B704" s="286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28"/>
      <c r="B705" s="286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28"/>
      <c r="B706" s="286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28"/>
      <c r="B707" s="286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28"/>
      <c r="B708" s="286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28"/>
      <c r="B709" s="286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28"/>
      <c r="B710" s="286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28"/>
      <c r="B711" s="286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28"/>
      <c r="B712" s="286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28"/>
      <c r="B713" s="286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28"/>
      <c r="B714" s="286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28"/>
      <c r="B715" s="286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28"/>
      <c r="B716" s="286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28"/>
      <c r="B717" s="286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28"/>
      <c r="B718" s="286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28"/>
      <c r="B719" s="286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28"/>
      <c r="B720" s="286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28"/>
      <c r="B721" s="286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28"/>
      <c r="B722" s="286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28"/>
      <c r="B723" s="286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28"/>
      <c r="B724" s="286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28"/>
      <c r="B725" s="286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28"/>
      <c r="B726" s="286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28"/>
      <c r="B727" s="286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28"/>
      <c r="B728" s="286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28"/>
      <c r="B729" s="286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28"/>
      <c r="B730" s="286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28"/>
      <c r="B731" s="286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28"/>
      <c r="B732" s="286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28"/>
      <c r="B733" s="286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28"/>
      <c r="B734" s="286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28"/>
      <c r="B735" s="286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28"/>
      <c r="B736" s="286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28"/>
      <c r="B737" s="286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28"/>
      <c r="B738" s="286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28"/>
      <c r="B739" s="286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28"/>
      <c r="B740" s="286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28"/>
      <c r="B741" s="286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28"/>
      <c r="B742" s="286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28"/>
      <c r="B743" s="286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28"/>
      <c r="B744" s="286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28"/>
      <c r="B745" s="286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28"/>
      <c r="B746" s="286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28"/>
      <c r="B747" s="286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28"/>
      <c r="B748" s="286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28"/>
      <c r="B749" s="286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28"/>
      <c r="B750" s="286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28"/>
      <c r="B751" s="286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28"/>
      <c r="B752" s="286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28"/>
      <c r="B753" s="286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28"/>
      <c r="B754" s="286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28"/>
      <c r="B755" s="286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28"/>
      <c r="B756" s="286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28"/>
      <c r="B757" s="286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28"/>
      <c r="B758" s="286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28"/>
      <c r="B759" s="286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28"/>
      <c r="B760" s="286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28"/>
      <c r="B761" s="286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28"/>
      <c r="B762" s="286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28"/>
      <c r="B763" s="286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28"/>
      <c r="B764" s="286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28"/>
      <c r="B765" s="286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28"/>
      <c r="B766" s="286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28"/>
      <c r="B767" s="286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28"/>
      <c r="B768" s="286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28"/>
      <c r="B769" s="286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28"/>
      <c r="B770" s="286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28"/>
      <c r="B771" s="286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28"/>
      <c r="B772" s="286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28"/>
      <c r="B773" s="286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28"/>
      <c r="B774" s="286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28"/>
      <c r="B775" s="286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28"/>
      <c r="B776" s="286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28"/>
      <c r="B777" s="286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28"/>
      <c r="B778" s="286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28"/>
      <c r="B779" s="286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28"/>
      <c r="B780" s="286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28"/>
      <c r="B781" s="286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28"/>
      <c r="B782" s="286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28"/>
      <c r="B783" s="286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28"/>
      <c r="B784" s="286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28"/>
      <c r="B785" s="286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28"/>
      <c r="B786" s="286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28"/>
      <c r="B787" s="286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28"/>
      <c r="B788" s="286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28"/>
      <c r="B789" s="286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28"/>
      <c r="B790" s="286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28"/>
      <c r="B791" s="286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28"/>
      <c r="B792" s="286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28"/>
      <c r="B793" s="286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28"/>
      <c r="B794" s="286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28"/>
      <c r="B795" s="286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28"/>
      <c r="B796" s="286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28"/>
      <c r="B797" s="286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28"/>
      <c r="B798" s="286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28"/>
      <c r="B799" s="286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28"/>
      <c r="B800" s="286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28"/>
      <c r="B801" s="286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28"/>
      <c r="B802" s="286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28"/>
      <c r="B803" s="286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28"/>
      <c r="B804" s="286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28"/>
      <c r="B805" s="286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28"/>
      <c r="B806" s="286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28"/>
      <c r="B807" s="286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28"/>
      <c r="B808" s="286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28"/>
      <c r="B809" s="286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28"/>
      <c r="B810" s="286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28"/>
      <c r="B811" s="286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28"/>
      <c r="B812" s="286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28"/>
      <c r="B813" s="286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28"/>
      <c r="B814" s="286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28"/>
      <c r="B815" s="286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28"/>
      <c r="B816" s="286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28"/>
      <c r="B817" s="286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28"/>
      <c r="B818" s="286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28"/>
      <c r="B819" s="286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28"/>
      <c r="B820" s="286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28"/>
      <c r="B821" s="286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28"/>
      <c r="B822" s="286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28"/>
      <c r="B823" s="286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28"/>
      <c r="B824" s="286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28"/>
      <c r="B825" s="286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28"/>
      <c r="B826" s="286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28"/>
      <c r="B827" s="286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28"/>
      <c r="B828" s="286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28"/>
      <c r="B829" s="286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28"/>
      <c r="B830" s="286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28"/>
      <c r="B831" s="286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28"/>
      <c r="B832" s="286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28"/>
      <c r="B833" s="286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28"/>
      <c r="B834" s="286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28"/>
      <c r="B835" s="286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28"/>
      <c r="B836" s="286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28"/>
      <c r="B837" s="286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28"/>
      <c r="B838" s="286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28"/>
      <c r="B839" s="286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28"/>
      <c r="B840" s="286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28"/>
      <c r="B841" s="286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28"/>
      <c r="B842" s="286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28"/>
      <c r="B843" s="286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28"/>
      <c r="B844" s="286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28"/>
      <c r="B845" s="286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28"/>
      <c r="B846" s="286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28"/>
      <c r="B847" s="286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28"/>
      <c r="B848" s="286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28"/>
      <c r="B849" s="286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28"/>
      <c r="B850" s="286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28"/>
      <c r="B851" s="286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28"/>
      <c r="B852" s="286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28"/>
      <c r="B853" s="286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28"/>
      <c r="B854" s="286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28"/>
      <c r="B855" s="286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28"/>
      <c r="B856" s="286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28"/>
      <c r="B857" s="286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28"/>
      <c r="B858" s="286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28"/>
      <c r="B859" s="286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28"/>
      <c r="B860" s="286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28"/>
      <c r="B861" s="286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28"/>
      <c r="B862" s="286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28"/>
      <c r="B863" s="286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28"/>
      <c r="B864" s="286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28"/>
      <c r="B865" s="286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28"/>
      <c r="B866" s="286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28"/>
      <c r="B867" s="286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28"/>
      <c r="B868" s="286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28"/>
      <c r="B869" s="286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28"/>
      <c r="B870" s="286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28"/>
      <c r="B871" s="286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28"/>
      <c r="B872" s="286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28"/>
      <c r="B873" s="286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28"/>
      <c r="B874" s="286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28"/>
      <c r="B875" s="286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28"/>
      <c r="B876" s="286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28"/>
      <c r="B877" s="286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28"/>
      <c r="B878" s="286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28"/>
      <c r="B879" s="286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28"/>
      <c r="B880" s="286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28"/>
      <c r="B881" s="286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28"/>
      <c r="B882" s="286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28"/>
      <c r="B883" s="286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28"/>
      <c r="B884" s="286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28"/>
      <c r="B885" s="286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28"/>
      <c r="B886" s="286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28"/>
      <c r="B887" s="286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28"/>
      <c r="B888" s="286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28"/>
      <c r="B889" s="286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28"/>
      <c r="B890" s="286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28"/>
      <c r="B891" s="286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28"/>
      <c r="B892" s="286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28"/>
      <c r="B893" s="286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28"/>
      <c r="B894" s="286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28"/>
      <c r="B895" s="286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28"/>
      <c r="B896" s="286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28"/>
      <c r="B897" s="286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28"/>
      <c r="B898" s="286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28"/>
      <c r="B899" s="286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28"/>
      <c r="B900" s="286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28"/>
      <c r="B901" s="286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28"/>
      <c r="B902" s="286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28"/>
      <c r="B903" s="286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28"/>
      <c r="B904" s="286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28"/>
      <c r="B905" s="286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28"/>
      <c r="B906" s="286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28"/>
      <c r="B907" s="286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28"/>
      <c r="B908" s="286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28"/>
      <c r="B909" s="286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28"/>
      <c r="B910" s="286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28"/>
      <c r="B911" s="286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28"/>
      <c r="B912" s="286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28"/>
      <c r="B913" s="286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28"/>
      <c r="B914" s="286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28"/>
      <c r="B915" s="286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28"/>
      <c r="B916" s="286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28"/>
      <c r="B917" s="286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28"/>
      <c r="B918" s="286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28"/>
      <c r="B919" s="286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28"/>
      <c r="B920" s="286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28"/>
      <c r="B921" s="286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28"/>
      <c r="B922" s="286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28"/>
      <c r="B923" s="286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28"/>
      <c r="B924" s="286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28"/>
      <c r="B925" s="286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28"/>
      <c r="B926" s="286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28"/>
      <c r="B927" s="286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28"/>
      <c r="B928" s="286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28"/>
      <c r="B929" s="286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28"/>
      <c r="B930" s="286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28"/>
      <c r="B931" s="286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28"/>
      <c r="B932" s="286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28"/>
      <c r="B933" s="286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28"/>
      <c r="B934" s="286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28"/>
      <c r="B935" s="286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28"/>
      <c r="B936" s="286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28"/>
      <c r="B937" s="286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28"/>
      <c r="B938" s="286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28"/>
      <c r="B939" s="286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28"/>
      <c r="B940" s="286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28"/>
      <c r="B941" s="286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28"/>
      <c r="B942" s="286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28"/>
      <c r="B943" s="286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28"/>
      <c r="B944" s="286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28"/>
      <c r="B945" s="286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28"/>
      <c r="B946" s="286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28"/>
      <c r="B947" s="286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28"/>
      <c r="B948" s="286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28"/>
      <c r="B949" s="286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28"/>
      <c r="B950" s="286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28"/>
      <c r="B951" s="286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28"/>
      <c r="B952" s="286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28"/>
      <c r="B953" s="286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28"/>
      <c r="B954" s="286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28"/>
      <c r="B955" s="286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28"/>
      <c r="B956" s="286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28"/>
      <c r="B957" s="286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28"/>
      <c r="B958" s="286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28"/>
      <c r="B959" s="286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28"/>
      <c r="B960" s="286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28"/>
      <c r="B961" s="286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28"/>
      <c r="B962" s="286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28"/>
      <c r="B963" s="286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28"/>
      <c r="B964" s="286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28"/>
      <c r="B965" s="286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28"/>
      <c r="B966" s="286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28"/>
      <c r="B967" s="286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28"/>
      <c r="B968" s="286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28"/>
      <c r="B969" s="286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28"/>
      <c r="B970" s="286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28"/>
      <c r="B971" s="286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28"/>
      <c r="B972" s="286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28"/>
      <c r="B973" s="286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28"/>
      <c r="B974" s="286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28"/>
      <c r="B975" s="286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28"/>
      <c r="B976" s="286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28"/>
      <c r="B977" s="286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28"/>
      <c r="B978" s="286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28"/>
      <c r="B979" s="286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28"/>
      <c r="B980" s="286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28"/>
      <c r="B981" s="286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28"/>
      <c r="B982" s="286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28"/>
      <c r="B983" s="286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28"/>
      <c r="B984" s="286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28"/>
      <c r="B985" s="286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28"/>
      <c r="B986" s="286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28"/>
      <c r="B987" s="286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28"/>
      <c r="B988" s="286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28"/>
      <c r="B989" s="286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28"/>
      <c r="B990" s="286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28"/>
      <c r="B991" s="286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28"/>
      <c r="B992" s="286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28"/>
      <c r="B993" s="286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28"/>
      <c r="B994" s="286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28"/>
      <c r="B995" s="286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28"/>
      <c r="B996" s="286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28"/>
      <c r="B997" s="286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28"/>
      <c r="B998" s="286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28"/>
      <c r="B999" s="286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28"/>
      <c r="B1000" s="286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7">
    <mergeCell ref="B49:E49"/>
    <mergeCell ref="B45:E45"/>
    <mergeCell ref="L8:L10"/>
    <mergeCell ref="B44:E44"/>
    <mergeCell ref="B46:E46"/>
    <mergeCell ref="B47:E47"/>
    <mergeCell ref="B48:E48"/>
    <mergeCell ref="A8:A10"/>
    <mergeCell ref="C8:C10"/>
    <mergeCell ref="K8:K10"/>
    <mergeCell ref="A1:H1"/>
    <mergeCell ref="A2:H2"/>
    <mergeCell ref="A4:H4"/>
    <mergeCell ref="A5:H5"/>
    <mergeCell ref="A6:H6"/>
    <mergeCell ref="I8:J8"/>
    <mergeCell ref="I9:I10"/>
    <mergeCell ref="J9:J10"/>
    <mergeCell ref="B43:E43"/>
    <mergeCell ref="B38:H38"/>
    <mergeCell ref="B40:H40"/>
    <mergeCell ref="B42:H42"/>
    <mergeCell ref="D8:H8"/>
    <mergeCell ref="D9:D10"/>
    <mergeCell ref="F9:H9"/>
    <mergeCell ref="E9:E10"/>
    <mergeCell ref="B8:B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5.140625" defaultRowHeight="15" customHeight="1"/>
  <cols>
    <col min="1" max="1" width="53.140625" customWidth="1"/>
    <col min="2" max="2" width="9.42578125" customWidth="1"/>
    <col min="3" max="3" width="15.42578125" customWidth="1"/>
    <col min="4" max="4" width="17.28515625" customWidth="1"/>
    <col min="5" max="6" width="19" customWidth="1"/>
    <col min="7" max="16" width="9.42578125" customWidth="1"/>
    <col min="17" max="26" width="7" customWidth="1"/>
  </cols>
  <sheetData>
    <row r="1" spans="1:26" ht="15.75" customHeight="1">
      <c r="A1" s="334" t="s">
        <v>483</v>
      </c>
      <c r="B1" s="330"/>
      <c r="C1" s="330"/>
      <c r="D1" s="330"/>
      <c r="E1" s="330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4"/>
      <c r="B2" s="227"/>
      <c r="C2" s="10"/>
      <c r="D2" s="1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336" t="str">
        <f>CONCATENATE("на ",UPPER(pdeName))</f>
        <v>на ИНТЕРПРОМ ЕООД</v>
      </c>
      <c r="B3" s="330"/>
      <c r="C3" s="330"/>
      <c r="D3" s="330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>
      <c r="A4" s="336" t="str">
        <f>CONCATENATE("ЕИК по БУЛСТАТ: ",pdeBulstat)</f>
        <v>ЕИК по БУЛСТАТ: 121115366</v>
      </c>
      <c r="B4" s="330"/>
      <c r="C4" s="330"/>
      <c r="D4" s="33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>
      <c r="A5" s="336" t="str">
        <f>CONCATENATE("към ",TEXT(endDate,"dd.mm.yyyy")," г.")</f>
        <v>към 31.12.2016 г.</v>
      </c>
      <c r="B5" s="330"/>
      <c r="C5" s="330"/>
      <c r="D5" s="330"/>
      <c r="E5" s="231"/>
      <c r="F5" s="3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233"/>
      <c r="B6" s="4"/>
      <c r="C6" s="4"/>
      <c r="D6" s="4"/>
      <c r="E6" s="231"/>
      <c r="F6" s="1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235"/>
      <c r="B7" s="4"/>
      <c r="C7" s="4"/>
      <c r="D7" s="4"/>
      <c r="E7" s="236"/>
      <c r="F7" s="20" t="s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78.75" customHeight="1">
      <c r="A8" s="163" t="s">
        <v>487</v>
      </c>
      <c r="B8" s="186" t="s">
        <v>6</v>
      </c>
      <c r="C8" s="163" t="s">
        <v>488</v>
      </c>
      <c r="D8" s="163" t="s">
        <v>489</v>
      </c>
      <c r="E8" s="163" t="s">
        <v>490</v>
      </c>
      <c r="F8" s="163" t="s">
        <v>491</v>
      </c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</row>
    <row r="9" spans="1:26" ht="15.75" customHeight="1">
      <c r="A9" s="134" t="s">
        <v>16</v>
      </c>
      <c r="B9" s="124" t="s">
        <v>18</v>
      </c>
      <c r="C9" s="134">
        <v>1</v>
      </c>
      <c r="D9" s="134">
        <v>2</v>
      </c>
      <c r="E9" s="134">
        <v>3</v>
      </c>
      <c r="F9" s="134">
        <v>4</v>
      </c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</row>
    <row r="10" spans="1:26" ht="15.75" customHeight="1">
      <c r="A10" s="239" t="s">
        <v>493</v>
      </c>
      <c r="B10" s="240"/>
      <c r="C10" s="241"/>
      <c r="D10" s="241"/>
      <c r="E10" s="241"/>
      <c r="F10" s="24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244" t="s">
        <v>496</v>
      </c>
      <c r="B11" s="186"/>
      <c r="C11" s="241"/>
      <c r="D11" s="241"/>
      <c r="E11" s="241"/>
      <c r="F11" s="24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>
      <c r="A12" s="248" t="s">
        <v>499</v>
      </c>
      <c r="B12" s="250" t="s">
        <v>503</v>
      </c>
      <c r="C12" s="251">
        <v>5</v>
      </c>
      <c r="D12" s="251">
        <v>95</v>
      </c>
      <c r="E12" s="251"/>
      <c r="F12" s="254">
        <f t="shared" ref="F12:F26" si="0">C12-E12</f>
        <v>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>
      <c r="A13" s="248" t="s">
        <v>512</v>
      </c>
      <c r="B13" s="250" t="s">
        <v>513</v>
      </c>
      <c r="C13" s="251">
        <v>329</v>
      </c>
      <c r="D13" s="251">
        <v>100</v>
      </c>
      <c r="E13" s="251"/>
      <c r="F13" s="254">
        <f t="shared" si="0"/>
        <v>329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>
      <c r="A14" s="248" t="s">
        <v>514</v>
      </c>
      <c r="B14" s="250" t="s">
        <v>515</v>
      </c>
      <c r="C14" s="251">
        <v>5</v>
      </c>
      <c r="D14" s="251">
        <v>50</v>
      </c>
      <c r="E14" s="251"/>
      <c r="F14" s="254">
        <f t="shared" si="0"/>
        <v>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>
      <c r="A15" s="248">
        <v>4</v>
      </c>
      <c r="B15" s="250"/>
      <c r="C15" s="251"/>
      <c r="D15" s="251"/>
      <c r="E15" s="251"/>
      <c r="F15" s="254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>
      <c r="A16" s="248">
        <v>5</v>
      </c>
      <c r="B16" s="250"/>
      <c r="C16" s="251"/>
      <c r="D16" s="251"/>
      <c r="E16" s="251"/>
      <c r="F16" s="254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>
      <c r="A17" s="248">
        <v>6</v>
      </c>
      <c r="B17" s="250"/>
      <c r="C17" s="251"/>
      <c r="D17" s="251"/>
      <c r="E17" s="251"/>
      <c r="F17" s="254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248">
        <v>7</v>
      </c>
      <c r="B18" s="250"/>
      <c r="C18" s="251"/>
      <c r="D18" s="251"/>
      <c r="E18" s="251"/>
      <c r="F18" s="254">
        <f t="shared" si="0"/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248">
        <v>8</v>
      </c>
      <c r="B19" s="250"/>
      <c r="C19" s="251"/>
      <c r="D19" s="251"/>
      <c r="E19" s="251"/>
      <c r="F19" s="254">
        <f t="shared" si="0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248">
        <v>9</v>
      </c>
      <c r="B20" s="250"/>
      <c r="C20" s="251"/>
      <c r="D20" s="251"/>
      <c r="E20" s="251"/>
      <c r="F20" s="254">
        <f t="shared" si="0"/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248">
        <v>10</v>
      </c>
      <c r="B21" s="250"/>
      <c r="C21" s="251"/>
      <c r="D21" s="251"/>
      <c r="E21" s="251"/>
      <c r="F21" s="254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248">
        <v>11</v>
      </c>
      <c r="B22" s="250"/>
      <c r="C22" s="251"/>
      <c r="D22" s="251"/>
      <c r="E22" s="251"/>
      <c r="F22" s="254">
        <f t="shared" si="0"/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248">
        <v>12</v>
      </c>
      <c r="B23" s="250"/>
      <c r="C23" s="251"/>
      <c r="D23" s="251"/>
      <c r="E23" s="251"/>
      <c r="F23" s="254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248">
        <v>13</v>
      </c>
      <c r="B24" s="250"/>
      <c r="C24" s="251"/>
      <c r="D24" s="251"/>
      <c r="E24" s="251"/>
      <c r="F24" s="254">
        <f t="shared" si="0"/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248">
        <v>14</v>
      </c>
      <c r="B25" s="250"/>
      <c r="C25" s="251"/>
      <c r="D25" s="251"/>
      <c r="E25" s="251"/>
      <c r="F25" s="254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248">
        <v>15</v>
      </c>
      <c r="B26" s="250"/>
      <c r="C26" s="251"/>
      <c r="D26" s="251"/>
      <c r="E26" s="251"/>
      <c r="F26" s="254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258" t="s">
        <v>519</v>
      </c>
      <c r="B27" s="131" t="s">
        <v>520</v>
      </c>
      <c r="C27" s="259">
        <f>SUM(C12:C26)</f>
        <v>339</v>
      </c>
      <c r="D27" s="259"/>
      <c r="E27" s="259">
        <f t="shared" ref="E27:F27" si="1">SUM(E12:E26)</f>
        <v>0</v>
      </c>
      <c r="F27" s="259">
        <f t="shared" si="1"/>
        <v>339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244" t="s">
        <v>521</v>
      </c>
      <c r="B28" s="131"/>
      <c r="C28" s="241"/>
      <c r="D28" s="241"/>
      <c r="E28" s="241"/>
      <c r="F28" s="24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248" t="s">
        <v>522</v>
      </c>
      <c r="B29" s="250" t="s">
        <v>503</v>
      </c>
      <c r="C29" s="251">
        <v>10</v>
      </c>
      <c r="D29" s="251">
        <v>100</v>
      </c>
      <c r="E29" s="251"/>
      <c r="F29" s="254">
        <f t="shared" ref="F29:F43" si="2">C29-E29</f>
        <v>10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248" t="s">
        <v>523</v>
      </c>
      <c r="B30" s="250" t="s">
        <v>513</v>
      </c>
      <c r="C30" s="251">
        <v>1</v>
      </c>
      <c r="D30" s="251">
        <v>100</v>
      </c>
      <c r="E30" s="251"/>
      <c r="F30" s="254">
        <f t="shared" si="2"/>
        <v>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248">
        <v>3</v>
      </c>
      <c r="B31" s="250"/>
      <c r="C31" s="251"/>
      <c r="D31" s="251"/>
      <c r="E31" s="251"/>
      <c r="F31" s="254">
        <f t="shared" si="2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248">
        <v>4</v>
      </c>
      <c r="B32" s="250"/>
      <c r="C32" s="251"/>
      <c r="D32" s="251"/>
      <c r="E32" s="251"/>
      <c r="F32" s="254">
        <f t="shared" si="2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248">
        <v>5</v>
      </c>
      <c r="B33" s="250"/>
      <c r="C33" s="251"/>
      <c r="D33" s="251"/>
      <c r="E33" s="251"/>
      <c r="F33" s="254">
        <f t="shared" si="2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248">
        <v>6</v>
      </c>
      <c r="B34" s="250"/>
      <c r="C34" s="251"/>
      <c r="D34" s="251"/>
      <c r="E34" s="251"/>
      <c r="F34" s="254">
        <f t="shared" si="2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248">
        <v>7</v>
      </c>
      <c r="B35" s="250"/>
      <c r="C35" s="251"/>
      <c r="D35" s="251"/>
      <c r="E35" s="251"/>
      <c r="F35" s="254">
        <f t="shared" si="2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248">
        <v>8</v>
      </c>
      <c r="B36" s="250"/>
      <c r="C36" s="251"/>
      <c r="D36" s="251"/>
      <c r="E36" s="251"/>
      <c r="F36" s="254">
        <f t="shared" si="2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248">
        <v>9</v>
      </c>
      <c r="B37" s="250"/>
      <c r="C37" s="251"/>
      <c r="D37" s="251"/>
      <c r="E37" s="251"/>
      <c r="F37" s="254">
        <f t="shared" si="2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248">
        <v>10</v>
      </c>
      <c r="B38" s="250"/>
      <c r="C38" s="251"/>
      <c r="D38" s="251"/>
      <c r="E38" s="251"/>
      <c r="F38" s="254">
        <f t="shared" si="2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248">
        <v>11</v>
      </c>
      <c r="B39" s="250"/>
      <c r="C39" s="251"/>
      <c r="D39" s="251"/>
      <c r="E39" s="251"/>
      <c r="F39" s="254">
        <f t="shared" si="2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248">
        <v>12</v>
      </c>
      <c r="B40" s="250"/>
      <c r="C40" s="251"/>
      <c r="D40" s="251"/>
      <c r="E40" s="251"/>
      <c r="F40" s="254">
        <f t="shared" si="2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248">
        <v>13</v>
      </c>
      <c r="B41" s="250"/>
      <c r="C41" s="251"/>
      <c r="D41" s="251"/>
      <c r="E41" s="251"/>
      <c r="F41" s="254">
        <f t="shared" si="2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248">
        <v>14</v>
      </c>
      <c r="B42" s="250"/>
      <c r="C42" s="251"/>
      <c r="D42" s="251"/>
      <c r="E42" s="251"/>
      <c r="F42" s="254">
        <f t="shared" si="2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48">
        <v>15</v>
      </c>
      <c r="B43" s="250"/>
      <c r="C43" s="251"/>
      <c r="D43" s="251"/>
      <c r="E43" s="251"/>
      <c r="F43" s="254">
        <f t="shared" si="2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58" t="s">
        <v>529</v>
      </c>
      <c r="B44" s="131" t="s">
        <v>530</v>
      </c>
      <c r="C44" s="259">
        <f>SUM(C29:C43)</f>
        <v>11</v>
      </c>
      <c r="D44" s="259"/>
      <c r="E44" s="259">
        <f t="shared" ref="E44:F44" si="3">SUM(E29:E43)</f>
        <v>0</v>
      </c>
      <c r="F44" s="259">
        <f t="shared" si="3"/>
        <v>11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44" t="s">
        <v>531</v>
      </c>
      <c r="B45" s="270"/>
      <c r="C45" s="271"/>
      <c r="D45" s="241"/>
      <c r="E45" s="241"/>
      <c r="F45" s="24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48">
        <v>1</v>
      </c>
      <c r="B46" s="250"/>
      <c r="C46" s="251"/>
      <c r="D46" s="251"/>
      <c r="E46" s="251"/>
      <c r="F46" s="254">
        <f t="shared" ref="F46:F60" si="4">C46-E46</f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48">
        <v>2</v>
      </c>
      <c r="B47" s="250"/>
      <c r="C47" s="251"/>
      <c r="D47" s="251"/>
      <c r="E47" s="251"/>
      <c r="F47" s="254">
        <f t="shared" si="4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48">
        <v>3</v>
      </c>
      <c r="B48" s="250"/>
      <c r="C48" s="251"/>
      <c r="D48" s="251"/>
      <c r="E48" s="251"/>
      <c r="F48" s="254">
        <f t="shared" si="4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48">
        <v>4</v>
      </c>
      <c r="B49" s="250"/>
      <c r="C49" s="251"/>
      <c r="D49" s="251"/>
      <c r="E49" s="251"/>
      <c r="F49" s="254">
        <f t="shared" si="4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48">
        <v>5</v>
      </c>
      <c r="B50" s="250"/>
      <c r="C50" s="251"/>
      <c r="D50" s="251"/>
      <c r="E50" s="251"/>
      <c r="F50" s="254">
        <f t="shared" si="4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48">
        <v>6</v>
      </c>
      <c r="B51" s="250"/>
      <c r="C51" s="251"/>
      <c r="D51" s="251"/>
      <c r="E51" s="251"/>
      <c r="F51" s="254">
        <f t="shared" si="4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48">
        <v>7</v>
      </c>
      <c r="B52" s="250"/>
      <c r="C52" s="251"/>
      <c r="D52" s="251"/>
      <c r="E52" s="251"/>
      <c r="F52" s="254">
        <f t="shared" si="4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248">
        <v>8</v>
      </c>
      <c r="B53" s="250"/>
      <c r="C53" s="251"/>
      <c r="D53" s="251"/>
      <c r="E53" s="251"/>
      <c r="F53" s="254">
        <f t="shared" si="4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248">
        <v>9</v>
      </c>
      <c r="B54" s="250"/>
      <c r="C54" s="251"/>
      <c r="D54" s="251"/>
      <c r="E54" s="251"/>
      <c r="F54" s="254">
        <f t="shared" si="4"/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248">
        <v>10</v>
      </c>
      <c r="B55" s="250"/>
      <c r="C55" s="251"/>
      <c r="D55" s="251"/>
      <c r="E55" s="251"/>
      <c r="F55" s="254">
        <f t="shared" si="4"/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248">
        <v>11</v>
      </c>
      <c r="B56" s="250"/>
      <c r="C56" s="251"/>
      <c r="D56" s="251"/>
      <c r="E56" s="251"/>
      <c r="F56" s="254">
        <f t="shared" si="4"/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248">
        <v>12</v>
      </c>
      <c r="B57" s="250"/>
      <c r="C57" s="251"/>
      <c r="D57" s="251"/>
      <c r="E57" s="251"/>
      <c r="F57" s="254">
        <f t="shared" si="4"/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248">
        <v>13</v>
      </c>
      <c r="B58" s="250"/>
      <c r="C58" s="251"/>
      <c r="D58" s="251"/>
      <c r="E58" s="251"/>
      <c r="F58" s="254">
        <f t="shared" si="4"/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248">
        <v>14</v>
      </c>
      <c r="B59" s="250"/>
      <c r="C59" s="251"/>
      <c r="D59" s="251"/>
      <c r="E59" s="251"/>
      <c r="F59" s="254">
        <f t="shared" si="4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248">
        <v>15</v>
      </c>
      <c r="B60" s="250"/>
      <c r="C60" s="251"/>
      <c r="D60" s="251"/>
      <c r="E60" s="251"/>
      <c r="F60" s="254">
        <f t="shared" si="4"/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258" t="s">
        <v>536</v>
      </c>
      <c r="B61" s="131" t="s">
        <v>537</v>
      </c>
      <c r="C61" s="259">
        <f>SUM(C46:C60)</f>
        <v>0</v>
      </c>
      <c r="D61" s="259"/>
      <c r="E61" s="259">
        <f t="shared" ref="E61:F61" si="5">SUM(E46:E60)</f>
        <v>0</v>
      </c>
      <c r="F61" s="259">
        <f t="shared" si="5"/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239" t="s">
        <v>538</v>
      </c>
      <c r="B62" s="131"/>
      <c r="C62" s="241"/>
      <c r="D62" s="241"/>
      <c r="E62" s="241"/>
      <c r="F62" s="24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248">
        <v>1</v>
      </c>
      <c r="B63" s="250"/>
      <c r="C63" s="251"/>
      <c r="D63" s="251"/>
      <c r="E63" s="251"/>
      <c r="F63" s="254">
        <f t="shared" ref="F63:F77" si="6">C63-E63</f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248">
        <v>2</v>
      </c>
      <c r="B64" s="250"/>
      <c r="C64" s="251"/>
      <c r="D64" s="251"/>
      <c r="E64" s="251"/>
      <c r="F64" s="254">
        <f t="shared" si="6"/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248">
        <v>3</v>
      </c>
      <c r="B65" s="250"/>
      <c r="C65" s="251"/>
      <c r="D65" s="251"/>
      <c r="E65" s="251"/>
      <c r="F65" s="254">
        <f t="shared" si="6"/>
        <v>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248">
        <v>4</v>
      </c>
      <c r="B66" s="250"/>
      <c r="C66" s="251"/>
      <c r="D66" s="251"/>
      <c r="E66" s="251"/>
      <c r="F66" s="254">
        <f t="shared" si="6"/>
        <v>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248">
        <v>5</v>
      </c>
      <c r="B67" s="250"/>
      <c r="C67" s="251"/>
      <c r="D67" s="251"/>
      <c r="E67" s="251"/>
      <c r="F67" s="254">
        <f t="shared" si="6"/>
        <v>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248">
        <v>6</v>
      </c>
      <c r="B68" s="250"/>
      <c r="C68" s="251"/>
      <c r="D68" s="251"/>
      <c r="E68" s="251"/>
      <c r="F68" s="254">
        <f t="shared" si="6"/>
        <v>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248">
        <v>7</v>
      </c>
      <c r="B69" s="250"/>
      <c r="C69" s="251"/>
      <c r="D69" s="251"/>
      <c r="E69" s="251"/>
      <c r="F69" s="254">
        <f t="shared" si="6"/>
        <v>0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248">
        <v>8</v>
      </c>
      <c r="B70" s="250"/>
      <c r="C70" s="251"/>
      <c r="D70" s="251"/>
      <c r="E70" s="251"/>
      <c r="F70" s="254">
        <f t="shared" si="6"/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248">
        <v>9</v>
      </c>
      <c r="B71" s="250"/>
      <c r="C71" s="251"/>
      <c r="D71" s="251"/>
      <c r="E71" s="251"/>
      <c r="F71" s="254">
        <f t="shared" si="6"/>
        <v>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248">
        <v>10</v>
      </c>
      <c r="B72" s="250"/>
      <c r="C72" s="251"/>
      <c r="D72" s="251"/>
      <c r="E72" s="251"/>
      <c r="F72" s="254">
        <f t="shared" si="6"/>
        <v>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248">
        <v>11</v>
      </c>
      <c r="B73" s="250"/>
      <c r="C73" s="251"/>
      <c r="D73" s="251"/>
      <c r="E73" s="251"/>
      <c r="F73" s="254">
        <f t="shared" si="6"/>
        <v>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248">
        <v>12</v>
      </c>
      <c r="B74" s="250"/>
      <c r="C74" s="251"/>
      <c r="D74" s="251"/>
      <c r="E74" s="251"/>
      <c r="F74" s="254">
        <f t="shared" si="6"/>
        <v>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248">
        <v>13</v>
      </c>
      <c r="B75" s="250"/>
      <c r="C75" s="251"/>
      <c r="D75" s="251"/>
      <c r="E75" s="251"/>
      <c r="F75" s="254">
        <f t="shared" si="6"/>
        <v>0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248">
        <v>14</v>
      </c>
      <c r="B76" s="250"/>
      <c r="C76" s="251"/>
      <c r="D76" s="251"/>
      <c r="E76" s="251"/>
      <c r="F76" s="254">
        <f t="shared" si="6"/>
        <v>0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248">
        <v>15</v>
      </c>
      <c r="B77" s="250"/>
      <c r="C77" s="251"/>
      <c r="D77" s="251"/>
      <c r="E77" s="251"/>
      <c r="F77" s="254">
        <f t="shared" si="6"/>
        <v>0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258" t="s">
        <v>547</v>
      </c>
      <c r="B78" s="131" t="s">
        <v>548</v>
      </c>
      <c r="C78" s="259">
        <f>SUM(C63:C77)</f>
        <v>0</v>
      </c>
      <c r="D78" s="259"/>
      <c r="E78" s="259">
        <f t="shared" ref="E78:F78" si="7">SUM(E63:E77)</f>
        <v>0</v>
      </c>
      <c r="F78" s="259">
        <f t="shared" si="7"/>
        <v>0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276" t="s">
        <v>549</v>
      </c>
      <c r="B79" s="131" t="s">
        <v>552</v>
      </c>
      <c r="C79" s="259">
        <f>C78+C61+C44+C27</f>
        <v>350</v>
      </c>
      <c r="D79" s="259"/>
      <c r="E79" s="259">
        <f t="shared" ref="E79:F79" si="8">E78+E61+E44+E27</f>
        <v>0</v>
      </c>
      <c r="F79" s="259">
        <f t="shared" si="8"/>
        <v>350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239" t="s">
        <v>553</v>
      </c>
      <c r="B80" s="131"/>
      <c r="C80" s="254"/>
      <c r="D80" s="254"/>
      <c r="E80" s="254"/>
      <c r="F80" s="25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244" t="s">
        <v>496</v>
      </c>
      <c r="B81" s="278"/>
      <c r="C81" s="241"/>
      <c r="D81" s="241"/>
      <c r="E81" s="241"/>
      <c r="F81" s="24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248">
        <v>1</v>
      </c>
      <c r="B82" s="250"/>
      <c r="C82" s="251"/>
      <c r="D82" s="251"/>
      <c r="E82" s="251"/>
      <c r="F82" s="254">
        <f t="shared" ref="F82:F96" si="9">C82-E82</f>
        <v>0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248">
        <v>2</v>
      </c>
      <c r="B83" s="250"/>
      <c r="C83" s="251"/>
      <c r="D83" s="251"/>
      <c r="E83" s="251"/>
      <c r="F83" s="254">
        <f t="shared" si="9"/>
        <v>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248">
        <v>3</v>
      </c>
      <c r="B84" s="250"/>
      <c r="C84" s="251"/>
      <c r="D84" s="251"/>
      <c r="E84" s="251"/>
      <c r="F84" s="254">
        <f t="shared" si="9"/>
        <v>0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248">
        <v>4</v>
      </c>
      <c r="B85" s="250"/>
      <c r="C85" s="251"/>
      <c r="D85" s="251"/>
      <c r="E85" s="251"/>
      <c r="F85" s="254">
        <f t="shared" si="9"/>
        <v>0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248">
        <v>5</v>
      </c>
      <c r="B86" s="250"/>
      <c r="C86" s="251"/>
      <c r="D86" s="251"/>
      <c r="E86" s="251"/>
      <c r="F86" s="254">
        <f t="shared" si="9"/>
        <v>0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248">
        <v>6</v>
      </c>
      <c r="B87" s="250"/>
      <c r="C87" s="251"/>
      <c r="D87" s="251"/>
      <c r="E87" s="251"/>
      <c r="F87" s="254">
        <f t="shared" si="9"/>
        <v>0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248">
        <v>7</v>
      </c>
      <c r="B88" s="250"/>
      <c r="C88" s="251"/>
      <c r="D88" s="251"/>
      <c r="E88" s="251"/>
      <c r="F88" s="254">
        <f t="shared" si="9"/>
        <v>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248">
        <v>8</v>
      </c>
      <c r="B89" s="250"/>
      <c r="C89" s="251"/>
      <c r="D89" s="251"/>
      <c r="E89" s="251"/>
      <c r="F89" s="254">
        <f t="shared" si="9"/>
        <v>0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248">
        <v>9</v>
      </c>
      <c r="B90" s="250"/>
      <c r="C90" s="251"/>
      <c r="D90" s="251"/>
      <c r="E90" s="251"/>
      <c r="F90" s="254">
        <f t="shared" si="9"/>
        <v>0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248">
        <v>10</v>
      </c>
      <c r="B91" s="250"/>
      <c r="C91" s="251"/>
      <c r="D91" s="251"/>
      <c r="E91" s="251"/>
      <c r="F91" s="254">
        <f t="shared" si="9"/>
        <v>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248">
        <v>11</v>
      </c>
      <c r="B92" s="250"/>
      <c r="C92" s="251"/>
      <c r="D92" s="251"/>
      <c r="E92" s="251"/>
      <c r="F92" s="254">
        <f t="shared" si="9"/>
        <v>0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248">
        <v>12</v>
      </c>
      <c r="B93" s="250"/>
      <c r="C93" s="251"/>
      <c r="D93" s="251"/>
      <c r="E93" s="251"/>
      <c r="F93" s="254">
        <f t="shared" si="9"/>
        <v>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248">
        <v>13</v>
      </c>
      <c r="B94" s="250"/>
      <c r="C94" s="251"/>
      <c r="D94" s="251"/>
      <c r="E94" s="251"/>
      <c r="F94" s="254">
        <f t="shared" si="9"/>
        <v>0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248">
        <v>14</v>
      </c>
      <c r="B95" s="250"/>
      <c r="C95" s="251"/>
      <c r="D95" s="251"/>
      <c r="E95" s="251"/>
      <c r="F95" s="254">
        <f t="shared" si="9"/>
        <v>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248">
        <v>15</v>
      </c>
      <c r="B96" s="250"/>
      <c r="C96" s="251"/>
      <c r="D96" s="251"/>
      <c r="E96" s="251"/>
      <c r="F96" s="254">
        <f t="shared" si="9"/>
        <v>0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258" t="s">
        <v>519</v>
      </c>
      <c r="B97" s="131" t="s">
        <v>566</v>
      </c>
      <c r="C97" s="259">
        <f>SUM(C82:C96)</f>
        <v>0</v>
      </c>
      <c r="D97" s="259"/>
      <c r="E97" s="259">
        <f t="shared" ref="E97:F97" si="10">SUM(E82:E96)</f>
        <v>0</v>
      </c>
      <c r="F97" s="259">
        <f t="shared" si="10"/>
        <v>0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244" t="s">
        <v>521</v>
      </c>
      <c r="B98" s="279"/>
      <c r="C98" s="254"/>
      <c r="D98" s="254"/>
      <c r="E98" s="254"/>
      <c r="F98" s="25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248">
        <v>1</v>
      </c>
      <c r="B99" s="250"/>
      <c r="C99" s="251"/>
      <c r="D99" s="251"/>
      <c r="E99" s="251"/>
      <c r="F99" s="254">
        <f t="shared" ref="F99:F113" si="11">C99-E99</f>
        <v>0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248">
        <v>2</v>
      </c>
      <c r="B100" s="250"/>
      <c r="C100" s="251"/>
      <c r="D100" s="251"/>
      <c r="E100" s="251"/>
      <c r="F100" s="254">
        <f t="shared" si="11"/>
        <v>0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248">
        <v>3</v>
      </c>
      <c r="B101" s="250"/>
      <c r="C101" s="251"/>
      <c r="D101" s="251"/>
      <c r="E101" s="251"/>
      <c r="F101" s="254">
        <f t="shared" si="11"/>
        <v>0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248">
        <v>4</v>
      </c>
      <c r="B102" s="250"/>
      <c r="C102" s="251"/>
      <c r="D102" s="251"/>
      <c r="E102" s="251"/>
      <c r="F102" s="254">
        <f t="shared" si="11"/>
        <v>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248">
        <v>5</v>
      </c>
      <c r="B103" s="250"/>
      <c r="C103" s="251"/>
      <c r="D103" s="251"/>
      <c r="E103" s="251"/>
      <c r="F103" s="254">
        <f t="shared" si="11"/>
        <v>0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248">
        <v>6</v>
      </c>
      <c r="B104" s="250"/>
      <c r="C104" s="251"/>
      <c r="D104" s="251"/>
      <c r="E104" s="251"/>
      <c r="F104" s="254">
        <f t="shared" si="11"/>
        <v>0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248">
        <v>7</v>
      </c>
      <c r="B105" s="250"/>
      <c r="C105" s="251"/>
      <c r="D105" s="251"/>
      <c r="E105" s="251"/>
      <c r="F105" s="254">
        <f t="shared" si="11"/>
        <v>0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248">
        <v>8</v>
      </c>
      <c r="B106" s="250"/>
      <c r="C106" s="251"/>
      <c r="D106" s="251"/>
      <c r="E106" s="251"/>
      <c r="F106" s="254">
        <f t="shared" si="11"/>
        <v>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248">
        <v>9</v>
      </c>
      <c r="B107" s="250"/>
      <c r="C107" s="251"/>
      <c r="D107" s="251"/>
      <c r="E107" s="251"/>
      <c r="F107" s="254">
        <f t="shared" si="11"/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248">
        <v>10</v>
      </c>
      <c r="B108" s="250"/>
      <c r="C108" s="251"/>
      <c r="D108" s="251"/>
      <c r="E108" s="251"/>
      <c r="F108" s="254">
        <f t="shared" si="11"/>
        <v>0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248">
        <v>11</v>
      </c>
      <c r="B109" s="250"/>
      <c r="C109" s="251"/>
      <c r="D109" s="251"/>
      <c r="E109" s="251"/>
      <c r="F109" s="254">
        <f t="shared" si="11"/>
        <v>0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248">
        <v>12</v>
      </c>
      <c r="B110" s="250"/>
      <c r="C110" s="251"/>
      <c r="D110" s="251"/>
      <c r="E110" s="251"/>
      <c r="F110" s="254">
        <f t="shared" si="11"/>
        <v>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248">
        <v>13</v>
      </c>
      <c r="B111" s="250"/>
      <c r="C111" s="251"/>
      <c r="D111" s="251"/>
      <c r="E111" s="251"/>
      <c r="F111" s="254">
        <f t="shared" si="11"/>
        <v>0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248">
        <v>14</v>
      </c>
      <c r="B112" s="250"/>
      <c r="C112" s="251"/>
      <c r="D112" s="251"/>
      <c r="E112" s="251"/>
      <c r="F112" s="254">
        <f t="shared" si="11"/>
        <v>0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248">
        <v>15</v>
      </c>
      <c r="B113" s="250"/>
      <c r="C113" s="251"/>
      <c r="D113" s="251"/>
      <c r="E113" s="251"/>
      <c r="F113" s="254">
        <f t="shared" si="11"/>
        <v>0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258" t="s">
        <v>529</v>
      </c>
      <c r="B114" s="131" t="s">
        <v>579</v>
      </c>
      <c r="C114" s="259">
        <f>SUM(C99:C113)</f>
        <v>0</v>
      </c>
      <c r="D114" s="259"/>
      <c r="E114" s="259">
        <f t="shared" ref="E114:F114" si="12">SUM(E99:E113)</f>
        <v>0</v>
      </c>
      <c r="F114" s="259">
        <f t="shared" si="12"/>
        <v>0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244" t="s">
        <v>531</v>
      </c>
      <c r="B115" s="131"/>
      <c r="C115" s="241"/>
      <c r="D115" s="241"/>
      <c r="E115" s="241"/>
      <c r="F115" s="241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248">
        <v>1</v>
      </c>
      <c r="B116" s="250"/>
      <c r="C116" s="251"/>
      <c r="D116" s="251"/>
      <c r="E116" s="251"/>
      <c r="F116" s="254">
        <f t="shared" ref="F116:F130" si="13">C116-E116</f>
        <v>0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248">
        <v>2</v>
      </c>
      <c r="B117" s="250"/>
      <c r="C117" s="251"/>
      <c r="D117" s="251"/>
      <c r="E117" s="251"/>
      <c r="F117" s="254">
        <f t="shared" si="13"/>
        <v>0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248">
        <v>3</v>
      </c>
      <c r="B118" s="250"/>
      <c r="C118" s="251"/>
      <c r="D118" s="251"/>
      <c r="E118" s="251"/>
      <c r="F118" s="254">
        <f t="shared" si="13"/>
        <v>0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248">
        <v>4</v>
      </c>
      <c r="B119" s="250"/>
      <c r="C119" s="251"/>
      <c r="D119" s="251"/>
      <c r="E119" s="251"/>
      <c r="F119" s="254">
        <f t="shared" si="13"/>
        <v>0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248">
        <v>5</v>
      </c>
      <c r="B120" s="250"/>
      <c r="C120" s="251"/>
      <c r="D120" s="251"/>
      <c r="E120" s="251"/>
      <c r="F120" s="254">
        <f t="shared" si="13"/>
        <v>0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248">
        <v>6</v>
      </c>
      <c r="B121" s="250"/>
      <c r="C121" s="251"/>
      <c r="D121" s="251"/>
      <c r="E121" s="251"/>
      <c r="F121" s="254">
        <f t="shared" si="13"/>
        <v>0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248">
        <v>7</v>
      </c>
      <c r="B122" s="250"/>
      <c r="C122" s="251"/>
      <c r="D122" s="251"/>
      <c r="E122" s="251"/>
      <c r="F122" s="254">
        <f t="shared" si="13"/>
        <v>0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248">
        <v>8</v>
      </c>
      <c r="B123" s="250"/>
      <c r="C123" s="251"/>
      <c r="D123" s="251"/>
      <c r="E123" s="251"/>
      <c r="F123" s="254">
        <f t="shared" si="13"/>
        <v>0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248">
        <v>9</v>
      </c>
      <c r="B124" s="250"/>
      <c r="C124" s="251"/>
      <c r="D124" s="251"/>
      <c r="E124" s="251"/>
      <c r="F124" s="254">
        <f t="shared" si="13"/>
        <v>0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248">
        <v>10</v>
      </c>
      <c r="B125" s="250"/>
      <c r="C125" s="251"/>
      <c r="D125" s="251"/>
      <c r="E125" s="251"/>
      <c r="F125" s="254">
        <f t="shared" si="13"/>
        <v>0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248">
        <v>11</v>
      </c>
      <c r="B126" s="250"/>
      <c r="C126" s="251"/>
      <c r="D126" s="251"/>
      <c r="E126" s="251"/>
      <c r="F126" s="254">
        <f t="shared" si="13"/>
        <v>0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248">
        <v>12</v>
      </c>
      <c r="B127" s="250"/>
      <c r="C127" s="251"/>
      <c r="D127" s="251"/>
      <c r="E127" s="251"/>
      <c r="F127" s="254">
        <f t="shared" si="13"/>
        <v>0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248">
        <v>13</v>
      </c>
      <c r="B128" s="250"/>
      <c r="C128" s="251"/>
      <c r="D128" s="251"/>
      <c r="E128" s="251"/>
      <c r="F128" s="254">
        <f t="shared" si="13"/>
        <v>0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248">
        <v>14</v>
      </c>
      <c r="B129" s="250"/>
      <c r="C129" s="251"/>
      <c r="D129" s="251"/>
      <c r="E129" s="251"/>
      <c r="F129" s="254">
        <f t="shared" si="13"/>
        <v>0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248">
        <v>15</v>
      </c>
      <c r="B130" s="250"/>
      <c r="C130" s="251"/>
      <c r="D130" s="251"/>
      <c r="E130" s="251"/>
      <c r="F130" s="254">
        <f t="shared" si="13"/>
        <v>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258" t="s">
        <v>536</v>
      </c>
      <c r="B131" s="131" t="s">
        <v>586</v>
      </c>
      <c r="C131" s="259">
        <f>SUM(C116:C130)</f>
        <v>0</v>
      </c>
      <c r="D131" s="259"/>
      <c r="E131" s="259">
        <f t="shared" ref="E131:F131" si="14">SUM(E116:E130)</f>
        <v>0</v>
      </c>
      <c r="F131" s="259">
        <f t="shared" si="14"/>
        <v>0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239" t="s">
        <v>538</v>
      </c>
      <c r="B132" s="131"/>
      <c r="C132" s="241"/>
      <c r="D132" s="241"/>
      <c r="E132" s="241"/>
      <c r="F132" s="241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248">
        <v>1</v>
      </c>
      <c r="B133" s="250"/>
      <c r="C133" s="251"/>
      <c r="D133" s="251"/>
      <c r="E133" s="251"/>
      <c r="F133" s="254">
        <f t="shared" ref="F133:F147" si="15">C133-E133</f>
        <v>0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248">
        <v>2</v>
      </c>
      <c r="B134" s="250"/>
      <c r="C134" s="251"/>
      <c r="D134" s="251"/>
      <c r="E134" s="251"/>
      <c r="F134" s="254">
        <f t="shared" si="15"/>
        <v>0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248">
        <v>3</v>
      </c>
      <c r="B135" s="250"/>
      <c r="C135" s="251"/>
      <c r="D135" s="251"/>
      <c r="E135" s="251"/>
      <c r="F135" s="254">
        <f t="shared" si="15"/>
        <v>0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248">
        <v>4</v>
      </c>
      <c r="B136" s="250"/>
      <c r="C136" s="251"/>
      <c r="D136" s="251"/>
      <c r="E136" s="251"/>
      <c r="F136" s="254">
        <f t="shared" si="15"/>
        <v>0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248">
        <v>5</v>
      </c>
      <c r="B137" s="250"/>
      <c r="C137" s="251"/>
      <c r="D137" s="251"/>
      <c r="E137" s="251"/>
      <c r="F137" s="254">
        <f t="shared" si="15"/>
        <v>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248">
        <v>6</v>
      </c>
      <c r="B138" s="250"/>
      <c r="C138" s="251"/>
      <c r="D138" s="251"/>
      <c r="E138" s="251"/>
      <c r="F138" s="254">
        <f t="shared" si="15"/>
        <v>0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248">
        <v>7</v>
      </c>
      <c r="B139" s="250"/>
      <c r="C139" s="251"/>
      <c r="D139" s="251"/>
      <c r="E139" s="251"/>
      <c r="F139" s="254">
        <f t="shared" si="15"/>
        <v>0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248">
        <v>8</v>
      </c>
      <c r="B140" s="250"/>
      <c r="C140" s="251"/>
      <c r="D140" s="251"/>
      <c r="E140" s="251"/>
      <c r="F140" s="254">
        <f t="shared" si="15"/>
        <v>0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248">
        <v>9</v>
      </c>
      <c r="B141" s="250"/>
      <c r="C141" s="251"/>
      <c r="D141" s="251"/>
      <c r="E141" s="251"/>
      <c r="F141" s="254">
        <f t="shared" si="15"/>
        <v>0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248">
        <v>10</v>
      </c>
      <c r="B142" s="250"/>
      <c r="C142" s="251"/>
      <c r="D142" s="251"/>
      <c r="E142" s="251"/>
      <c r="F142" s="254">
        <f t="shared" si="15"/>
        <v>0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248">
        <v>11</v>
      </c>
      <c r="B143" s="250"/>
      <c r="C143" s="251"/>
      <c r="D143" s="251"/>
      <c r="E143" s="251"/>
      <c r="F143" s="254">
        <f t="shared" si="15"/>
        <v>0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248">
        <v>12</v>
      </c>
      <c r="B144" s="250"/>
      <c r="C144" s="251"/>
      <c r="D144" s="251"/>
      <c r="E144" s="251"/>
      <c r="F144" s="254">
        <f t="shared" si="15"/>
        <v>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248">
        <v>13</v>
      </c>
      <c r="B145" s="250"/>
      <c r="C145" s="251"/>
      <c r="D145" s="251"/>
      <c r="E145" s="251"/>
      <c r="F145" s="254">
        <f t="shared" si="15"/>
        <v>0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248">
        <v>14</v>
      </c>
      <c r="B146" s="250"/>
      <c r="C146" s="251"/>
      <c r="D146" s="251"/>
      <c r="E146" s="251"/>
      <c r="F146" s="254">
        <f t="shared" si="15"/>
        <v>0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248">
        <v>15</v>
      </c>
      <c r="B147" s="250"/>
      <c r="C147" s="251"/>
      <c r="D147" s="251"/>
      <c r="E147" s="251"/>
      <c r="F147" s="254">
        <f t="shared" si="15"/>
        <v>0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258" t="s">
        <v>547</v>
      </c>
      <c r="B148" s="131" t="s">
        <v>588</v>
      </c>
      <c r="C148" s="259">
        <f>SUM(C133:C147)</f>
        <v>0</v>
      </c>
      <c r="D148" s="259"/>
      <c r="E148" s="259">
        <f t="shared" ref="E148:F148" si="16">SUM(E133:E147)</f>
        <v>0</v>
      </c>
      <c r="F148" s="259">
        <f t="shared" si="16"/>
        <v>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276" t="s">
        <v>589</v>
      </c>
      <c r="B149" s="131" t="s">
        <v>590</v>
      </c>
      <c r="C149" s="259">
        <f>C148+C131+C114+C97</f>
        <v>0</v>
      </c>
      <c r="D149" s="259"/>
      <c r="E149" s="259">
        <f t="shared" ref="E149:F149" si="17">E148+E131+E114+E97</f>
        <v>0</v>
      </c>
      <c r="F149" s="259">
        <f t="shared" si="17"/>
        <v>0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18"/>
      <c r="B150" s="287"/>
      <c r="C150" s="199"/>
      <c r="D150" s="199"/>
      <c r="E150" s="199"/>
      <c r="F150" s="199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14" t="s">
        <v>23</v>
      </c>
      <c r="B151" s="331">
        <f>pdeReportingDate</f>
        <v>42821</v>
      </c>
      <c r="C151" s="330"/>
      <c r="D151" s="330"/>
      <c r="E151" s="330"/>
      <c r="F151" s="330"/>
      <c r="G151" s="330"/>
      <c r="H151" s="330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14"/>
      <c r="B152" s="183"/>
      <c r="C152" s="183"/>
      <c r="D152" s="183"/>
      <c r="E152" s="183"/>
      <c r="F152" s="183"/>
      <c r="G152" s="183"/>
      <c r="H152" s="18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14" t="s">
        <v>385</v>
      </c>
      <c r="B153" s="332" t="str">
        <f>authorName</f>
        <v>Силвия Илиева</v>
      </c>
      <c r="C153" s="330"/>
      <c r="D153" s="330"/>
      <c r="E153" s="330"/>
      <c r="F153" s="330"/>
      <c r="G153" s="330"/>
      <c r="H153" s="330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14"/>
      <c r="B154" s="17"/>
      <c r="C154" s="17"/>
      <c r="D154" s="17"/>
      <c r="E154" s="17"/>
      <c r="F154" s="17"/>
      <c r="G154" s="17"/>
      <c r="H154" s="1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14" t="s">
        <v>155</v>
      </c>
      <c r="B155" s="333"/>
      <c r="C155" s="330"/>
      <c r="D155" s="330"/>
      <c r="E155" s="330"/>
      <c r="F155" s="330"/>
      <c r="G155" s="330"/>
      <c r="H155" s="330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178"/>
      <c r="B156" s="329" t="s">
        <v>389</v>
      </c>
      <c r="C156" s="330"/>
      <c r="D156" s="330"/>
      <c r="E156" s="330"/>
      <c r="F156" s="177"/>
      <c r="G156" s="178"/>
      <c r="H156" s="3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178"/>
      <c r="B157" s="329" t="s">
        <v>389</v>
      </c>
      <c r="C157" s="330"/>
      <c r="D157" s="330"/>
      <c r="E157" s="330"/>
      <c r="F157" s="177"/>
      <c r="G157" s="178"/>
      <c r="H157" s="3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178"/>
      <c r="B158" s="329" t="s">
        <v>389</v>
      </c>
      <c r="C158" s="330"/>
      <c r="D158" s="330"/>
      <c r="E158" s="330"/>
      <c r="F158" s="177"/>
      <c r="G158" s="178"/>
      <c r="H158" s="3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178"/>
      <c r="B159" s="329" t="s">
        <v>389</v>
      </c>
      <c r="C159" s="330"/>
      <c r="D159" s="330"/>
      <c r="E159" s="330"/>
      <c r="F159" s="177"/>
      <c r="G159" s="178"/>
      <c r="H159" s="3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178"/>
      <c r="B160" s="329"/>
      <c r="C160" s="330"/>
      <c r="D160" s="330"/>
      <c r="E160" s="330"/>
      <c r="F160" s="177"/>
      <c r="G160" s="178"/>
      <c r="H160" s="3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28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28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28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28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28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28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28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28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28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28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28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28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28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28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28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28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28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28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28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28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28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28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28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28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28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28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28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28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28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28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28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28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28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28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28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28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28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28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28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28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28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28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28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28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28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28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28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28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28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28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28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28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28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28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28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28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28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28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28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28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28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28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28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28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28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28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28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28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28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28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28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28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28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28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28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28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28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28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28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28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28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28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28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28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28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28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28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28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28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28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28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28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28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28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28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28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28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28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28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28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28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28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28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28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28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28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28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28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28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28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28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28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28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28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28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28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28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28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28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28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28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28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28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28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28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28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28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28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28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28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28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28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28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28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28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28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28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28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28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28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28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28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28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28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28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28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28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28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28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28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28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28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28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28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28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28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28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28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28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28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28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28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28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28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28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28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28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28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28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28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28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28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28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28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28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28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28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28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28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28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28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28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28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28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28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28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28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28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28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28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28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28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28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28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28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28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28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28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28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28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28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28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28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28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28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28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28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28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28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28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28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28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28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28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28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28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28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28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28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28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28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28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28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28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28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28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28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28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28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28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28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28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28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28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28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28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28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28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28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28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28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28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28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28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28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28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28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28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28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28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28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28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28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28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28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28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28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28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28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28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28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28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28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28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28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28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28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28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28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28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28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28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28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28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28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28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28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28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28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28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28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28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28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28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28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28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28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28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28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28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28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28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28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28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28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28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28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28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28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28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28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28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28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28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28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28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28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28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28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28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28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28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28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28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28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28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28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28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28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28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28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28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28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28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28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28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28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28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28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28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28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28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28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28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28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28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28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28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28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28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28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28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28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28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28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28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28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28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28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28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28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28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28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28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28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28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28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28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28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28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28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28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28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28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28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28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28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28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28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28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28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28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28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28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28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28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28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28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28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28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28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28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28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28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28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28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28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28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28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28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28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28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28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28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28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28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28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28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28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28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28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28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28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28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28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28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28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28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28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28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28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28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28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28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28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28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28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28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28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28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28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28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28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28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28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28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28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28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28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28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28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28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28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28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28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28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28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28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28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28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28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28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28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28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28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28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28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28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28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28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28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28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28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28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28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28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28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28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28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28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28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28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28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28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28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28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28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28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28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28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28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28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28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28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28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28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28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28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28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28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28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28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28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28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28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28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28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28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28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28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28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28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28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28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28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28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28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28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28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28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28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28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28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28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28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28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28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28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28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28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28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28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28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28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28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28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28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28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28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28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28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28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28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28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28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28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28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28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28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28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28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28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28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28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28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28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28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28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28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28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28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28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28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28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28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28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28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28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28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28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28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28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28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28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28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28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28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28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28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28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28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28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28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28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28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28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28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28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28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28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28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28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28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28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28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28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28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28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28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28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28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28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28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28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28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28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28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28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28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28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28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28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28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28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28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28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28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28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28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28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28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28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28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28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28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28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28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28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28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28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28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28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28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28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28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28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28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28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28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28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28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28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28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28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28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28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28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28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28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28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28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28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28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28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28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28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28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28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28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28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28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28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28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28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28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28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28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28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28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28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28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28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28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28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28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28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28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28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28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28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28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28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28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28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28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28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28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28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28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28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28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28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28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28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28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28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28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28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28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28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28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28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28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28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28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28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28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28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28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28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28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28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28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28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28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28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28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28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28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28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28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28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28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28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28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28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28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28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28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28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28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28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28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28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28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28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28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28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28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28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28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28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28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28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28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28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28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28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28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28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28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28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28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28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28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28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28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28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28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28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28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28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28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28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28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28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28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28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28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28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28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28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28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28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28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28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28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28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28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28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28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28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28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28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28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28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28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28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28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28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28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28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28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28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28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28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28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28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28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28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28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28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28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28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28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28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28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28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28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28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28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28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28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28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28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28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28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28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28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28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28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28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28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28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28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28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28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28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28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28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28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28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28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28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28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28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28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28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28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28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28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28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28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28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28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28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28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28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28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28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28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28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28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28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28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28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28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28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28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28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2">
    <mergeCell ref="B160:E160"/>
    <mergeCell ref="A1:E1"/>
    <mergeCell ref="A3:D3"/>
    <mergeCell ref="A4:D4"/>
    <mergeCell ref="A5:D5"/>
    <mergeCell ref="B159:E159"/>
    <mergeCell ref="B151:H151"/>
    <mergeCell ref="B153:H153"/>
    <mergeCell ref="B155:H155"/>
    <mergeCell ref="B157:E157"/>
    <mergeCell ref="B158:E158"/>
    <mergeCell ref="B156:E1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CCFF"/>
  </sheetPr>
  <dimension ref="A1:J1000"/>
  <sheetViews>
    <sheetView workbookViewId="0"/>
  </sheetViews>
  <sheetFormatPr defaultColWidth="15.140625" defaultRowHeight="15" customHeight="1"/>
  <cols>
    <col min="1" max="1" width="10" customWidth="1"/>
    <col min="2" max="2" width="45.42578125" customWidth="1"/>
    <col min="3" max="3" width="18.28515625" customWidth="1"/>
    <col min="4" max="4" width="20.7109375" customWidth="1"/>
    <col min="5" max="5" width="16.85546875" customWidth="1"/>
    <col min="6" max="6" width="45.7109375" customWidth="1"/>
    <col min="7" max="7" width="12.7109375" customWidth="1"/>
    <col min="8" max="26" width="7" customWidth="1"/>
  </cols>
  <sheetData>
    <row r="1" spans="1:10" ht="20.25" customHeight="1">
      <c r="A1" s="354" t="s">
        <v>591</v>
      </c>
      <c r="B1" s="330"/>
      <c r="C1" s="330"/>
      <c r="D1" s="330"/>
      <c r="E1" s="330"/>
      <c r="F1" s="330"/>
      <c r="G1" s="330"/>
      <c r="H1" s="330"/>
      <c r="I1" s="330"/>
      <c r="J1" s="4"/>
    </row>
    <row r="2" spans="1:10" ht="15.75" customHeight="1">
      <c r="A2" s="355" t="str">
        <f>CONCATENATE("на информацията, въведена в справките на ",UPPER(pdeName))</f>
        <v>на информацията, въведена в справките на ИНТЕРПРОМ ЕООД</v>
      </c>
      <c r="B2" s="330"/>
      <c r="C2" s="330"/>
      <c r="D2" s="330"/>
      <c r="E2" s="330"/>
      <c r="F2" s="330"/>
      <c r="G2" s="330"/>
      <c r="H2" s="330"/>
      <c r="I2" s="330"/>
      <c r="J2" s="4"/>
    </row>
    <row r="3" spans="1:10" ht="15.75" customHeight="1">
      <c r="A3" s="355" t="str">
        <f>CONCATENATE("за периода от ",TEXT(startDate,"dd.mm.yyyy г.")," до ",TEXT(endDate,"dd.mm.yyyy г."))</f>
        <v>за периода от 01.01.2016 г. до 31.12.2016 г.</v>
      </c>
      <c r="B3" s="330"/>
      <c r="C3" s="330"/>
      <c r="D3" s="330"/>
      <c r="E3" s="330"/>
      <c r="F3" s="330"/>
      <c r="G3" s="330"/>
      <c r="H3" s="330"/>
      <c r="I3" s="330"/>
      <c r="J3" s="235"/>
    </row>
    <row r="4" spans="1:10">
      <c r="A4" s="290"/>
      <c r="B4" s="290"/>
      <c r="C4" s="290"/>
      <c r="D4" s="290"/>
      <c r="E4" s="290"/>
      <c r="F4" s="290"/>
      <c r="G4" s="290"/>
    </row>
    <row r="5" spans="1:10" ht="25.5" customHeight="1">
      <c r="A5" s="292" t="s">
        <v>597</v>
      </c>
      <c r="B5" s="295" t="s">
        <v>598</v>
      </c>
      <c r="C5" s="297" t="s">
        <v>599</v>
      </c>
      <c r="D5" s="299" t="s">
        <v>601</v>
      </c>
      <c r="E5" s="297" t="s">
        <v>603</v>
      </c>
      <c r="F5" s="295" t="s">
        <v>604</v>
      </c>
      <c r="G5" s="292" t="s">
        <v>605</v>
      </c>
    </row>
    <row r="6" spans="1:10" ht="18.75" customHeight="1">
      <c r="A6" s="301" t="s">
        <v>606</v>
      </c>
      <c r="B6" s="302" t="s">
        <v>607</v>
      </c>
      <c r="C6" s="305">
        <f>'1-Баланс'!C95</f>
        <v>33766</v>
      </c>
      <c r="D6" s="306">
        <f t="shared" ref="D6:D15" si="0">C6-E6</f>
        <v>0</v>
      </c>
      <c r="E6" s="305">
        <f>'1-Баланс'!G95</f>
        <v>33766</v>
      </c>
      <c r="F6" s="307" t="s">
        <v>614</v>
      </c>
      <c r="G6" s="301" t="s">
        <v>606</v>
      </c>
    </row>
    <row r="7" spans="1:10" ht="18.75" customHeight="1">
      <c r="A7" s="301" t="s">
        <v>606</v>
      </c>
      <c r="B7" s="302" t="s">
        <v>618</v>
      </c>
      <c r="C7" s="305">
        <f>'1-Баланс'!G37</f>
        <v>26431</v>
      </c>
      <c r="D7" s="306">
        <f t="shared" si="0"/>
        <v>23781</v>
      </c>
      <c r="E7" s="305">
        <f>'1-Баланс'!G18</f>
        <v>2650</v>
      </c>
      <c r="F7" s="307" t="s">
        <v>501</v>
      </c>
      <c r="G7" s="301" t="s">
        <v>606</v>
      </c>
    </row>
    <row r="8" spans="1:10" ht="18.75" customHeight="1">
      <c r="A8" s="301" t="s">
        <v>606</v>
      </c>
      <c r="B8" s="302" t="s">
        <v>619</v>
      </c>
      <c r="C8" s="305">
        <f>ABS('1-Баланс'!G32)-ABS('1-Баланс'!G33)</f>
        <v>520</v>
      </c>
      <c r="D8" s="306">
        <f t="shared" si="0"/>
        <v>0</v>
      </c>
      <c r="E8" s="305">
        <f>ABS('2-Отчет за доходите'!C44)-ABS('2-Отчет за доходите'!G44)</f>
        <v>520</v>
      </c>
      <c r="F8" s="307" t="s">
        <v>625</v>
      </c>
      <c r="G8" s="309" t="s">
        <v>626</v>
      </c>
    </row>
    <row r="9" spans="1:10" ht="18.75" customHeight="1">
      <c r="A9" s="301" t="s">
        <v>606</v>
      </c>
      <c r="B9" s="302" t="s">
        <v>628</v>
      </c>
      <c r="C9" s="305">
        <f>'1-Баланс'!D92</f>
        <v>9843</v>
      </c>
      <c r="D9" s="306">
        <f t="shared" si="0"/>
        <v>0</v>
      </c>
      <c r="E9" s="305">
        <f>'3-Отчет за паричния поток'!C45</f>
        <v>9843</v>
      </c>
      <c r="F9" s="307" t="s">
        <v>632</v>
      </c>
      <c r="G9" s="309" t="s">
        <v>633</v>
      </c>
    </row>
    <row r="10" spans="1:10" ht="18.75" customHeight="1">
      <c r="A10" s="301" t="s">
        <v>606</v>
      </c>
      <c r="B10" s="302" t="s">
        <v>634</v>
      </c>
      <c r="C10" s="305">
        <f>'1-Баланс'!C92</f>
        <v>10054</v>
      </c>
      <c r="D10" s="306">
        <f t="shared" si="0"/>
        <v>0.4185300000008283</v>
      </c>
      <c r="E10" s="305">
        <f>'3-Отчет за паричния поток'!C46</f>
        <v>10053.581469999999</v>
      </c>
      <c r="F10" s="307" t="s">
        <v>638</v>
      </c>
      <c r="G10" s="309" t="s">
        <v>633</v>
      </c>
    </row>
    <row r="11" spans="1:10" ht="18.75" customHeight="1">
      <c r="A11" s="301" t="s">
        <v>606</v>
      </c>
      <c r="B11" s="302" t="s">
        <v>618</v>
      </c>
      <c r="C11" s="305">
        <f>'1-Баланс'!G37</f>
        <v>26431</v>
      </c>
      <c r="D11" s="306">
        <f t="shared" si="0"/>
        <v>0</v>
      </c>
      <c r="E11" s="305">
        <f>'4-Отчет за собствения капитал'!L34</f>
        <v>26431</v>
      </c>
      <c r="F11" s="307" t="s">
        <v>639</v>
      </c>
      <c r="G11" s="309" t="s">
        <v>640</v>
      </c>
    </row>
    <row r="12" spans="1:10" ht="18.75" customHeight="1">
      <c r="A12" s="301" t="s">
        <v>606</v>
      </c>
      <c r="B12" s="302" t="s">
        <v>641</v>
      </c>
      <c r="C12" s="305">
        <f>'1-Баланс'!C36</f>
        <v>339</v>
      </c>
      <c r="D12" s="306">
        <f t="shared" si="0"/>
        <v>0</v>
      </c>
      <c r="E12" s="305">
        <f>'Справка 5'!C27+'Справка 5'!C97</f>
        <v>339</v>
      </c>
      <c r="F12" s="307" t="s">
        <v>643</v>
      </c>
      <c r="G12" s="309" t="s">
        <v>644</v>
      </c>
    </row>
    <row r="13" spans="1:10" ht="18.75" customHeight="1">
      <c r="A13" s="301" t="s">
        <v>606</v>
      </c>
      <c r="B13" s="302" t="s">
        <v>645</v>
      </c>
      <c r="C13" s="305">
        <f>'1-Баланс'!C37</f>
        <v>11</v>
      </c>
      <c r="D13" s="306">
        <f t="shared" si="0"/>
        <v>0</v>
      </c>
      <c r="E13" s="305">
        <f>'Справка 5'!C44+'Справка 5'!C114</f>
        <v>11</v>
      </c>
      <c r="F13" s="307" t="s">
        <v>649</v>
      </c>
      <c r="G13" s="309" t="s">
        <v>644</v>
      </c>
    </row>
    <row r="14" spans="1:10" ht="18.75" customHeight="1">
      <c r="A14" s="301" t="s">
        <v>606</v>
      </c>
      <c r="B14" s="302" t="s">
        <v>650</v>
      </c>
      <c r="C14" s="305">
        <f>'1-Баланс'!C38</f>
        <v>0</v>
      </c>
      <c r="D14" s="306">
        <f t="shared" si="0"/>
        <v>0</v>
      </c>
      <c r="E14" s="305">
        <f>'Справка 5'!C61+'Справка 5'!C131</f>
        <v>0</v>
      </c>
      <c r="F14" s="307" t="s">
        <v>653</v>
      </c>
      <c r="G14" s="309" t="s">
        <v>644</v>
      </c>
    </row>
    <row r="15" spans="1:10" ht="18.75" customHeight="1">
      <c r="A15" s="301" t="s">
        <v>606</v>
      </c>
      <c r="B15" s="302" t="s">
        <v>656</v>
      </c>
      <c r="C15" s="305">
        <f>'1-Баланс'!C39</f>
        <v>0</v>
      </c>
      <c r="D15" s="306">
        <f t="shared" si="0"/>
        <v>0</v>
      </c>
      <c r="E15" s="305">
        <f>'Справка 5'!C148+'Справка 5'!C78</f>
        <v>0</v>
      </c>
      <c r="F15" s="307" t="s">
        <v>659</v>
      </c>
      <c r="G15" s="309" t="s">
        <v>644</v>
      </c>
    </row>
    <row r="16" spans="1:10">
      <c r="A16" s="290"/>
      <c r="B16" s="290"/>
      <c r="C16" s="290"/>
      <c r="D16" s="290"/>
      <c r="E16" s="290"/>
      <c r="F16" s="290"/>
      <c r="G16" s="290"/>
    </row>
    <row r="17" spans="1:7">
      <c r="A17" s="290"/>
      <c r="B17" s="290"/>
      <c r="C17" s="290"/>
      <c r="D17" s="290"/>
      <c r="E17" s="290"/>
      <c r="F17" s="290"/>
      <c r="G17" s="290"/>
    </row>
    <row r="18" spans="1:7">
      <c r="A18" s="290"/>
      <c r="B18" s="290"/>
      <c r="C18" s="290"/>
      <c r="D18" s="290"/>
      <c r="E18" s="290"/>
      <c r="F18" s="290"/>
      <c r="G18" s="290"/>
    </row>
    <row r="19" spans="1:7">
      <c r="A19" s="290"/>
      <c r="B19" s="290"/>
      <c r="C19" s="290"/>
      <c r="D19" s="290"/>
      <c r="E19" s="290"/>
      <c r="F19" s="290"/>
      <c r="G19" s="290"/>
    </row>
    <row r="20" spans="1:7">
      <c r="A20" s="290"/>
      <c r="B20" s="290"/>
      <c r="C20" s="290"/>
      <c r="D20" s="290"/>
      <c r="E20" s="290"/>
      <c r="F20" s="290"/>
      <c r="G20" s="290"/>
    </row>
    <row r="21" spans="1:7">
      <c r="A21" s="290"/>
      <c r="B21" s="290"/>
      <c r="C21" s="290"/>
      <c r="D21" s="290"/>
      <c r="E21" s="290"/>
      <c r="F21" s="290"/>
      <c r="G21" s="290"/>
    </row>
    <row r="22" spans="1:7">
      <c r="A22" s="290"/>
      <c r="B22" s="290"/>
      <c r="C22" s="290"/>
      <c r="D22" s="290"/>
      <c r="E22" s="290"/>
      <c r="F22" s="290"/>
      <c r="G22" s="290"/>
    </row>
    <row r="23" spans="1:7">
      <c r="A23" s="290"/>
      <c r="B23" s="290"/>
      <c r="C23" s="290"/>
      <c r="D23" s="290"/>
      <c r="E23" s="290"/>
      <c r="F23" s="290"/>
      <c r="G23" s="290"/>
    </row>
    <row r="24" spans="1:7">
      <c r="A24" s="290"/>
      <c r="B24" s="290"/>
      <c r="C24" s="290"/>
      <c r="D24" s="290"/>
      <c r="E24" s="290"/>
      <c r="F24" s="290"/>
      <c r="G24" s="290"/>
    </row>
    <row r="25" spans="1:7">
      <c r="A25" s="290"/>
      <c r="B25" s="290"/>
      <c r="C25" s="290"/>
      <c r="D25" s="290"/>
      <c r="E25" s="290"/>
      <c r="F25" s="290"/>
      <c r="G25" s="290"/>
    </row>
    <row r="26" spans="1:7">
      <c r="A26" s="290"/>
      <c r="B26" s="290"/>
      <c r="C26" s="290"/>
      <c r="D26" s="290"/>
      <c r="E26" s="290"/>
      <c r="F26" s="290"/>
      <c r="G26" s="290"/>
    </row>
    <row r="27" spans="1:7">
      <c r="A27" s="290"/>
      <c r="B27" s="290"/>
      <c r="C27" s="290"/>
      <c r="D27" s="290"/>
      <c r="E27" s="290"/>
      <c r="F27" s="290"/>
      <c r="G27" s="290"/>
    </row>
    <row r="28" spans="1:7">
      <c r="A28" s="290"/>
      <c r="B28" s="290"/>
      <c r="C28" s="290"/>
      <c r="D28" s="290"/>
      <c r="E28" s="290"/>
      <c r="F28" s="290"/>
      <c r="G28" s="290"/>
    </row>
    <row r="29" spans="1:7">
      <c r="A29" s="290"/>
      <c r="B29" s="290"/>
      <c r="C29" s="290"/>
      <c r="D29" s="290"/>
      <c r="E29" s="290"/>
      <c r="F29" s="290"/>
      <c r="G29" s="290"/>
    </row>
    <row r="30" spans="1:7">
      <c r="A30" s="290"/>
      <c r="B30" s="290"/>
      <c r="C30" s="290"/>
      <c r="D30" s="290"/>
      <c r="E30" s="290"/>
      <c r="F30" s="290"/>
      <c r="G30" s="290"/>
    </row>
    <row r="31" spans="1:7">
      <c r="A31" s="290"/>
      <c r="B31" s="290"/>
      <c r="C31" s="290"/>
      <c r="D31" s="290"/>
      <c r="E31" s="290"/>
      <c r="F31" s="290"/>
      <c r="G31" s="290"/>
    </row>
    <row r="32" spans="1:7">
      <c r="A32" s="290"/>
      <c r="B32" s="290"/>
      <c r="C32" s="290"/>
      <c r="D32" s="290"/>
      <c r="E32" s="290"/>
      <c r="F32" s="290"/>
      <c r="G32" s="290"/>
    </row>
    <row r="33" spans="1:7">
      <c r="A33" s="290"/>
      <c r="B33" s="290"/>
      <c r="C33" s="290"/>
      <c r="D33" s="290"/>
      <c r="E33" s="290"/>
      <c r="F33" s="290"/>
      <c r="G33" s="290"/>
    </row>
    <row r="34" spans="1:7">
      <c r="A34" s="290"/>
      <c r="B34" s="290"/>
      <c r="C34" s="290"/>
      <c r="D34" s="290"/>
      <c r="E34" s="290"/>
      <c r="F34" s="290"/>
      <c r="G34" s="290"/>
    </row>
    <row r="35" spans="1:7">
      <c r="A35" s="290"/>
      <c r="B35" s="290"/>
      <c r="C35" s="290"/>
      <c r="D35" s="290"/>
      <c r="E35" s="290"/>
      <c r="F35" s="290"/>
      <c r="G35" s="290"/>
    </row>
    <row r="36" spans="1:7">
      <c r="A36" s="290"/>
      <c r="B36" s="290"/>
      <c r="C36" s="290"/>
      <c r="D36" s="290"/>
      <c r="E36" s="290"/>
      <c r="F36" s="290"/>
      <c r="G36" s="290"/>
    </row>
    <row r="37" spans="1:7">
      <c r="A37" s="290"/>
      <c r="B37" s="290"/>
      <c r="C37" s="290"/>
      <c r="D37" s="290"/>
      <c r="E37" s="290"/>
      <c r="F37" s="290"/>
      <c r="G37" s="290"/>
    </row>
    <row r="38" spans="1:7">
      <c r="A38" s="290"/>
      <c r="B38" s="290"/>
      <c r="C38" s="290"/>
      <c r="D38" s="290"/>
      <c r="E38" s="290"/>
      <c r="F38" s="290"/>
      <c r="G38" s="290"/>
    </row>
    <row r="39" spans="1:7">
      <c r="A39" s="290"/>
      <c r="B39" s="290"/>
      <c r="C39" s="290"/>
      <c r="D39" s="290"/>
      <c r="E39" s="290"/>
      <c r="F39" s="290"/>
      <c r="G39" s="290"/>
    </row>
    <row r="40" spans="1:7">
      <c r="A40" s="290"/>
      <c r="B40" s="290"/>
      <c r="C40" s="290"/>
      <c r="D40" s="290"/>
      <c r="E40" s="290"/>
      <c r="F40" s="290"/>
      <c r="G40" s="290"/>
    </row>
    <row r="41" spans="1:7">
      <c r="A41" s="290"/>
      <c r="B41" s="290"/>
      <c r="C41" s="290"/>
      <c r="D41" s="290"/>
      <c r="E41" s="290"/>
      <c r="F41" s="290"/>
      <c r="G41" s="290"/>
    </row>
    <row r="42" spans="1:7">
      <c r="A42" s="290"/>
      <c r="B42" s="290"/>
      <c r="C42" s="290"/>
      <c r="D42" s="290"/>
      <c r="E42" s="290"/>
      <c r="F42" s="290"/>
      <c r="G42" s="290"/>
    </row>
    <row r="43" spans="1:7">
      <c r="A43" s="290"/>
      <c r="B43" s="290"/>
      <c r="C43" s="290"/>
      <c r="D43" s="290"/>
      <c r="E43" s="290"/>
      <c r="F43" s="290"/>
      <c r="G43" s="290"/>
    </row>
    <row r="44" spans="1:7">
      <c r="A44" s="290"/>
      <c r="B44" s="290"/>
      <c r="C44" s="290"/>
      <c r="D44" s="290"/>
      <c r="E44" s="290"/>
      <c r="F44" s="290"/>
      <c r="G44" s="290"/>
    </row>
    <row r="45" spans="1:7">
      <c r="A45" s="290"/>
      <c r="B45" s="290"/>
      <c r="C45" s="290"/>
      <c r="D45" s="290"/>
      <c r="E45" s="290"/>
      <c r="F45" s="290"/>
      <c r="G45" s="290"/>
    </row>
    <row r="46" spans="1:7">
      <c r="A46" s="290"/>
      <c r="B46" s="290"/>
      <c r="C46" s="290"/>
      <c r="D46" s="290"/>
      <c r="E46" s="290"/>
      <c r="F46" s="290"/>
      <c r="G46" s="290"/>
    </row>
    <row r="47" spans="1:7">
      <c r="A47" s="290"/>
      <c r="B47" s="290"/>
      <c r="C47" s="290"/>
      <c r="D47" s="290"/>
      <c r="E47" s="290"/>
      <c r="F47" s="290"/>
      <c r="G47" s="290"/>
    </row>
    <row r="48" spans="1:7">
      <c r="A48" s="290"/>
      <c r="B48" s="290"/>
      <c r="C48" s="290"/>
      <c r="D48" s="290"/>
      <c r="E48" s="290"/>
      <c r="F48" s="290"/>
      <c r="G48" s="290"/>
    </row>
    <row r="49" spans="1:7">
      <c r="A49" s="290"/>
      <c r="B49" s="290"/>
      <c r="C49" s="290"/>
      <c r="D49" s="290"/>
      <c r="E49" s="290"/>
      <c r="F49" s="290"/>
      <c r="G49" s="290"/>
    </row>
    <row r="50" spans="1:7">
      <c r="A50" s="290"/>
      <c r="B50" s="290"/>
      <c r="C50" s="290"/>
      <c r="D50" s="290"/>
      <c r="E50" s="290"/>
      <c r="F50" s="290"/>
      <c r="G50" s="290"/>
    </row>
    <row r="51" spans="1:7">
      <c r="A51" s="290"/>
      <c r="B51" s="290"/>
      <c r="C51" s="290"/>
      <c r="D51" s="290"/>
      <c r="E51" s="290"/>
      <c r="F51" s="290"/>
      <c r="G51" s="290"/>
    </row>
    <row r="52" spans="1:7">
      <c r="A52" s="290"/>
      <c r="B52" s="290"/>
      <c r="C52" s="290"/>
      <c r="D52" s="290"/>
      <c r="E52" s="290"/>
      <c r="F52" s="290"/>
      <c r="G52" s="290"/>
    </row>
    <row r="53" spans="1:7">
      <c r="A53" s="290"/>
      <c r="B53" s="290"/>
      <c r="C53" s="290"/>
      <c r="D53" s="290"/>
      <c r="E53" s="290"/>
      <c r="F53" s="290"/>
      <c r="G53" s="290"/>
    </row>
    <row r="54" spans="1:7">
      <c r="A54" s="290"/>
      <c r="B54" s="290"/>
      <c r="C54" s="290"/>
      <c r="D54" s="290"/>
      <c r="E54" s="290"/>
      <c r="F54" s="290"/>
      <c r="G54" s="290"/>
    </row>
    <row r="55" spans="1:7">
      <c r="A55" s="290"/>
      <c r="B55" s="290"/>
      <c r="C55" s="290"/>
      <c r="D55" s="290"/>
      <c r="E55" s="290"/>
      <c r="F55" s="290"/>
      <c r="G55" s="290"/>
    </row>
    <row r="56" spans="1:7">
      <c r="A56" s="290"/>
      <c r="B56" s="290"/>
      <c r="C56" s="290"/>
      <c r="D56" s="290"/>
      <c r="E56" s="290"/>
      <c r="F56" s="290"/>
      <c r="G56" s="290"/>
    </row>
    <row r="57" spans="1:7">
      <c r="A57" s="290"/>
      <c r="B57" s="290"/>
      <c r="C57" s="290"/>
      <c r="D57" s="290"/>
      <c r="E57" s="290"/>
      <c r="F57" s="290"/>
      <c r="G57" s="290"/>
    </row>
    <row r="58" spans="1:7">
      <c r="A58" s="290"/>
      <c r="B58" s="290"/>
      <c r="C58" s="290"/>
      <c r="D58" s="290"/>
      <c r="E58" s="290"/>
      <c r="F58" s="290"/>
      <c r="G58" s="290"/>
    </row>
    <row r="59" spans="1:7">
      <c r="A59" s="290"/>
      <c r="B59" s="290"/>
      <c r="C59" s="290"/>
      <c r="D59" s="290"/>
      <c r="E59" s="290"/>
      <c r="F59" s="290"/>
      <c r="G59" s="290"/>
    </row>
    <row r="60" spans="1:7">
      <c r="A60" s="290"/>
      <c r="B60" s="290"/>
      <c r="C60" s="290"/>
      <c r="D60" s="290"/>
      <c r="E60" s="290"/>
      <c r="F60" s="290"/>
      <c r="G60" s="290"/>
    </row>
    <row r="61" spans="1:7">
      <c r="A61" s="290"/>
      <c r="B61" s="290"/>
      <c r="C61" s="290"/>
      <c r="D61" s="290"/>
      <c r="E61" s="290"/>
      <c r="F61" s="290"/>
      <c r="G61" s="290"/>
    </row>
    <row r="62" spans="1:7">
      <c r="A62" s="290"/>
      <c r="B62" s="290"/>
      <c r="C62" s="290"/>
      <c r="D62" s="290"/>
      <c r="E62" s="290"/>
      <c r="F62" s="290"/>
      <c r="G62" s="290"/>
    </row>
    <row r="63" spans="1:7">
      <c r="A63" s="290"/>
      <c r="B63" s="290"/>
      <c r="C63" s="290"/>
      <c r="D63" s="290"/>
      <c r="E63" s="290"/>
      <c r="F63" s="290"/>
      <c r="G63" s="290"/>
    </row>
    <row r="64" spans="1:7">
      <c r="A64" s="290"/>
      <c r="B64" s="290"/>
      <c r="C64" s="290"/>
      <c r="D64" s="290"/>
      <c r="E64" s="290"/>
      <c r="F64" s="290"/>
      <c r="G64" s="290"/>
    </row>
    <row r="65" spans="1:7">
      <c r="A65" s="290"/>
      <c r="B65" s="290"/>
      <c r="C65" s="290"/>
      <c r="D65" s="290"/>
      <c r="E65" s="290"/>
      <c r="F65" s="290"/>
      <c r="G65" s="290"/>
    </row>
    <row r="66" spans="1:7">
      <c r="A66" s="290"/>
      <c r="B66" s="290"/>
      <c r="C66" s="290"/>
      <c r="D66" s="290"/>
      <c r="E66" s="290"/>
      <c r="F66" s="290"/>
      <c r="G66" s="290"/>
    </row>
    <row r="67" spans="1:7">
      <c r="A67" s="290"/>
      <c r="B67" s="290"/>
      <c r="C67" s="290"/>
      <c r="D67" s="290"/>
      <c r="E67" s="290"/>
      <c r="F67" s="290"/>
      <c r="G67" s="290"/>
    </row>
    <row r="68" spans="1:7">
      <c r="A68" s="290"/>
      <c r="B68" s="290"/>
      <c r="C68" s="290"/>
      <c r="D68" s="290"/>
      <c r="E68" s="290"/>
      <c r="F68" s="290"/>
      <c r="G68" s="290"/>
    </row>
    <row r="69" spans="1:7">
      <c r="A69" s="290"/>
      <c r="B69" s="290"/>
      <c r="C69" s="290"/>
      <c r="D69" s="290"/>
      <c r="E69" s="290"/>
      <c r="F69" s="290"/>
      <c r="G69" s="290"/>
    </row>
    <row r="70" spans="1:7">
      <c r="A70" s="290"/>
      <c r="B70" s="290"/>
      <c r="C70" s="290"/>
      <c r="D70" s="290"/>
      <c r="E70" s="290"/>
      <c r="F70" s="290"/>
      <c r="G70" s="290"/>
    </row>
    <row r="71" spans="1:7">
      <c r="A71" s="290"/>
      <c r="B71" s="290"/>
      <c r="C71" s="290"/>
      <c r="D71" s="290"/>
      <c r="E71" s="290"/>
      <c r="F71" s="290"/>
      <c r="G71" s="290"/>
    </row>
    <row r="72" spans="1:7">
      <c r="A72" s="290"/>
      <c r="B72" s="290"/>
      <c r="C72" s="290"/>
      <c r="D72" s="290"/>
      <c r="E72" s="290"/>
      <c r="F72" s="290"/>
      <c r="G72" s="290"/>
    </row>
    <row r="73" spans="1:7">
      <c r="A73" s="290"/>
      <c r="B73" s="290"/>
      <c r="C73" s="290"/>
      <c r="D73" s="290"/>
      <c r="E73" s="290"/>
      <c r="F73" s="290"/>
      <c r="G73" s="290"/>
    </row>
    <row r="74" spans="1:7">
      <c r="A74" s="290"/>
      <c r="B74" s="290"/>
      <c r="C74" s="290"/>
      <c r="D74" s="290"/>
      <c r="E74" s="290"/>
      <c r="F74" s="290"/>
      <c r="G74" s="290"/>
    </row>
    <row r="75" spans="1:7">
      <c r="A75" s="290"/>
      <c r="B75" s="290"/>
      <c r="C75" s="290"/>
      <c r="D75" s="290"/>
      <c r="E75" s="290"/>
      <c r="F75" s="290"/>
      <c r="G75" s="290"/>
    </row>
    <row r="76" spans="1:7">
      <c r="A76" s="290"/>
      <c r="B76" s="290"/>
      <c r="C76" s="290"/>
      <c r="D76" s="290"/>
      <c r="E76" s="290"/>
      <c r="F76" s="290"/>
      <c r="G76" s="290"/>
    </row>
    <row r="77" spans="1:7">
      <c r="A77" s="290"/>
      <c r="B77" s="290"/>
      <c r="C77" s="290"/>
      <c r="D77" s="290"/>
      <c r="E77" s="290"/>
      <c r="F77" s="290"/>
      <c r="G77" s="290"/>
    </row>
    <row r="78" spans="1:7">
      <c r="A78" s="290"/>
      <c r="B78" s="290"/>
      <c r="C78" s="290"/>
      <c r="D78" s="290"/>
      <c r="E78" s="290"/>
      <c r="F78" s="290"/>
      <c r="G78" s="290"/>
    </row>
    <row r="79" spans="1:7">
      <c r="A79" s="290"/>
      <c r="B79" s="290"/>
      <c r="C79" s="290"/>
      <c r="D79" s="290"/>
      <c r="E79" s="290"/>
      <c r="F79" s="290"/>
      <c r="G79" s="290"/>
    </row>
    <row r="80" spans="1:7">
      <c r="A80" s="290"/>
      <c r="B80" s="290"/>
      <c r="C80" s="290"/>
      <c r="D80" s="290"/>
      <c r="E80" s="290"/>
      <c r="F80" s="290"/>
      <c r="G80" s="290"/>
    </row>
    <row r="81" spans="1:7">
      <c r="A81" s="290"/>
      <c r="B81" s="290"/>
      <c r="C81" s="290"/>
      <c r="D81" s="290"/>
      <c r="E81" s="290"/>
      <c r="F81" s="290"/>
      <c r="G81" s="290"/>
    </row>
    <row r="82" spans="1:7">
      <c r="A82" s="290"/>
      <c r="B82" s="290"/>
      <c r="C82" s="290"/>
      <c r="D82" s="290"/>
      <c r="E82" s="290"/>
      <c r="F82" s="290"/>
      <c r="G82" s="290"/>
    </row>
    <row r="83" spans="1:7">
      <c r="A83" s="290"/>
      <c r="B83" s="290"/>
      <c r="C83" s="290"/>
      <c r="D83" s="290"/>
      <c r="E83" s="290"/>
      <c r="F83" s="290"/>
      <c r="G83" s="290"/>
    </row>
    <row r="84" spans="1:7">
      <c r="A84" s="290"/>
      <c r="B84" s="290"/>
      <c r="C84" s="290"/>
      <c r="D84" s="290"/>
      <c r="E84" s="290"/>
      <c r="F84" s="290"/>
      <c r="G84" s="290"/>
    </row>
    <row r="85" spans="1:7">
      <c r="A85" s="290"/>
      <c r="B85" s="290"/>
      <c r="C85" s="290"/>
      <c r="D85" s="290"/>
      <c r="E85" s="290"/>
      <c r="F85" s="290"/>
      <c r="G85" s="290"/>
    </row>
    <row r="86" spans="1:7">
      <c r="A86" s="290"/>
      <c r="B86" s="290"/>
      <c r="C86" s="290"/>
      <c r="D86" s="290"/>
      <c r="E86" s="290"/>
      <c r="F86" s="290"/>
      <c r="G86" s="290"/>
    </row>
    <row r="87" spans="1:7">
      <c r="A87" s="290"/>
      <c r="B87" s="290"/>
      <c r="C87" s="290"/>
      <c r="D87" s="290"/>
      <c r="E87" s="290"/>
      <c r="F87" s="290"/>
      <c r="G87" s="290"/>
    </row>
    <row r="88" spans="1:7">
      <c r="A88" s="290"/>
      <c r="B88" s="290"/>
      <c r="C88" s="290"/>
      <c r="D88" s="290"/>
      <c r="E88" s="290"/>
      <c r="F88" s="290"/>
      <c r="G88" s="290"/>
    </row>
    <row r="89" spans="1:7">
      <c r="A89" s="290"/>
      <c r="B89" s="290"/>
      <c r="C89" s="290"/>
      <c r="D89" s="290"/>
      <c r="E89" s="290"/>
      <c r="F89" s="290"/>
      <c r="G89" s="290"/>
    </row>
    <row r="90" spans="1:7">
      <c r="A90" s="290"/>
      <c r="B90" s="290"/>
      <c r="C90" s="290"/>
      <c r="D90" s="290"/>
      <c r="E90" s="290"/>
      <c r="F90" s="290"/>
      <c r="G90" s="290"/>
    </row>
    <row r="91" spans="1:7">
      <c r="A91" s="290"/>
      <c r="B91" s="290"/>
      <c r="C91" s="290"/>
      <c r="D91" s="290"/>
      <c r="E91" s="290"/>
      <c r="F91" s="290"/>
      <c r="G91" s="290"/>
    </row>
    <row r="92" spans="1:7">
      <c r="A92" s="290"/>
      <c r="B92" s="290"/>
      <c r="C92" s="290"/>
      <c r="D92" s="290"/>
      <c r="E92" s="290"/>
      <c r="F92" s="290"/>
      <c r="G92" s="290"/>
    </row>
    <row r="93" spans="1:7">
      <c r="A93" s="290"/>
      <c r="B93" s="290"/>
      <c r="C93" s="290"/>
      <c r="D93" s="290"/>
      <c r="E93" s="290"/>
      <c r="F93" s="290"/>
      <c r="G93" s="290"/>
    </row>
    <row r="94" spans="1:7">
      <c r="A94" s="290"/>
      <c r="B94" s="290"/>
      <c r="C94" s="290"/>
      <c r="D94" s="290"/>
      <c r="E94" s="290"/>
      <c r="F94" s="290"/>
      <c r="G94" s="290"/>
    </row>
    <row r="95" spans="1:7">
      <c r="A95" s="290"/>
      <c r="B95" s="290"/>
      <c r="C95" s="290"/>
      <c r="D95" s="290"/>
      <c r="E95" s="290"/>
      <c r="F95" s="290"/>
      <c r="G95" s="290"/>
    </row>
    <row r="96" spans="1:7">
      <c r="A96" s="290"/>
      <c r="B96" s="290"/>
      <c r="C96" s="290"/>
      <c r="D96" s="290"/>
      <c r="E96" s="290"/>
      <c r="F96" s="290"/>
      <c r="G96" s="290"/>
    </row>
    <row r="97" spans="1:7">
      <c r="A97" s="290"/>
      <c r="B97" s="290"/>
      <c r="C97" s="290"/>
      <c r="D97" s="290"/>
      <c r="E97" s="290"/>
      <c r="F97" s="290"/>
      <c r="G97" s="290"/>
    </row>
    <row r="98" spans="1:7">
      <c r="A98" s="290"/>
      <c r="B98" s="290"/>
      <c r="C98" s="290"/>
      <c r="D98" s="290"/>
      <c r="E98" s="290"/>
      <c r="F98" s="290"/>
      <c r="G98" s="290"/>
    </row>
    <row r="99" spans="1:7">
      <c r="A99" s="290"/>
      <c r="B99" s="290"/>
      <c r="C99" s="290"/>
      <c r="D99" s="290"/>
      <c r="E99" s="290"/>
      <c r="F99" s="290"/>
      <c r="G99" s="290"/>
    </row>
    <row r="100" spans="1:7">
      <c r="A100" s="290"/>
      <c r="B100" s="290"/>
      <c r="C100" s="290"/>
      <c r="D100" s="290"/>
      <c r="E100" s="290"/>
      <c r="F100" s="290"/>
      <c r="G100" s="290"/>
    </row>
    <row r="101" spans="1:7">
      <c r="A101" s="290"/>
      <c r="B101" s="290"/>
      <c r="C101" s="290"/>
      <c r="D101" s="290"/>
      <c r="E101" s="290"/>
      <c r="F101" s="290"/>
      <c r="G101" s="290"/>
    </row>
    <row r="102" spans="1:7">
      <c r="A102" s="290"/>
      <c r="B102" s="290"/>
      <c r="C102" s="290"/>
      <c r="D102" s="290"/>
      <c r="E102" s="290"/>
      <c r="F102" s="290"/>
      <c r="G102" s="290"/>
    </row>
    <row r="103" spans="1:7">
      <c r="A103" s="290"/>
      <c r="B103" s="290"/>
      <c r="C103" s="290"/>
      <c r="D103" s="290"/>
      <c r="E103" s="290"/>
      <c r="F103" s="290"/>
      <c r="G103" s="290"/>
    </row>
    <row r="104" spans="1:7">
      <c r="A104" s="290"/>
      <c r="B104" s="290"/>
      <c r="C104" s="290"/>
      <c r="D104" s="290"/>
      <c r="E104" s="290"/>
      <c r="F104" s="290"/>
      <c r="G104" s="290"/>
    </row>
    <row r="105" spans="1:7">
      <c r="A105" s="290"/>
      <c r="B105" s="290"/>
      <c r="C105" s="290"/>
      <c r="D105" s="290"/>
      <c r="E105" s="290"/>
      <c r="F105" s="290"/>
      <c r="G105" s="290"/>
    </row>
    <row r="106" spans="1:7">
      <c r="A106" s="290"/>
      <c r="B106" s="290"/>
      <c r="C106" s="290"/>
      <c r="D106" s="290"/>
      <c r="E106" s="290"/>
      <c r="F106" s="290"/>
      <c r="G106" s="290"/>
    </row>
    <row r="107" spans="1:7">
      <c r="A107" s="290"/>
      <c r="B107" s="290"/>
      <c r="C107" s="290"/>
      <c r="D107" s="290"/>
      <c r="E107" s="290"/>
      <c r="F107" s="290"/>
      <c r="G107" s="290"/>
    </row>
    <row r="108" spans="1:7">
      <c r="A108" s="290"/>
      <c r="B108" s="290"/>
      <c r="C108" s="290"/>
      <c r="D108" s="290"/>
      <c r="E108" s="290"/>
      <c r="F108" s="290"/>
      <c r="G108" s="290"/>
    </row>
    <row r="109" spans="1:7">
      <c r="A109" s="290"/>
      <c r="B109" s="290"/>
      <c r="C109" s="290"/>
      <c r="D109" s="290"/>
      <c r="E109" s="290"/>
      <c r="F109" s="290"/>
      <c r="G109" s="290"/>
    </row>
    <row r="110" spans="1:7">
      <c r="A110" s="290"/>
      <c r="B110" s="290"/>
      <c r="C110" s="290"/>
      <c r="D110" s="290"/>
      <c r="E110" s="290"/>
      <c r="F110" s="290"/>
      <c r="G110" s="290"/>
    </row>
    <row r="111" spans="1:7">
      <c r="A111" s="290"/>
      <c r="B111" s="290"/>
      <c r="C111" s="290"/>
      <c r="D111" s="290"/>
      <c r="E111" s="290"/>
      <c r="F111" s="290"/>
      <c r="G111" s="290"/>
    </row>
    <row r="112" spans="1:7">
      <c r="A112" s="290"/>
      <c r="B112" s="290"/>
      <c r="C112" s="290"/>
      <c r="D112" s="290"/>
      <c r="E112" s="290"/>
      <c r="F112" s="290"/>
      <c r="G112" s="290"/>
    </row>
    <row r="113" spans="1:7">
      <c r="A113" s="290"/>
      <c r="B113" s="290"/>
      <c r="C113" s="290"/>
      <c r="D113" s="290"/>
      <c r="E113" s="290"/>
      <c r="F113" s="290"/>
      <c r="G113" s="290"/>
    </row>
    <row r="114" spans="1:7">
      <c r="A114" s="290"/>
      <c r="B114" s="290"/>
      <c r="C114" s="290"/>
      <c r="D114" s="290"/>
      <c r="E114" s="290"/>
      <c r="F114" s="290"/>
      <c r="G114" s="290"/>
    </row>
    <row r="115" spans="1:7">
      <c r="A115" s="290"/>
      <c r="B115" s="290"/>
      <c r="C115" s="290"/>
      <c r="D115" s="290"/>
      <c r="E115" s="290"/>
      <c r="F115" s="290"/>
      <c r="G115" s="290"/>
    </row>
    <row r="116" spans="1:7">
      <c r="A116" s="290"/>
      <c r="B116" s="290"/>
      <c r="C116" s="290"/>
      <c r="D116" s="290"/>
      <c r="E116" s="290"/>
      <c r="F116" s="290"/>
      <c r="G116" s="290"/>
    </row>
    <row r="117" spans="1:7">
      <c r="A117" s="290"/>
      <c r="B117" s="290"/>
      <c r="C117" s="290"/>
      <c r="D117" s="290"/>
      <c r="E117" s="290"/>
      <c r="F117" s="290"/>
      <c r="G117" s="290"/>
    </row>
    <row r="118" spans="1:7">
      <c r="A118" s="290"/>
      <c r="B118" s="290"/>
      <c r="C118" s="290"/>
      <c r="D118" s="290"/>
      <c r="E118" s="290"/>
      <c r="F118" s="290"/>
      <c r="G118" s="290"/>
    </row>
    <row r="119" spans="1:7">
      <c r="A119" s="290"/>
      <c r="B119" s="290"/>
      <c r="C119" s="290"/>
      <c r="D119" s="290"/>
      <c r="E119" s="290"/>
      <c r="F119" s="290"/>
      <c r="G119" s="290"/>
    </row>
    <row r="120" spans="1:7">
      <c r="A120" s="290"/>
      <c r="B120" s="290"/>
      <c r="C120" s="290"/>
      <c r="D120" s="290"/>
      <c r="E120" s="290"/>
      <c r="F120" s="290"/>
      <c r="G120" s="290"/>
    </row>
    <row r="121" spans="1:7">
      <c r="A121" s="290"/>
      <c r="B121" s="290"/>
      <c r="C121" s="290"/>
      <c r="D121" s="290"/>
      <c r="E121" s="290"/>
      <c r="F121" s="290"/>
      <c r="G121" s="290"/>
    </row>
    <row r="122" spans="1:7">
      <c r="A122" s="290"/>
      <c r="B122" s="290"/>
      <c r="C122" s="290"/>
      <c r="D122" s="290"/>
      <c r="E122" s="290"/>
      <c r="F122" s="290"/>
      <c r="G122" s="290"/>
    </row>
    <row r="123" spans="1:7">
      <c r="A123" s="290"/>
      <c r="B123" s="290"/>
      <c r="C123" s="290"/>
      <c r="D123" s="290"/>
      <c r="E123" s="290"/>
      <c r="F123" s="290"/>
      <c r="G123" s="290"/>
    </row>
    <row r="124" spans="1:7">
      <c r="A124" s="290"/>
      <c r="B124" s="290"/>
      <c r="C124" s="290"/>
      <c r="D124" s="290"/>
      <c r="E124" s="290"/>
      <c r="F124" s="290"/>
      <c r="G124" s="290"/>
    </row>
    <row r="125" spans="1:7">
      <c r="A125" s="290"/>
      <c r="B125" s="290"/>
      <c r="C125" s="290"/>
      <c r="D125" s="290"/>
      <c r="E125" s="290"/>
      <c r="F125" s="290"/>
      <c r="G125" s="290"/>
    </row>
    <row r="126" spans="1:7">
      <c r="A126" s="290"/>
      <c r="B126" s="290"/>
      <c r="C126" s="290"/>
      <c r="D126" s="290"/>
      <c r="E126" s="290"/>
      <c r="F126" s="290"/>
      <c r="G126" s="290"/>
    </row>
    <row r="127" spans="1:7">
      <c r="A127" s="290"/>
      <c r="B127" s="290"/>
      <c r="C127" s="290"/>
      <c r="D127" s="290"/>
      <c r="E127" s="290"/>
      <c r="F127" s="290"/>
      <c r="G127" s="290"/>
    </row>
    <row r="128" spans="1:7">
      <c r="A128" s="290"/>
      <c r="B128" s="290"/>
      <c r="C128" s="290"/>
      <c r="D128" s="290"/>
      <c r="E128" s="290"/>
      <c r="F128" s="290"/>
      <c r="G128" s="290"/>
    </row>
    <row r="129" spans="1:7">
      <c r="A129" s="290"/>
      <c r="B129" s="290"/>
      <c r="C129" s="290"/>
      <c r="D129" s="290"/>
      <c r="E129" s="290"/>
      <c r="F129" s="290"/>
      <c r="G129" s="290"/>
    </row>
    <row r="130" spans="1:7">
      <c r="A130" s="290"/>
      <c r="B130" s="290"/>
      <c r="C130" s="290"/>
      <c r="D130" s="290"/>
      <c r="E130" s="290"/>
      <c r="F130" s="290"/>
      <c r="G130" s="290"/>
    </row>
    <row r="131" spans="1:7">
      <c r="A131" s="290"/>
      <c r="B131" s="290"/>
      <c r="C131" s="290"/>
      <c r="D131" s="290"/>
      <c r="E131" s="290"/>
      <c r="F131" s="290"/>
      <c r="G131" s="290"/>
    </row>
    <row r="132" spans="1:7">
      <c r="A132" s="290"/>
      <c r="B132" s="290"/>
      <c r="C132" s="290"/>
      <c r="D132" s="290"/>
      <c r="E132" s="290"/>
      <c r="F132" s="290"/>
      <c r="G132" s="290"/>
    </row>
    <row r="133" spans="1:7">
      <c r="A133" s="290"/>
      <c r="B133" s="290"/>
      <c r="C133" s="290"/>
      <c r="D133" s="290"/>
      <c r="E133" s="290"/>
      <c r="F133" s="290"/>
      <c r="G133" s="290"/>
    </row>
    <row r="134" spans="1:7">
      <c r="A134" s="290"/>
      <c r="B134" s="290"/>
      <c r="C134" s="290"/>
      <c r="D134" s="290"/>
      <c r="E134" s="290"/>
      <c r="F134" s="290"/>
      <c r="G134" s="290"/>
    </row>
    <row r="135" spans="1:7">
      <c r="A135" s="290"/>
      <c r="B135" s="290"/>
      <c r="C135" s="290"/>
      <c r="D135" s="290"/>
      <c r="E135" s="290"/>
      <c r="F135" s="290"/>
      <c r="G135" s="290"/>
    </row>
    <row r="136" spans="1:7">
      <c r="A136" s="290"/>
      <c r="B136" s="290"/>
      <c r="C136" s="290"/>
      <c r="D136" s="290"/>
      <c r="E136" s="290"/>
      <c r="F136" s="290"/>
      <c r="G136" s="290"/>
    </row>
    <row r="137" spans="1:7">
      <c r="A137" s="290"/>
      <c r="B137" s="290"/>
      <c r="C137" s="290"/>
      <c r="D137" s="290"/>
      <c r="E137" s="290"/>
      <c r="F137" s="290"/>
      <c r="G137" s="290"/>
    </row>
    <row r="138" spans="1:7">
      <c r="A138" s="290"/>
      <c r="B138" s="290"/>
      <c r="C138" s="290"/>
      <c r="D138" s="290"/>
      <c r="E138" s="290"/>
      <c r="F138" s="290"/>
      <c r="G138" s="290"/>
    </row>
    <row r="139" spans="1:7">
      <c r="A139" s="290"/>
      <c r="B139" s="290"/>
      <c r="C139" s="290"/>
      <c r="D139" s="290"/>
      <c r="E139" s="290"/>
      <c r="F139" s="290"/>
      <c r="G139" s="290"/>
    </row>
    <row r="140" spans="1:7">
      <c r="A140" s="290"/>
      <c r="B140" s="290"/>
      <c r="C140" s="290"/>
      <c r="D140" s="290"/>
      <c r="E140" s="290"/>
      <c r="F140" s="290"/>
      <c r="G140" s="290"/>
    </row>
    <row r="141" spans="1:7">
      <c r="A141" s="290"/>
      <c r="B141" s="290"/>
      <c r="C141" s="290"/>
      <c r="D141" s="290"/>
      <c r="E141" s="290"/>
      <c r="F141" s="290"/>
      <c r="G141" s="290"/>
    </row>
    <row r="142" spans="1:7">
      <c r="A142" s="290"/>
      <c r="B142" s="290"/>
      <c r="C142" s="290"/>
      <c r="D142" s="290"/>
      <c r="E142" s="290"/>
      <c r="F142" s="290"/>
      <c r="G142" s="290"/>
    </row>
    <row r="143" spans="1:7">
      <c r="A143" s="290"/>
      <c r="B143" s="290"/>
      <c r="C143" s="290"/>
      <c r="D143" s="290"/>
      <c r="E143" s="290"/>
      <c r="F143" s="290"/>
      <c r="G143" s="290"/>
    </row>
    <row r="144" spans="1:7">
      <c r="A144" s="290"/>
      <c r="B144" s="290"/>
      <c r="C144" s="290"/>
      <c r="D144" s="290"/>
      <c r="E144" s="290"/>
      <c r="F144" s="290"/>
      <c r="G144" s="290"/>
    </row>
    <row r="145" spans="1:7">
      <c r="A145" s="290"/>
      <c r="B145" s="290"/>
      <c r="C145" s="290"/>
      <c r="D145" s="290"/>
      <c r="E145" s="290"/>
      <c r="F145" s="290"/>
      <c r="G145" s="290"/>
    </row>
    <row r="146" spans="1:7">
      <c r="A146" s="290"/>
      <c r="B146" s="290"/>
      <c r="C146" s="290"/>
      <c r="D146" s="290"/>
      <c r="E146" s="290"/>
      <c r="F146" s="290"/>
      <c r="G146" s="290"/>
    </row>
    <row r="147" spans="1:7">
      <c r="A147" s="290"/>
      <c r="B147" s="290"/>
      <c r="C147" s="290"/>
      <c r="D147" s="290"/>
      <c r="E147" s="290"/>
      <c r="F147" s="290"/>
      <c r="G147" s="290"/>
    </row>
    <row r="148" spans="1:7">
      <c r="A148" s="290"/>
      <c r="B148" s="290"/>
      <c r="C148" s="290"/>
      <c r="D148" s="290"/>
      <c r="E148" s="290"/>
      <c r="F148" s="290"/>
      <c r="G148" s="290"/>
    </row>
    <row r="149" spans="1:7">
      <c r="A149" s="290"/>
      <c r="B149" s="290"/>
      <c r="C149" s="290"/>
      <c r="D149" s="290"/>
      <c r="E149" s="290"/>
      <c r="F149" s="290"/>
      <c r="G149" s="290"/>
    </row>
    <row r="150" spans="1:7">
      <c r="A150" s="290"/>
      <c r="B150" s="290"/>
      <c r="C150" s="290"/>
      <c r="D150" s="290"/>
      <c r="E150" s="290"/>
      <c r="F150" s="290"/>
      <c r="G150" s="290"/>
    </row>
    <row r="151" spans="1:7">
      <c r="A151" s="290"/>
      <c r="B151" s="290"/>
      <c r="C151" s="290"/>
      <c r="D151" s="290"/>
      <c r="E151" s="290"/>
      <c r="F151" s="290"/>
      <c r="G151" s="290"/>
    </row>
    <row r="152" spans="1:7">
      <c r="A152" s="290"/>
      <c r="B152" s="290"/>
      <c r="C152" s="290"/>
      <c r="D152" s="290"/>
      <c r="E152" s="290"/>
      <c r="F152" s="290"/>
      <c r="G152" s="290"/>
    </row>
    <row r="153" spans="1:7">
      <c r="A153" s="290"/>
      <c r="B153" s="290"/>
      <c r="C153" s="290"/>
      <c r="D153" s="290"/>
      <c r="E153" s="290"/>
      <c r="F153" s="290"/>
      <c r="G153" s="290"/>
    </row>
    <row r="154" spans="1:7">
      <c r="A154" s="290"/>
      <c r="B154" s="290"/>
      <c r="C154" s="290"/>
      <c r="D154" s="290"/>
      <c r="E154" s="290"/>
      <c r="F154" s="290"/>
      <c r="G154" s="290"/>
    </row>
    <row r="155" spans="1:7">
      <c r="A155" s="290"/>
      <c r="B155" s="290"/>
      <c r="C155" s="290"/>
      <c r="D155" s="290"/>
      <c r="E155" s="290"/>
      <c r="F155" s="290"/>
      <c r="G155" s="290"/>
    </row>
    <row r="156" spans="1:7">
      <c r="A156" s="290"/>
      <c r="B156" s="290"/>
      <c r="C156" s="290"/>
      <c r="D156" s="290"/>
      <c r="E156" s="290"/>
      <c r="F156" s="290"/>
      <c r="G156" s="290"/>
    </row>
    <row r="157" spans="1:7">
      <c r="A157" s="290"/>
      <c r="B157" s="290"/>
      <c r="C157" s="290"/>
      <c r="D157" s="290"/>
      <c r="E157" s="290"/>
      <c r="F157" s="290"/>
      <c r="G157" s="290"/>
    </row>
    <row r="158" spans="1:7">
      <c r="A158" s="290"/>
      <c r="B158" s="290"/>
      <c r="C158" s="290"/>
      <c r="D158" s="290"/>
      <c r="E158" s="290"/>
      <c r="F158" s="290"/>
      <c r="G158" s="290"/>
    </row>
    <row r="159" spans="1:7">
      <c r="A159" s="290"/>
      <c r="B159" s="290"/>
      <c r="C159" s="290"/>
      <c r="D159" s="290"/>
      <c r="E159" s="290"/>
      <c r="F159" s="290"/>
      <c r="G159" s="290"/>
    </row>
    <row r="160" spans="1:7">
      <c r="A160" s="290"/>
      <c r="B160" s="290"/>
      <c r="C160" s="290"/>
      <c r="D160" s="290"/>
      <c r="E160" s="290"/>
      <c r="F160" s="290"/>
      <c r="G160" s="290"/>
    </row>
    <row r="161" spans="1:7">
      <c r="A161" s="290"/>
      <c r="B161" s="290"/>
      <c r="C161" s="290"/>
      <c r="D161" s="290"/>
      <c r="E161" s="290"/>
      <c r="F161" s="290"/>
      <c r="G161" s="290"/>
    </row>
    <row r="162" spans="1:7">
      <c r="A162" s="290"/>
      <c r="B162" s="290"/>
      <c r="C162" s="290"/>
      <c r="D162" s="290"/>
      <c r="E162" s="290"/>
      <c r="F162" s="290"/>
      <c r="G162" s="290"/>
    </row>
    <row r="163" spans="1:7">
      <c r="A163" s="290"/>
      <c r="B163" s="290"/>
      <c r="C163" s="290"/>
      <c r="D163" s="290"/>
      <c r="E163" s="290"/>
      <c r="F163" s="290"/>
      <c r="G163" s="290"/>
    </row>
    <row r="164" spans="1:7">
      <c r="A164" s="290"/>
      <c r="B164" s="290"/>
      <c r="C164" s="290"/>
      <c r="D164" s="290"/>
      <c r="E164" s="290"/>
      <c r="F164" s="290"/>
      <c r="G164" s="290"/>
    </row>
    <row r="165" spans="1:7">
      <c r="A165" s="290"/>
      <c r="B165" s="290"/>
      <c r="C165" s="290"/>
      <c r="D165" s="290"/>
      <c r="E165" s="290"/>
      <c r="F165" s="290"/>
      <c r="G165" s="290"/>
    </row>
    <row r="166" spans="1:7">
      <c r="A166" s="290"/>
      <c r="B166" s="290"/>
      <c r="C166" s="290"/>
      <c r="D166" s="290"/>
      <c r="E166" s="290"/>
      <c r="F166" s="290"/>
      <c r="G166" s="290"/>
    </row>
    <row r="167" spans="1:7">
      <c r="A167" s="290"/>
      <c r="B167" s="290"/>
      <c r="C167" s="290"/>
      <c r="D167" s="290"/>
      <c r="E167" s="290"/>
      <c r="F167" s="290"/>
      <c r="G167" s="290"/>
    </row>
    <row r="168" spans="1:7">
      <c r="A168" s="290"/>
      <c r="B168" s="290"/>
      <c r="C168" s="290"/>
      <c r="D168" s="290"/>
      <c r="E168" s="290"/>
      <c r="F168" s="290"/>
      <c r="G168" s="290"/>
    </row>
    <row r="169" spans="1:7">
      <c r="A169" s="290"/>
      <c r="B169" s="290"/>
      <c r="C169" s="290"/>
      <c r="D169" s="290"/>
      <c r="E169" s="290"/>
      <c r="F169" s="290"/>
      <c r="G169" s="290"/>
    </row>
    <row r="170" spans="1:7">
      <c r="A170" s="290"/>
      <c r="B170" s="290"/>
      <c r="C170" s="290"/>
      <c r="D170" s="290"/>
      <c r="E170" s="290"/>
      <c r="F170" s="290"/>
      <c r="G170" s="290"/>
    </row>
    <row r="171" spans="1:7">
      <c r="A171" s="290"/>
      <c r="B171" s="290"/>
      <c r="C171" s="290"/>
      <c r="D171" s="290"/>
      <c r="E171" s="290"/>
      <c r="F171" s="290"/>
      <c r="G171" s="290"/>
    </row>
    <row r="172" spans="1:7">
      <c r="A172" s="290"/>
      <c r="B172" s="290"/>
      <c r="C172" s="290"/>
      <c r="D172" s="290"/>
      <c r="E172" s="290"/>
      <c r="F172" s="290"/>
      <c r="G172" s="290"/>
    </row>
    <row r="173" spans="1:7">
      <c r="A173" s="290"/>
      <c r="B173" s="290"/>
      <c r="C173" s="290"/>
      <c r="D173" s="290"/>
      <c r="E173" s="290"/>
      <c r="F173" s="290"/>
      <c r="G173" s="290"/>
    </row>
    <row r="174" spans="1:7">
      <c r="A174" s="290"/>
      <c r="B174" s="290"/>
      <c r="C174" s="290"/>
      <c r="D174" s="290"/>
      <c r="E174" s="290"/>
      <c r="F174" s="290"/>
      <c r="G174" s="290"/>
    </row>
    <row r="175" spans="1:7">
      <c r="A175" s="290"/>
      <c r="B175" s="290"/>
      <c r="C175" s="290"/>
      <c r="D175" s="290"/>
      <c r="E175" s="290"/>
      <c r="F175" s="290"/>
      <c r="G175" s="290"/>
    </row>
    <row r="176" spans="1:7">
      <c r="A176" s="290"/>
      <c r="B176" s="290"/>
      <c r="C176" s="290"/>
      <c r="D176" s="290"/>
      <c r="E176" s="290"/>
      <c r="F176" s="290"/>
      <c r="G176" s="290"/>
    </row>
    <row r="177" spans="1:7">
      <c r="A177" s="290"/>
      <c r="B177" s="290"/>
      <c r="C177" s="290"/>
      <c r="D177" s="290"/>
      <c r="E177" s="290"/>
      <c r="F177" s="290"/>
      <c r="G177" s="290"/>
    </row>
    <row r="178" spans="1:7">
      <c r="A178" s="290"/>
      <c r="B178" s="290"/>
      <c r="C178" s="290"/>
      <c r="D178" s="290"/>
      <c r="E178" s="290"/>
      <c r="F178" s="290"/>
      <c r="G178" s="290"/>
    </row>
    <row r="179" spans="1:7">
      <c r="A179" s="290"/>
      <c r="B179" s="290"/>
      <c r="C179" s="290"/>
      <c r="D179" s="290"/>
      <c r="E179" s="290"/>
      <c r="F179" s="290"/>
      <c r="G179" s="290"/>
    </row>
    <row r="180" spans="1:7">
      <c r="A180" s="290"/>
      <c r="B180" s="290"/>
      <c r="C180" s="290"/>
      <c r="D180" s="290"/>
      <c r="E180" s="290"/>
      <c r="F180" s="290"/>
      <c r="G180" s="290"/>
    </row>
    <row r="181" spans="1:7">
      <c r="A181" s="290"/>
      <c r="B181" s="290"/>
      <c r="C181" s="290"/>
      <c r="D181" s="290"/>
      <c r="E181" s="290"/>
      <c r="F181" s="290"/>
      <c r="G181" s="290"/>
    </row>
    <row r="182" spans="1:7">
      <c r="A182" s="290"/>
      <c r="B182" s="290"/>
      <c r="C182" s="290"/>
      <c r="D182" s="290"/>
      <c r="E182" s="290"/>
      <c r="F182" s="290"/>
      <c r="G182" s="290"/>
    </row>
    <row r="183" spans="1:7">
      <c r="A183" s="290"/>
      <c r="B183" s="290"/>
      <c r="C183" s="290"/>
      <c r="D183" s="290"/>
      <c r="E183" s="290"/>
      <c r="F183" s="290"/>
      <c r="G183" s="290"/>
    </row>
    <row r="184" spans="1:7">
      <c r="A184" s="290"/>
      <c r="B184" s="290"/>
      <c r="C184" s="290"/>
      <c r="D184" s="290"/>
      <c r="E184" s="290"/>
      <c r="F184" s="290"/>
      <c r="G184" s="290"/>
    </row>
    <row r="185" spans="1:7">
      <c r="A185" s="290"/>
      <c r="B185" s="290"/>
      <c r="C185" s="290"/>
      <c r="D185" s="290"/>
      <c r="E185" s="290"/>
      <c r="F185" s="290"/>
      <c r="G185" s="290"/>
    </row>
    <row r="186" spans="1:7">
      <c r="A186" s="290"/>
      <c r="B186" s="290"/>
      <c r="C186" s="290"/>
      <c r="D186" s="290"/>
      <c r="E186" s="290"/>
      <c r="F186" s="290"/>
      <c r="G186" s="290"/>
    </row>
    <row r="187" spans="1:7">
      <c r="A187" s="290"/>
      <c r="B187" s="290"/>
      <c r="C187" s="290"/>
      <c r="D187" s="290"/>
      <c r="E187" s="290"/>
      <c r="F187" s="290"/>
      <c r="G187" s="290"/>
    </row>
    <row r="188" spans="1:7">
      <c r="A188" s="290"/>
      <c r="B188" s="290"/>
      <c r="C188" s="290"/>
      <c r="D188" s="290"/>
      <c r="E188" s="290"/>
      <c r="F188" s="290"/>
      <c r="G188" s="290"/>
    </row>
    <row r="189" spans="1:7">
      <c r="A189" s="290"/>
      <c r="B189" s="290"/>
      <c r="C189" s="290"/>
      <c r="D189" s="290"/>
      <c r="E189" s="290"/>
      <c r="F189" s="290"/>
      <c r="G189" s="290"/>
    </row>
    <row r="190" spans="1:7">
      <c r="A190" s="290"/>
      <c r="B190" s="290"/>
      <c r="C190" s="290"/>
      <c r="D190" s="290"/>
      <c r="E190" s="290"/>
      <c r="F190" s="290"/>
      <c r="G190" s="290"/>
    </row>
    <row r="191" spans="1:7">
      <c r="A191" s="290"/>
      <c r="B191" s="290"/>
      <c r="C191" s="290"/>
      <c r="D191" s="290"/>
      <c r="E191" s="290"/>
      <c r="F191" s="290"/>
      <c r="G191" s="290"/>
    </row>
    <row r="192" spans="1:7">
      <c r="A192" s="290"/>
      <c r="B192" s="290"/>
      <c r="C192" s="290"/>
      <c r="D192" s="290"/>
      <c r="E192" s="290"/>
      <c r="F192" s="290"/>
      <c r="G192" s="290"/>
    </row>
    <row r="193" spans="1:7">
      <c r="A193" s="290"/>
      <c r="B193" s="290"/>
      <c r="C193" s="290"/>
      <c r="D193" s="290"/>
      <c r="E193" s="290"/>
      <c r="F193" s="290"/>
      <c r="G193" s="290"/>
    </row>
    <row r="194" spans="1:7">
      <c r="A194" s="290"/>
      <c r="B194" s="290"/>
      <c r="C194" s="290"/>
      <c r="D194" s="290"/>
      <c r="E194" s="290"/>
      <c r="F194" s="290"/>
      <c r="G194" s="290"/>
    </row>
    <row r="195" spans="1:7">
      <c r="A195" s="290"/>
      <c r="B195" s="290"/>
      <c r="C195" s="290"/>
      <c r="D195" s="290"/>
      <c r="E195" s="290"/>
      <c r="F195" s="290"/>
      <c r="G195" s="290"/>
    </row>
    <row r="196" spans="1:7">
      <c r="A196" s="290"/>
      <c r="B196" s="290"/>
      <c r="C196" s="290"/>
      <c r="D196" s="290"/>
      <c r="E196" s="290"/>
      <c r="F196" s="290"/>
      <c r="G196" s="290"/>
    </row>
    <row r="197" spans="1:7">
      <c r="A197" s="290"/>
      <c r="B197" s="290"/>
      <c r="C197" s="290"/>
      <c r="D197" s="290"/>
      <c r="E197" s="290"/>
      <c r="F197" s="290"/>
      <c r="G197" s="290"/>
    </row>
    <row r="198" spans="1:7">
      <c r="A198" s="290"/>
      <c r="B198" s="290"/>
      <c r="C198" s="290"/>
      <c r="D198" s="290"/>
      <c r="E198" s="290"/>
      <c r="F198" s="290"/>
      <c r="G198" s="290"/>
    </row>
    <row r="199" spans="1:7">
      <c r="A199" s="290"/>
      <c r="B199" s="290"/>
      <c r="C199" s="290"/>
      <c r="D199" s="290"/>
      <c r="E199" s="290"/>
      <c r="F199" s="290"/>
      <c r="G199" s="290"/>
    </row>
    <row r="200" spans="1:7">
      <c r="A200" s="290"/>
      <c r="B200" s="290"/>
      <c r="C200" s="290"/>
      <c r="D200" s="290"/>
      <c r="E200" s="290"/>
      <c r="F200" s="290"/>
      <c r="G200" s="290"/>
    </row>
    <row r="201" spans="1:7">
      <c r="A201" s="290"/>
      <c r="B201" s="290"/>
      <c r="C201" s="290"/>
      <c r="D201" s="290"/>
      <c r="E201" s="290"/>
      <c r="F201" s="290"/>
      <c r="G201" s="290"/>
    </row>
    <row r="202" spans="1:7">
      <c r="A202" s="290"/>
      <c r="B202" s="290"/>
      <c r="C202" s="290"/>
      <c r="D202" s="290"/>
      <c r="E202" s="290"/>
      <c r="F202" s="290"/>
      <c r="G202" s="290"/>
    </row>
    <row r="203" spans="1:7">
      <c r="A203" s="290"/>
      <c r="B203" s="290"/>
      <c r="C203" s="290"/>
      <c r="D203" s="290"/>
      <c r="E203" s="290"/>
      <c r="F203" s="290"/>
      <c r="G203" s="290"/>
    </row>
    <row r="204" spans="1:7">
      <c r="A204" s="290"/>
      <c r="B204" s="290"/>
      <c r="C204" s="290"/>
      <c r="D204" s="290"/>
      <c r="E204" s="290"/>
      <c r="F204" s="290"/>
      <c r="G204" s="290"/>
    </row>
    <row r="205" spans="1:7">
      <c r="A205" s="290"/>
      <c r="B205" s="290"/>
      <c r="C205" s="290"/>
      <c r="D205" s="290"/>
      <c r="E205" s="290"/>
      <c r="F205" s="290"/>
      <c r="G205" s="290"/>
    </row>
    <row r="206" spans="1:7">
      <c r="A206" s="290"/>
      <c r="B206" s="290"/>
      <c r="C206" s="290"/>
      <c r="D206" s="290"/>
      <c r="E206" s="290"/>
      <c r="F206" s="290"/>
      <c r="G206" s="290"/>
    </row>
    <row r="207" spans="1:7">
      <c r="A207" s="290"/>
      <c r="B207" s="290"/>
      <c r="C207" s="290"/>
      <c r="D207" s="290"/>
      <c r="E207" s="290"/>
      <c r="F207" s="290"/>
      <c r="G207" s="290"/>
    </row>
    <row r="208" spans="1:7">
      <c r="A208" s="290"/>
      <c r="B208" s="290"/>
      <c r="C208" s="290"/>
      <c r="D208" s="290"/>
      <c r="E208" s="290"/>
      <c r="F208" s="290"/>
      <c r="G208" s="290"/>
    </row>
    <row r="209" spans="1:7">
      <c r="A209" s="290"/>
      <c r="B209" s="290"/>
      <c r="C209" s="290"/>
      <c r="D209" s="290"/>
      <c r="E209" s="290"/>
      <c r="F209" s="290"/>
      <c r="G209" s="290"/>
    </row>
    <row r="210" spans="1:7">
      <c r="A210" s="290"/>
      <c r="B210" s="290"/>
      <c r="C210" s="290"/>
      <c r="D210" s="290"/>
      <c r="E210" s="290"/>
      <c r="F210" s="290"/>
      <c r="G210" s="290"/>
    </row>
    <row r="211" spans="1:7">
      <c r="A211" s="290"/>
      <c r="B211" s="290"/>
      <c r="C211" s="290"/>
      <c r="D211" s="290"/>
      <c r="E211" s="290"/>
      <c r="F211" s="290"/>
      <c r="G211" s="290"/>
    </row>
    <row r="212" spans="1:7">
      <c r="A212" s="290"/>
      <c r="B212" s="290"/>
      <c r="C212" s="290"/>
      <c r="D212" s="290"/>
      <c r="E212" s="290"/>
      <c r="F212" s="290"/>
      <c r="G212" s="290"/>
    </row>
    <row r="213" spans="1:7">
      <c r="A213" s="290"/>
      <c r="B213" s="290"/>
      <c r="C213" s="290"/>
      <c r="D213" s="290"/>
      <c r="E213" s="290"/>
      <c r="F213" s="290"/>
      <c r="G213" s="290"/>
    </row>
    <row r="214" spans="1:7">
      <c r="A214" s="290"/>
      <c r="B214" s="290"/>
      <c r="C214" s="290"/>
      <c r="D214" s="290"/>
      <c r="E214" s="290"/>
      <c r="F214" s="290"/>
      <c r="G214" s="290"/>
    </row>
    <row r="215" spans="1:7">
      <c r="A215" s="290"/>
      <c r="B215" s="290"/>
      <c r="C215" s="290"/>
      <c r="D215" s="290"/>
      <c r="E215" s="290"/>
      <c r="F215" s="290"/>
      <c r="G215" s="290"/>
    </row>
    <row r="216" spans="1:7">
      <c r="A216" s="290"/>
      <c r="B216" s="290"/>
      <c r="C216" s="290"/>
      <c r="D216" s="290"/>
      <c r="E216" s="290"/>
      <c r="F216" s="290"/>
      <c r="G216" s="290"/>
    </row>
    <row r="217" spans="1:7">
      <c r="A217" s="290"/>
      <c r="B217" s="290"/>
      <c r="C217" s="290"/>
      <c r="D217" s="290"/>
      <c r="E217" s="290"/>
      <c r="F217" s="290"/>
      <c r="G217" s="290"/>
    </row>
    <row r="218" spans="1:7">
      <c r="A218" s="290"/>
      <c r="B218" s="290"/>
      <c r="C218" s="290"/>
      <c r="D218" s="290"/>
      <c r="E218" s="290"/>
      <c r="F218" s="290"/>
      <c r="G218" s="290"/>
    </row>
    <row r="219" spans="1:7">
      <c r="A219" s="290"/>
      <c r="B219" s="290"/>
      <c r="C219" s="290"/>
      <c r="D219" s="290"/>
      <c r="E219" s="290"/>
      <c r="F219" s="290"/>
      <c r="G219" s="290"/>
    </row>
    <row r="220" spans="1:7">
      <c r="A220" s="290"/>
      <c r="B220" s="290"/>
      <c r="C220" s="290"/>
      <c r="D220" s="290"/>
      <c r="E220" s="290"/>
      <c r="F220" s="290"/>
      <c r="G220" s="290"/>
    </row>
    <row r="221" spans="1:7">
      <c r="A221" s="290"/>
      <c r="B221" s="290"/>
      <c r="C221" s="290"/>
      <c r="D221" s="290"/>
      <c r="E221" s="290"/>
      <c r="F221" s="290"/>
      <c r="G221" s="290"/>
    </row>
    <row r="222" spans="1:7">
      <c r="A222" s="290"/>
      <c r="B222" s="290"/>
      <c r="C222" s="290"/>
      <c r="D222" s="290"/>
      <c r="E222" s="290"/>
      <c r="F222" s="290"/>
      <c r="G222" s="290"/>
    </row>
    <row r="223" spans="1:7">
      <c r="A223" s="290"/>
      <c r="B223" s="290"/>
      <c r="C223" s="290"/>
      <c r="D223" s="290"/>
      <c r="E223" s="290"/>
      <c r="F223" s="290"/>
      <c r="G223" s="290"/>
    </row>
    <row r="224" spans="1:7">
      <c r="A224" s="290"/>
      <c r="B224" s="290"/>
      <c r="C224" s="290"/>
      <c r="D224" s="290"/>
      <c r="E224" s="290"/>
      <c r="F224" s="290"/>
      <c r="G224" s="290"/>
    </row>
    <row r="225" spans="1:7">
      <c r="A225" s="290"/>
      <c r="B225" s="290"/>
      <c r="C225" s="290"/>
      <c r="D225" s="290"/>
      <c r="E225" s="290"/>
      <c r="F225" s="290"/>
      <c r="G225" s="290"/>
    </row>
    <row r="226" spans="1:7">
      <c r="A226" s="290"/>
      <c r="B226" s="290"/>
      <c r="C226" s="290"/>
      <c r="D226" s="290"/>
      <c r="E226" s="290"/>
      <c r="F226" s="290"/>
      <c r="G226" s="290"/>
    </row>
    <row r="227" spans="1:7">
      <c r="A227" s="290"/>
      <c r="B227" s="290"/>
      <c r="C227" s="290"/>
      <c r="D227" s="290"/>
      <c r="E227" s="290"/>
      <c r="F227" s="290"/>
      <c r="G227" s="290"/>
    </row>
    <row r="228" spans="1:7">
      <c r="A228" s="290"/>
      <c r="B228" s="290"/>
      <c r="C228" s="290"/>
      <c r="D228" s="290"/>
      <c r="E228" s="290"/>
      <c r="F228" s="290"/>
      <c r="G228" s="290"/>
    </row>
    <row r="229" spans="1:7">
      <c r="A229" s="290"/>
      <c r="B229" s="290"/>
      <c r="C229" s="290"/>
      <c r="D229" s="290"/>
      <c r="E229" s="290"/>
      <c r="F229" s="290"/>
      <c r="G229" s="290"/>
    </row>
    <row r="230" spans="1:7">
      <c r="A230" s="290"/>
      <c r="B230" s="290"/>
      <c r="C230" s="290"/>
      <c r="D230" s="290"/>
      <c r="E230" s="290"/>
      <c r="F230" s="290"/>
      <c r="G230" s="290"/>
    </row>
    <row r="231" spans="1:7">
      <c r="A231" s="290"/>
      <c r="B231" s="290"/>
      <c r="C231" s="290"/>
      <c r="D231" s="290"/>
      <c r="E231" s="290"/>
      <c r="F231" s="290"/>
      <c r="G231" s="290"/>
    </row>
    <row r="232" spans="1:7">
      <c r="A232" s="290"/>
      <c r="B232" s="290"/>
      <c r="C232" s="290"/>
      <c r="D232" s="290"/>
      <c r="E232" s="290"/>
      <c r="F232" s="290"/>
      <c r="G232" s="290"/>
    </row>
    <row r="233" spans="1:7">
      <c r="A233" s="290"/>
      <c r="B233" s="290"/>
      <c r="C233" s="290"/>
      <c r="D233" s="290"/>
      <c r="E233" s="290"/>
      <c r="F233" s="290"/>
      <c r="G233" s="290"/>
    </row>
    <row r="234" spans="1:7">
      <c r="A234" s="290"/>
      <c r="B234" s="290"/>
      <c r="C234" s="290"/>
      <c r="D234" s="290"/>
      <c r="E234" s="290"/>
      <c r="F234" s="290"/>
      <c r="G234" s="290"/>
    </row>
    <row r="235" spans="1:7">
      <c r="A235" s="290"/>
      <c r="B235" s="290"/>
      <c r="C235" s="290"/>
      <c r="D235" s="290"/>
      <c r="E235" s="290"/>
      <c r="F235" s="290"/>
      <c r="G235" s="290"/>
    </row>
    <row r="236" spans="1:7">
      <c r="A236" s="290"/>
      <c r="B236" s="290"/>
      <c r="C236" s="290"/>
      <c r="D236" s="290"/>
      <c r="E236" s="290"/>
      <c r="F236" s="290"/>
      <c r="G236" s="290"/>
    </row>
    <row r="237" spans="1:7">
      <c r="A237" s="290"/>
      <c r="B237" s="290"/>
      <c r="C237" s="290"/>
      <c r="D237" s="290"/>
      <c r="E237" s="290"/>
      <c r="F237" s="290"/>
      <c r="G237" s="290"/>
    </row>
    <row r="238" spans="1:7">
      <c r="A238" s="290"/>
      <c r="B238" s="290"/>
      <c r="C238" s="290"/>
      <c r="D238" s="290"/>
      <c r="E238" s="290"/>
      <c r="F238" s="290"/>
      <c r="G238" s="290"/>
    </row>
    <row r="239" spans="1:7">
      <c r="A239" s="290"/>
      <c r="B239" s="290"/>
      <c r="C239" s="290"/>
      <c r="D239" s="290"/>
      <c r="E239" s="290"/>
      <c r="F239" s="290"/>
      <c r="G239" s="290"/>
    </row>
    <row r="240" spans="1:7">
      <c r="A240" s="290"/>
      <c r="B240" s="290"/>
      <c r="C240" s="290"/>
      <c r="D240" s="290"/>
      <c r="E240" s="290"/>
      <c r="F240" s="290"/>
      <c r="G240" s="290"/>
    </row>
    <row r="241" spans="1:7">
      <c r="A241" s="290"/>
      <c r="B241" s="290"/>
      <c r="C241" s="290"/>
      <c r="D241" s="290"/>
      <c r="E241" s="290"/>
      <c r="F241" s="290"/>
      <c r="G241" s="290"/>
    </row>
    <row r="242" spans="1:7">
      <c r="A242" s="290"/>
      <c r="B242" s="290"/>
      <c r="C242" s="290"/>
      <c r="D242" s="290"/>
      <c r="E242" s="290"/>
      <c r="F242" s="290"/>
      <c r="G242" s="290"/>
    </row>
    <row r="243" spans="1:7">
      <c r="A243" s="290"/>
      <c r="B243" s="290"/>
      <c r="C243" s="290"/>
      <c r="D243" s="290"/>
      <c r="E243" s="290"/>
      <c r="F243" s="290"/>
      <c r="G243" s="290"/>
    </row>
    <row r="244" spans="1:7">
      <c r="A244" s="290"/>
      <c r="B244" s="290"/>
      <c r="C244" s="290"/>
      <c r="D244" s="290"/>
      <c r="E244" s="290"/>
      <c r="F244" s="290"/>
      <c r="G244" s="290"/>
    </row>
    <row r="245" spans="1:7">
      <c r="A245" s="290"/>
      <c r="B245" s="290"/>
      <c r="C245" s="290"/>
      <c r="D245" s="290"/>
      <c r="E245" s="290"/>
      <c r="F245" s="290"/>
      <c r="G245" s="290"/>
    </row>
    <row r="246" spans="1:7">
      <c r="A246" s="290"/>
      <c r="B246" s="290"/>
      <c r="C246" s="290"/>
      <c r="D246" s="290"/>
      <c r="E246" s="290"/>
      <c r="F246" s="290"/>
      <c r="G246" s="290"/>
    </row>
    <row r="247" spans="1:7">
      <c r="A247" s="290"/>
      <c r="B247" s="290"/>
      <c r="C247" s="290"/>
      <c r="D247" s="290"/>
      <c r="E247" s="290"/>
      <c r="F247" s="290"/>
      <c r="G247" s="290"/>
    </row>
    <row r="248" spans="1:7">
      <c r="A248" s="290"/>
      <c r="B248" s="290"/>
      <c r="C248" s="290"/>
      <c r="D248" s="290"/>
      <c r="E248" s="290"/>
      <c r="F248" s="290"/>
      <c r="G248" s="290"/>
    </row>
    <row r="249" spans="1:7">
      <c r="A249" s="290"/>
      <c r="B249" s="290"/>
      <c r="C249" s="290"/>
      <c r="D249" s="290"/>
      <c r="E249" s="290"/>
      <c r="F249" s="290"/>
      <c r="G249" s="290"/>
    </row>
    <row r="250" spans="1:7">
      <c r="A250" s="290"/>
      <c r="B250" s="290"/>
      <c r="C250" s="290"/>
      <c r="D250" s="290"/>
      <c r="E250" s="290"/>
      <c r="F250" s="290"/>
      <c r="G250" s="290"/>
    </row>
    <row r="251" spans="1:7">
      <c r="A251" s="290"/>
      <c r="B251" s="290"/>
      <c r="C251" s="290"/>
      <c r="D251" s="290"/>
      <c r="E251" s="290"/>
      <c r="F251" s="290"/>
      <c r="G251" s="290"/>
    </row>
    <row r="252" spans="1:7">
      <c r="A252" s="290"/>
      <c r="B252" s="290"/>
      <c r="C252" s="290"/>
      <c r="D252" s="290"/>
      <c r="E252" s="290"/>
      <c r="F252" s="290"/>
      <c r="G252" s="290"/>
    </row>
    <row r="253" spans="1:7">
      <c r="A253" s="290"/>
      <c r="B253" s="290"/>
      <c r="C253" s="290"/>
      <c r="D253" s="290"/>
      <c r="E253" s="290"/>
      <c r="F253" s="290"/>
      <c r="G253" s="290"/>
    </row>
    <row r="254" spans="1:7">
      <c r="A254" s="290"/>
      <c r="B254" s="290"/>
      <c r="C254" s="290"/>
      <c r="D254" s="290"/>
      <c r="E254" s="290"/>
      <c r="F254" s="290"/>
      <c r="G254" s="290"/>
    </row>
    <row r="255" spans="1:7">
      <c r="A255" s="290"/>
      <c r="B255" s="290"/>
      <c r="C255" s="290"/>
      <c r="D255" s="290"/>
      <c r="E255" s="290"/>
      <c r="F255" s="290"/>
      <c r="G255" s="290"/>
    </row>
    <row r="256" spans="1:7">
      <c r="A256" s="290"/>
      <c r="B256" s="290"/>
      <c r="C256" s="290"/>
      <c r="D256" s="290"/>
      <c r="E256" s="290"/>
      <c r="F256" s="290"/>
      <c r="G256" s="290"/>
    </row>
    <row r="257" spans="1:7">
      <c r="A257" s="290"/>
      <c r="B257" s="290"/>
      <c r="C257" s="290"/>
      <c r="D257" s="290"/>
      <c r="E257" s="290"/>
      <c r="F257" s="290"/>
      <c r="G257" s="290"/>
    </row>
    <row r="258" spans="1:7">
      <c r="A258" s="290"/>
      <c r="B258" s="290"/>
      <c r="C258" s="290"/>
      <c r="D258" s="290"/>
      <c r="E258" s="290"/>
      <c r="F258" s="290"/>
      <c r="G258" s="290"/>
    </row>
    <row r="259" spans="1:7">
      <c r="A259" s="290"/>
      <c r="B259" s="290"/>
      <c r="C259" s="290"/>
      <c r="D259" s="290"/>
      <c r="E259" s="290"/>
      <c r="F259" s="290"/>
      <c r="G259" s="290"/>
    </row>
    <row r="260" spans="1:7">
      <c r="A260" s="290"/>
      <c r="B260" s="290"/>
      <c r="C260" s="290"/>
      <c r="D260" s="290"/>
      <c r="E260" s="290"/>
      <c r="F260" s="290"/>
      <c r="G260" s="290"/>
    </row>
    <row r="261" spans="1:7">
      <c r="A261" s="290"/>
      <c r="B261" s="290"/>
      <c r="C261" s="290"/>
      <c r="D261" s="290"/>
      <c r="E261" s="290"/>
      <c r="F261" s="290"/>
      <c r="G261" s="290"/>
    </row>
    <row r="262" spans="1:7">
      <c r="A262" s="290"/>
      <c r="B262" s="290"/>
      <c r="C262" s="290"/>
      <c r="D262" s="290"/>
      <c r="E262" s="290"/>
      <c r="F262" s="290"/>
      <c r="G262" s="290"/>
    </row>
    <row r="263" spans="1:7">
      <c r="A263" s="290"/>
      <c r="B263" s="290"/>
      <c r="C263" s="290"/>
      <c r="D263" s="290"/>
      <c r="E263" s="290"/>
      <c r="F263" s="290"/>
      <c r="G263" s="290"/>
    </row>
    <row r="264" spans="1:7">
      <c r="A264" s="290"/>
      <c r="B264" s="290"/>
      <c r="C264" s="290"/>
      <c r="D264" s="290"/>
      <c r="E264" s="290"/>
      <c r="F264" s="290"/>
      <c r="G264" s="290"/>
    </row>
    <row r="265" spans="1:7">
      <c r="A265" s="290"/>
      <c r="B265" s="290"/>
      <c r="C265" s="290"/>
      <c r="D265" s="290"/>
      <c r="E265" s="290"/>
      <c r="F265" s="290"/>
      <c r="G265" s="290"/>
    </row>
    <row r="266" spans="1:7">
      <c r="A266" s="290"/>
      <c r="B266" s="290"/>
      <c r="C266" s="290"/>
      <c r="D266" s="290"/>
      <c r="E266" s="290"/>
      <c r="F266" s="290"/>
      <c r="G266" s="290"/>
    </row>
    <row r="267" spans="1:7">
      <c r="A267" s="290"/>
      <c r="B267" s="290"/>
      <c r="C267" s="290"/>
      <c r="D267" s="290"/>
      <c r="E267" s="290"/>
      <c r="F267" s="290"/>
      <c r="G267" s="290"/>
    </row>
    <row r="268" spans="1:7">
      <c r="A268" s="290"/>
      <c r="B268" s="290"/>
      <c r="C268" s="290"/>
      <c r="D268" s="290"/>
      <c r="E268" s="290"/>
      <c r="F268" s="290"/>
      <c r="G268" s="290"/>
    </row>
    <row r="269" spans="1:7">
      <c r="A269" s="290"/>
      <c r="B269" s="290"/>
      <c r="C269" s="290"/>
      <c r="D269" s="290"/>
      <c r="E269" s="290"/>
      <c r="F269" s="290"/>
      <c r="G269" s="290"/>
    </row>
    <row r="270" spans="1:7">
      <c r="A270" s="290"/>
      <c r="B270" s="290"/>
      <c r="C270" s="290"/>
      <c r="D270" s="290"/>
      <c r="E270" s="290"/>
      <c r="F270" s="290"/>
      <c r="G270" s="290"/>
    </row>
    <row r="271" spans="1:7">
      <c r="A271" s="290"/>
      <c r="B271" s="290"/>
      <c r="C271" s="290"/>
      <c r="D271" s="290"/>
      <c r="E271" s="290"/>
      <c r="F271" s="290"/>
      <c r="G271" s="290"/>
    </row>
    <row r="272" spans="1:7">
      <c r="A272" s="290"/>
      <c r="B272" s="290"/>
      <c r="C272" s="290"/>
      <c r="D272" s="290"/>
      <c r="E272" s="290"/>
      <c r="F272" s="290"/>
      <c r="G272" s="290"/>
    </row>
    <row r="273" spans="1:7">
      <c r="A273" s="290"/>
      <c r="B273" s="290"/>
      <c r="C273" s="290"/>
      <c r="D273" s="290"/>
      <c r="E273" s="290"/>
      <c r="F273" s="290"/>
      <c r="G273" s="290"/>
    </row>
    <row r="274" spans="1:7">
      <c r="A274" s="290"/>
      <c r="B274" s="290"/>
      <c r="C274" s="290"/>
      <c r="D274" s="290"/>
      <c r="E274" s="290"/>
      <c r="F274" s="290"/>
      <c r="G274" s="290"/>
    </row>
    <row r="275" spans="1:7">
      <c r="A275" s="290"/>
      <c r="B275" s="290"/>
      <c r="C275" s="290"/>
      <c r="D275" s="290"/>
      <c r="E275" s="290"/>
      <c r="F275" s="290"/>
      <c r="G275" s="290"/>
    </row>
    <row r="276" spans="1:7">
      <c r="A276" s="290"/>
      <c r="B276" s="290"/>
      <c r="C276" s="290"/>
      <c r="D276" s="290"/>
      <c r="E276" s="290"/>
      <c r="F276" s="290"/>
      <c r="G276" s="290"/>
    </row>
    <row r="277" spans="1:7">
      <c r="A277" s="290"/>
      <c r="B277" s="290"/>
      <c r="C277" s="290"/>
      <c r="D277" s="290"/>
      <c r="E277" s="290"/>
      <c r="F277" s="290"/>
      <c r="G277" s="290"/>
    </row>
    <row r="278" spans="1:7">
      <c r="A278" s="290"/>
      <c r="B278" s="290"/>
      <c r="C278" s="290"/>
      <c r="D278" s="290"/>
      <c r="E278" s="290"/>
      <c r="F278" s="290"/>
      <c r="G278" s="290"/>
    </row>
    <row r="279" spans="1:7">
      <c r="A279" s="290"/>
      <c r="B279" s="290"/>
      <c r="C279" s="290"/>
      <c r="D279" s="290"/>
      <c r="E279" s="290"/>
      <c r="F279" s="290"/>
      <c r="G279" s="290"/>
    </row>
    <row r="280" spans="1:7">
      <c r="A280" s="290"/>
      <c r="B280" s="290"/>
      <c r="C280" s="290"/>
      <c r="D280" s="290"/>
      <c r="E280" s="290"/>
      <c r="F280" s="290"/>
      <c r="G280" s="290"/>
    </row>
    <row r="281" spans="1:7">
      <c r="A281" s="290"/>
      <c r="B281" s="290"/>
      <c r="C281" s="290"/>
      <c r="D281" s="290"/>
      <c r="E281" s="290"/>
      <c r="F281" s="290"/>
      <c r="G281" s="290"/>
    </row>
    <row r="282" spans="1:7">
      <c r="A282" s="290"/>
      <c r="B282" s="290"/>
      <c r="C282" s="290"/>
      <c r="D282" s="290"/>
      <c r="E282" s="290"/>
      <c r="F282" s="290"/>
      <c r="G282" s="290"/>
    </row>
    <row r="283" spans="1:7">
      <c r="A283" s="290"/>
      <c r="B283" s="290"/>
      <c r="C283" s="290"/>
      <c r="D283" s="290"/>
      <c r="E283" s="290"/>
      <c r="F283" s="290"/>
      <c r="G283" s="290"/>
    </row>
    <row r="284" spans="1:7">
      <c r="A284" s="290"/>
      <c r="B284" s="290"/>
      <c r="C284" s="290"/>
      <c r="D284" s="290"/>
      <c r="E284" s="290"/>
      <c r="F284" s="290"/>
      <c r="G284" s="290"/>
    </row>
    <row r="285" spans="1:7">
      <c r="A285" s="290"/>
      <c r="B285" s="290"/>
      <c r="C285" s="290"/>
      <c r="D285" s="290"/>
      <c r="E285" s="290"/>
      <c r="F285" s="290"/>
      <c r="G285" s="290"/>
    </row>
    <row r="286" spans="1:7">
      <c r="A286" s="290"/>
      <c r="B286" s="290"/>
      <c r="C286" s="290"/>
      <c r="D286" s="290"/>
      <c r="E286" s="290"/>
      <c r="F286" s="290"/>
      <c r="G286" s="290"/>
    </row>
    <row r="287" spans="1:7">
      <c r="A287" s="290"/>
      <c r="B287" s="290"/>
      <c r="C287" s="290"/>
      <c r="D287" s="290"/>
      <c r="E287" s="290"/>
      <c r="F287" s="290"/>
      <c r="G287" s="290"/>
    </row>
    <row r="288" spans="1:7">
      <c r="A288" s="290"/>
      <c r="B288" s="290"/>
      <c r="C288" s="290"/>
      <c r="D288" s="290"/>
      <c r="E288" s="290"/>
      <c r="F288" s="290"/>
      <c r="G288" s="290"/>
    </row>
    <row r="289" spans="1:7">
      <c r="A289" s="290"/>
      <c r="B289" s="290"/>
      <c r="C289" s="290"/>
      <c r="D289" s="290"/>
      <c r="E289" s="290"/>
      <c r="F289" s="290"/>
      <c r="G289" s="290"/>
    </row>
    <row r="290" spans="1:7">
      <c r="A290" s="290"/>
      <c r="B290" s="290"/>
      <c r="C290" s="290"/>
      <c r="D290" s="290"/>
      <c r="E290" s="290"/>
      <c r="F290" s="290"/>
      <c r="G290" s="290"/>
    </row>
    <row r="291" spans="1:7">
      <c r="A291" s="290"/>
      <c r="B291" s="290"/>
      <c r="C291" s="290"/>
      <c r="D291" s="290"/>
      <c r="E291" s="290"/>
      <c r="F291" s="290"/>
      <c r="G291" s="290"/>
    </row>
    <row r="292" spans="1:7">
      <c r="A292" s="290"/>
      <c r="B292" s="290"/>
      <c r="C292" s="290"/>
      <c r="D292" s="290"/>
      <c r="E292" s="290"/>
      <c r="F292" s="290"/>
      <c r="G292" s="290"/>
    </row>
    <row r="293" spans="1:7">
      <c r="A293" s="290"/>
      <c r="B293" s="290"/>
      <c r="C293" s="290"/>
      <c r="D293" s="290"/>
      <c r="E293" s="290"/>
      <c r="F293" s="290"/>
      <c r="G293" s="290"/>
    </row>
    <row r="294" spans="1:7">
      <c r="A294" s="290"/>
      <c r="B294" s="290"/>
      <c r="C294" s="290"/>
      <c r="D294" s="290"/>
      <c r="E294" s="290"/>
      <c r="F294" s="290"/>
      <c r="G294" s="290"/>
    </row>
    <row r="295" spans="1:7">
      <c r="A295" s="290"/>
      <c r="B295" s="290"/>
      <c r="C295" s="290"/>
      <c r="D295" s="290"/>
      <c r="E295" s="290"/>
      <c r="F295" s="290"/>
      <c r="G295" s="290"/>
    </row>
    <row r="296" spans="1:7">
      <c r="A296" s="290"/>
      <c r="B296" s="290"/>
      <c r="C296" s="290"/>
      <c r="D296" s="290"/>
      <c r="E296" s="290"/>
      <c r="F296" s="290"/>
      <c r="G296" s="290"/>
    </row>
    <row r="297" spans="1:7">
      <c r="A297" s="290"/>
      <c r="B297" s="290"/>
      <c r="C297" s="290"/>
      <c r="D297" s="290"/>
      <c r="E297" s="290"/>
      <c r="F297" s="290"/>
      <c r="G297" s="290"/>
    </row>
    <row r="298" spans="1:7">
      <c r="A298" s="290"/>
      <c r="B298" s="290"/>
      <c r="C298" s="290"/>
      <c r="D298" s="290"/>
      <c r="E298" s="290"/>
      <c r="F298" s="290"/>
      <c r="G298" s="290"/>
    </row>
    <row r="299" spans="1:7">
      <c r="A299" s="290"/>
      <c r="B299" s="290"/>
      <c r="C299" s="290"/>
      <c r="D299" s="290"/>
      <c r="E299" s="290"/>
      <c r="F299" s="290"/>
      <c r="G299" s="290"/>
    </row>
    <row r="300" spans="1:7">
      <c r="A300" s="290"/>
      <c r="B300" s="290"/>
      <c r="C300" s="290"/>
      <c r="D300" s="290"/>
      <c r="E300" s="290"/>
      <c r="F300" s="290"/>
      <c r="G300" s="290"/>
    </row>
    <row r="301" spans="1:7">
      <c r="A301" s="290"/>
      <c r="B301" s="290"/>
      <c r="C301" s="290"/>
      <c r="D301" s="290"/>
      <c r="E301" s="290"/>
      <c r="F301" s="290"/>
      <c r="G301" s="290"/>
    </row>
    <row r="302" spans="1:7">
      <c r="A302" s="290"/>
      <c r="B302" s="290"/>
      <c r="C302" s="290"/>
      <c r="D302" s="290"/>
      <c r="E302" s="290"/>
      <c r="F302" s="290"/>
      <c r="G302" s="290"/>
    </row>
    <row r="303" spans="1:7">
      <c r="A303" s="290"/>
      <c r="B303" s="290"/>
      <c r="C303" s="290"/>
      <c r="D303" s="290"/>
      <c r="E303" s="290"/>
      <c r="F303" s="290"/>
      <c r="G303" s="290"/>
    </row>
    <row r="304" spans="1:7">
      <c r="A304" s="290"/>
      <c r="B304" s="290"/>
      <c r="C304" s="290"/>
      <c r="D304" s="290"/>
      <c r="E304" s="290"/>
      <c r="F304" s="290"/>
      <c r="G304" s="290"/>
    </row>
    <row r="305" spans="1:7">
      <c r="A305" s="290"/>
      <c r="B305" s="290"/>
      <c r="C305" s="290"/>
      <c r="D305" s="290"/>
      <c r="E305" s="290"/>
      <c r="F305" s="290"/>
      <c r="G305" s="290"/>
    </row>
    <row r="306" spans="1:7">
      <c r="A306" s="290"/>
      <c r="B306" s="290"/>
      <c r="C306" s="290"/>
      <c r="D306" s="290"/>
      <c r="E306" s="290"/>
      <c r="F306" s="290"/>
      <c r="G306" s="290"/>
    </row>
    <row r="307" spans="1:7">
      <c r="A307" s="290"/>
      <c r="B307" s="290"/>
      <c r="C307" s="290"/>
      <c r="D307" s="290"/>
      <c r="E307" s="290"/>
      <c r="F307" s="290"/>
      <c r="G307" s="290"/>
    </row>
    <row r="308" spans="1:7">
      <c r="A308" s="290"/>
      <c r="B308" s="290"/>
      <c r="C308" s="290"/>
      <c r="D308" s="290"/>
      <c r="E308" s="290"/>
      <c r="F308" s="290"/>
      <c r="G308" s="290"/>
    </row>
    <row r="309" spans="1:7">
      <c r="A309" s="290"/>
      <c r="B309" s="290"/>
      <c r="C309" s="290"/>
      <c r="D309" s="290"/>
      <c r="E309" s="290"/>
      <c r="F309" s="290"/>
      <c r="G309" s="290"/>
    </row>
    <row r="310" spans="1:7">
      <c r="A310" s="290"/>
      <c r="B310" s="290"/>
      <c r="C310" s="290"/>
      <c r="D310" s="290"/>
      <c r="E310" s="290"/>
      <c r="F310" s="290"/>
      <c r="G310" s="290"/>
    </row>
    <row r="311" spans="1:7">
      <c r="A311" s="290"/>
      <c r="B311" s="290"/>
      <c r="C311" s="290"/>
      <c r="D311" s="290"/>
      <c r="E311" s="290"/>
      <c r="F311" s="290"/>
      <c r="G311" s="290"/>
    </row>
    <row r="312" spans="1:7">
      <c r="A312" s="290"/>
      <c r="B312" s="290"/>
      <c r="C312" s="290"/>
      <c r="D312" s="290"/>
      <c r="E312" s="290"/>
      <c r="F312" s="290"/>
      <c r="G312" s="290"/>
    </row>
    <row r="313" spans="1:7">
      <c r="A313" s="290"/>
      <c r="B313" s="290"/>
      <c r="C313" s="290"/>
      <c r="D313" s="290"/>
      <c r="E313" s="290"/>
      <c r="F313" s="290"/>
      <c r="G313" s="290"/>
    </row>
    <row r="314" spans="1:7">
      <c r="A314" s="290"/>
      <c r="B314" s="290"/>
      <c r="C314" s="290"/>
      <c r="D314" s="290"/>
      <c r="E314" s="290"/>
      <c r="F314" s="290"/>
      <c r="G314" s="290"/>
    </row>
    <row r="315" spans="1:7">
      <c r="A315" s="290"/>
      <c r="B315" s="290"/>
      <c r="C315" s="290"/>
      <c r="D315" s="290"/>
      <c r="E315" s="290"/>
      <c r="F315" s="290"/>
      <c r="G315" s="290"/>
    </row>
    <row r="316" spans="1:7">
      <c r="A316" s="290"/>
      <c r="B316" s="290"/>
      <c r="C316" s="290"/>
      <c r="D316" s="290"/>
      <c r="E316" s="290"/>
      <c r="F316" s="290"/>
      <c r="G316" s="290"/>
    </row>
    <row r="317" spans="1:7">
      <c r="A317" s="290"/>
      <c r="B317" s="290"/>
      <c r="C317" s="290"/>
      <c r="D317" s="290"/>
      <c r="E317" s="290"/>
      <c r="F317" s="290"/>
      <c r="G317" s="290"/>
    </row>
    <row r="318" spans="1:7">
      <c r="A318" s="290"/>
      <c r="B318" s="290"/>
      <c r="C318" s="290"/>
      <c r="D318" s="290"/>
      <c r="E318" s="290"/>
      <c r="F318" s="290"/>
      <c r="G318" s="290"/>
    </row>
    <row r="319" spans="1:7">
      <c r="A319" s="290"/>
      <c r="B319" s="290"/>
      <c r="C319" s="290"/>
      <c r="D319" s="290"/>
      <c r="E319" s="290"/>
      <c r="F319" s="290"/>
      <c r="G319" s="290"/>
    </row>
    <row r="320" spans="1:7">
      <c r="A320" s="290"/>
      <c r="B320" s="290"/>
      <c r="C320" s="290"/>
      <c r="D320" s="290"/>
      <c r="E320" s="290"/>
      <c r="F320" s="290"/>
      <c r="G320" s="290"/>
    </row>
    <row r="321" spans="1:7">
      <c r="A321" s="290"/>
      <c r="B321" s="290"/>
      <c r="C321" s="290"/>
      <c r="D321" s="290"/>
      <c r="E321" s="290"/>
      <c r="F321" s="290"/>
      <c r="G321" s="290"/>
    </row>
    <row r="322" spans="1:7">
      <c r="A322" s="290"/>
      <c r="B322" s="290"/>
      <c r="C322" s="290"/>
      <c r="D322" s="290"/>
      <c r="E322" s="290"/>
      <c r="F322" s="290"/>
      <c r="G322" s="290"/>
    </row>
    <row r="323" spans="1:7">
      <c r="A323" s="290"/>
      <c r="B323" s="290"/>
      <c r="C323" s="290"/>
      <c r="D323" s="290"/>
      <c r="E323" s="290"/>
      <c r="F323" s="290"/>
      <c r="G323" s="290"/>
    </row>
    <row r="324" spans="1:7">
      <c r="A324" s="290"/>
      <c r="B324" s="290"/>
      <c r="C324" s="290"/>
      <c r="D324" s="290"/>
      <c r="E324" s="290"/>
      <c r="F324" s="290"/>
      <c r="G324" s="290"/>
    </row>
    <row r="325" spans="1:7">
      <c r="A325" s="290"/>
      <c r="B325" s="290"/>
      <c r="C325" s="290"/>
      <c r="D325" s="290"/>
      <c r="E325" s="290"/>
      <c r="F325" s="290"/>
      <c r="G325" s="290"/>
    </row>
    <row r="326" spans="1:7">
      <c r="A326" s="290"/>
      <c r="B326" s="290"/>
      <c r="C326" s="290"/>
      <c r="D326" s="290"/>
      <c r="E326" s="290"/>
      <c r="F326" s="290"/>
      <c r="G326" s="290"/>
    </row>
    <row r="327" spans="1:7">
      <c r="A327" s="290"/>
      <c r="B327" s="290"/>
      <c r="C327" s="290"/>
      <c r="D327" s="290"/>
      <c r="E327" s="290"/>
      <c r="F327" s="290"/>
      <c r="G327" s="290"/>
    </row>
    <row r="328" spans="1:7">
      <c r="A328" s="290"/>
      <c r="B328" s="290"/>
      <c r="C328" s="290"/>
      <c r="D328" s="290"/>
      <c r="E328" s="290"/>
      <c r="F328" s="290"/>
      <c r="G328" s="290"/>
    </row>
    <row r="329" spans="1:7">
      <c r="A329" s="290"/>
      <c r="B329" s="290"/>
      <c r="C329" s="290"/>
      <c r="D329" s="290"/>
      <c r="E329" s="290"/>
      <c r="F329" s="290"/>
      <c r="G329" s="290"/>
    </row>
    <row r="330" spans="1:7">
      <c r="A330" s="290"/>
      <c r="B330" s="290"/>
      <c r="C330" s="290"/>
      <c r="D330" s="290"/>
      <c r="E330" s="290"/>
      <c r="F330" s="290"/>
      <c r="G330" s="290"/>
    </row>
    <row r="331" spans="1:7">
      <c r="A331" s="290"/>
      <c r="B331" s="290"/>
      <c r="C331" s="290"/>
      <c r="D331" s="290"/>
      <c r="E331" s="290"/>
      <c r="F331" s="290"/>
      <c r="G331" s="290"/>
    </row>
    <row r="332" spans="1:7">
      <c r="A332" s="290"/>
      <c r="B332" s="290"/>
      <c r="C332" s="290"/>
      <c r="D332" s="290"/>
      <c r="E332" s="290"/>
      <c r="F332" s="290"/>
      <c r="G332" s="290"/>
    </row>
    <row r="333" spans="1:7">
      <c r="A333" s="290"/>
      <c r="B333" s="290"/>
      <c r="C333" s="290"/>
      <c r="D333" s="290"/>
      <c r="E333" s="290"/>
      <c r="F333" s="290"/>
      <c r="G333" s="290"/>
    </row>
    <row r="334" spans="1:7">
      <c r="A334" s="290"/>
      <c r="B334" s="290"/>
      <c r="C334" s="290"/>
      <c r="D334" s="290"/>
      <c r="E334" s="290"/>
      <c r="F334" s="290"/>
      <c r="G334" s="290"/>
    </row>
    <row r="335" spans="1:7">
      <c r="A335" s="290"/>
      <c r="B335" s="290"/>
      <c r="C335" s="290"/>
      <c r="D335" s="290"/>
      <c r="E335" s="290"/>
      <c r="F335" s="290"/>
      <c r="G335" s="290"/>
    </row>
    <row r="336" spans="1:7">
      <c r="A336" s="290"/>
      <c r="B336" s="290"/>
      <c r="C336" s="290"/>
      <c r="D336" s="290"/>
      <c r="E336" s="290"/>
      <c r="F336" s="290"/>
      <c r="G336" s="290"/>
    </row>
    <row r="337" spans="1:7">
      <c r="A337" s="290"/>
      <c r="B337" s="290"/>
      <c r="C337" s="290"/>
      <c r="D337" s="290"/>
      <c r="E337" s="290"/>
      <c r="F337" s="290"/>
      <c r="G337" s="290"/>
    </row>
    <row r="338" spans="1:7">
      <c r="A338" s="290"/>
      <c r="B338" s="290"/>
      <c r="C338" s="290"/>
      <c r="D338" s="290"/>
      <c r="E338" s="290"/>
      <c r="F338" s="290"/>
      <c r="G338" s="290"/>
    </row>
    <row r="339" spans="1:7">
      <c r="A339" s="290"/>
      <c r="B339" s="290"/>
      <c r="C339" s="290"/>
      <c r="D339" s="290"/>
      <c r="E339" s="290"/>
      <c r="F339" s="290"/>
      <c r="G339" s="290"/>
    </row>
    <row r="340" spans="1:7">
      <c r="A340" s="290"/>
      <c r="B340" s="290"/>
      <c r="C340" s="290"/>
      <c r="D340" s="290"/>
      <c r="E340" s="290"/>
      <c r="F340" s="290"/>
      <c r="G340" s="290"/>
    </row>
    <row r="341" spans="1:7">
      <c r="A341" s="290"/>
      <c r="B341" s="290"/>
      <c r="C341" s="290"/>
      <c r="D341" s="290"/>
      <c r="E341" s="290"/>
      <c r="F341" s="290"/>
      <c r="G341" s="290"/>
    </row>
    <row r="342" spans="1:7">
      <c r="A342" s="290"/>
      <c r="B342" s="290"/>
      <c r="C342" s="290"/>
      <c r="D342" s="290"/>
      <c r="E342" s="290"/>
      <c r="F342" s="290"/>
      <c r="G342" s="290"/>
    </row>
    <row r="343" spans="1:7">
      <c r="A343" s="290"/>
      <c r="B343" s="290"/>
      <c r="C343" s="290"/>
      <c r="D343" s="290"/>
      <c r="E343" s="290"/>
      <c r="F343" s="290"/>
      <c r="G343" s="290"/>
    </row>
    <row r="344" spans="1:7">
      <c r="A344" s="290"/>
      <c r="B344" s="290"/>
      <c r="C344" s="290"/>
      <c r="D344" s="290"/>
      <c r="E344" s="290"/>
      <c r="F344" s="290"/>
      <c r="G344" s="290"/>
    </row>
    <row r="345" spans="1:7">
      <c r="A345" s="290"/>
      <c r="B345" s="290"/>
      <c r="C345" s="290"/>
      <c r="D345" s="290"/>
      <c r="E345" s="290"/>
      <c r="F345" s="290"/>
      <c r="G345" s="290"/>
    </row>
    <row r="346" spans="1:7">
      <c r="A346" s="290"/>
      <c r="B346" s="290"/>
      <c r="C346" s="290"/>
      <c r="D346" s="290"/>
      <c r="E346" s="290"/>
      <c r="F346" s="290"/>
      <c r="G346" s="290"/>
    </row>
    <row r="347" spans="1:7">
      <c r="A347" s="290"/>
      <c r="B347" s="290"/>
      <c r="C347" s="290"/>
      <c r="D347" s="290"/>
      <c r="E347" s="290"/>
      <c r="F347" s="290"/>
      <c r="G347" s="290"/>
    </row>
    <row r="348" spans="1:7">
      <c r="A348" s="290"/>
      <c r="B348" s="290"/>
      <c r="C348" s="290"/>
      <c r="D348" s="290"/>
      <c r="E348" s="290"/>
      <c r="F348" s="290"/>
      <c r="G348" s="290"/>
    </row>
    <row r="349" spans="1:7">
      <c r="A349" s="290"/>
      <c r="B349" s="290"/>
      <c r="C349" s="290"/>
      <c r="D349" s="290"/>
      <c r="E349" s="290"/>
      <c r="F349" s="290"/>
      <c r="G349" s="290"/>
    </row>
    <row r="350" spans="1:7">
      <c r="A350" s="290"/>
      <c r="B350" s="290"/>
      <c r="C350" s="290"/>
      <c r="D350" s="290"/>
      <c r="E350" s="290"/>
      <c r="F350" s="290"/>
      <c r="G350" s="290"/>
    </row>
    <row r="351" spans="1:7">
      <c r="A351" s="290"/>
      <c r="B351" s="290"/>
      <c r="C351" s="290"/>
      <c r="D351" s="290"/>
      <c r="E351" s="290"/>
      <c r="F351" s="290"/>
      <c r="G351" s="290"/>
    </row>
    <row r="352" spans="1:7">
      <c r="A352" s="290"/>
      <c r="B352" s="290"/>
      <c r="C352" s="290"/>
      <c r="D352" s="290"/>
      <c r="E352" s="290"/>
      <c r="F352" s="290"/>
      <c r="G352" s="290"/>
    </row>
    <row r="353" spans="1:7">
      <c r="A353" s="290"/>
      <c r="B353" s="290"/>
      <c r="C353" s="290"/>
      <c r="D353" s="290"/>
      <c r="E353" s="290"/>
      <c r="F353" s="290"/>
      <c r="G353" s="290"/>
    </row>
    <row r="354" spans="1:7">
      <c r="A354" s="290"/>
      <c r="B354" s="290"/>
      <c r="C354" s="290"/>
      <c r="D354" s="290"/>
      <c r="E354" s="290"/>
      <c r="F354" s="290"/>
      <c r="G354" s="290"/>
    </row>
    <row r="355" spans="1:7">
      <c r="A355" s="290"/>
      <c r="B355" s="290"/>
      <c r="C355" s="290"/>
      <c r="D355" s="290"/>
      <c r="E355" s="290"/>
      <c r="F355" s="290"/>
      <c r="G355" s="290"/>
    </row>
    <row r="356" spans="1:7">
      <c r="A356" s="290"/>
      <c r="B356" s="290"/>
      <c r="C356" s="290"/>
      <c r="D356" s="290"/>
      <c r="E356" s="290"/>
      <c r="F356" s="290"/>
      <c r="G356" s="290"/>
    </row>
    <row r="357" spans="1:7">
      <c r="A357" s="290"/>
      <c r="B357" s="290"/>
      <c r="C357" s="290"/>
      <c r="D357" s="290"/>
      <c r="E357" s="290"/>
      <c r="F357" s="290"/>
      <c r="G357" s="290"/>
    </row>
    <row r="358" spans="1:7">
      <c r="A358" s="290"/>
      <c r="B358" s="290"/>
      <c r="C358" s="290"/>
      <c r="D358" s="290"/>
      <c r="E358" s="290"/>
      <c r="F358" s="290"/>
      <c r="G358" s="290"/>
    </row>
    <row r="359" spans="1:7">
      <c r="A359" s="290"/>
      <c r="B359" s="290"/>
      <c r="C359" s="290"/>
      <c r="D359" s="290"/>
      <c r="E359" s="290"/>
      <c r="F359" s="290"/>
      <c r="G359" s="290"/>
    </row>
    <row r="360" spans="1:7">
      <c r="A360" s="290"/>
      <c r="B360" s="290"/>
      <c r="C360" s="290"/>
      <c r="D360" s="290"/>
      <c r="E360" s="290"/>
      <c r="F360" s="290"/>
      <c r="G360" s="290"/>
    </row>
    <row r="361" spans="1:7">
      <c r="A361" s="290"/>
      <c r="B361" s="290"/>
      <c r="C361" s="290"/>
      <c r="D361" s="290"/>
      <c r="E361" s="290"/>
      <c r="F361" s="290"/>
      <c r="G361" s="290"/>
    </row>
    <row r="362" spans="1:7">
      <c r="A362" s="290"/>
      <c r="B362" s="290"/>
      <c r="C362" s="290"/>
      <c r="D362" s="290"/>
      <c r="E362" s="290"/>
      <c r="F362" s="290"/>
      <c r="G362" s="290"/>
    </row>
    <row r="363" spans="1:7">
      <c r="A363" s="290"/>
      <c r="B363" s="290"/>
      <c r="C363" s="290"/>
      <c r="D363" s="290"/>
      <c r="E363" s="290"/>
      <c r="F363" s="290"/>
      <c r="G363" s="290"/>
    </row>
    <row r="364" spans="1:7">
      <c r="A364" s="290"/>
      <c r="B364" s="290"/>
      <c r="C364" s="290"/>
      <c r="D364" s="290"/>
      <c r="E364" s="290"/>
      <c r="F364" s="290"/>
      <c r="G364" s="290"/>
    </row>
    <row r="365" spans="1:7">
      <c r="A365" s="290"/>
      <c r="B365" s="290"/>
      <c r="C365" s="290"/>
      <c r="D365" s="290"/>
      <c r="E365" s="290"/>
      <c r="F365" s="290"/>
      <c r="G365" s="290"/>
    </row>
    <row r="366" spans="1:7">
      <c r="A366" s="290"/>
      <c r="B366" s="290"/>
      <c r="C366" s="290"/>
      <c r="D366" s="290"/>
      <c r="E366" s="290"/>
      <c r="F366" s="290"/>
      <c r="G366" s="290"/>
    </row>
    <row r="367" spans="1:7">
      <c r="A367" s="290"/>
      <c r="B367" s="290"/>
      <c r="C367" s="290"/>
      <c r="D367" s="290"/>
      <c r="E367" s="290"/>
      <c r="F367" s="290"/>
      <c r="G367" s="290"/>
    </row>
    <row r="368" spans="1:7">
      <c r="A368" s="290"/>
      <c r="B368" s="290"/>
      <c r="C368" s="290"/>
      <c r="D368" s="290"/>
      <c r="E368" s="290"/>
      <c r="F368" s="290"/>
      <c r="G368" s="290"/>
    </row>
    <row r="369" spans="1:7">
      <c r="A369" s="290"/>
      <c r="B369" s="290"/>
      <c r="C369" s="290"/>
      <c r="D369" s="290"/>
      <c r="E369" s="290"/>
      <c r="F369" s="290"/>
      <c r="G369" s="290"/>
    </row>
    <row r="370" spans="1:7">
      <c r="A370" s="290"/>
      <c r="B370" s="290"/>
      <c r="C370" s="290"/>
      <c r="D370" s="290"/>
      <c r="E370" s="290"/>
      <c r="F370" s="290"/>
      <c r="G370" s="290"/>
    </row>
    <row r="371" spans="1:7">
      <c r="A371" s="290"/>
      <c r="B371" s="290"/>
      <c r="C371" s="290"/>
      <c r="D371" s="290"/>
      <c r="E371" s="290"/>
      <c r="F371" s="290"/>
      <c r="G371" s="290"/>
    </row>
    <row r="372" spans="1:7">
      <c r="A372" s="290"/>
      <c r="B372" s="290"/>
      <c r="C372" s="290"/>
      <c r="D372" s="290"/>
      <c r="E372" s="290"/>
      <c r="F372" s="290"/>
      <c r="G372" s="290"/>
    </row>
    <row r="373" spans="1:7">
      <c r="A373" s="290"/>
      <c r="B373" s="290"/>
      <c r="C373" s="290"/>
      <c r="D373" s="290"/>
      <c r="E373" s="290"/>
      <c r="F373" s="290"/>
      <c r="G373" s="290"/>
    </row>
    <row r="374" spans="1:7">
      <c r="A374" s="290"/>
      <c r="B374" s="290"/>
      <c r="C374" s="290"/>
      <c r="D374" s="290"/>
      <c r="E374" s="290"/>
      <c r="F374" s="290"/>
      <c r="G374" s="290"/>
    </row>
    <row r="375" spans="1:7">
      <c r="A375" s="290"/>
      <c r="B375" s="290"/>
      <c r="C375" s="290"/>
      <c r="D375" s="290"/>
      <c r="E375" s="290"/>
      <c r="F375" s="290"/>
      <c r="G375" s="290"/>
    </row>
    <row r="376" spans="1:7">
      <c r="A376" s="290"/>
      <c r="B376" s="290"/>
      <c r="C376" s="290"/>
      <c r="D376" s="290"/>
      <c r="E376" s="290"/>
      <c r="F376" s="290"/>
      <c r="G376" s="290"/>
    </row>
    <row r="377" spans="1:7">
      <c r="A377" s="290"/>
      <c r="B377" s="290"/>
      <c r="C377" s="290"/>
      <c r="D377" s="290"/>
      <c r="E377" s="290"/>
      <c r="F377" s="290"/>
      <c r="G377" s="290"/>
    </row>
    <row r="378" spans="1:7">
      <c r="A378" s="290"/>
      <c r="B378" s="290"/>
      <c r="C378" s="290"/>
      <c r="D378" s="290"/>
      <c r="E378" s="290"/>
      <c r="F378" s="290"/>
      <c r="G378" s="290"/>
    </row>
    <row r="379" spans="1:7">
      <c r="A379" s="290"/>
      <c r="B379" s="290"/>
      <c r="C379" s="290"/>
      <c r="D379" s="290"/>
      <c r="E379" s="290"/>
      <c r="F379" s="290"/>
      <c r="G379" s="290"/>
    </row>
    <row r="380" spans="1:7">
      <c r="A380" s="290"/>
      <c r="B380" s="290"/>
      <c r="C380" s="290"/>
      <c r="D380" s="290"/>
      <c r="E380" s="290"/>
      <c r="F380" s="290"/>
      <c r="G380" s="290"/>
    </row>
    <row r="381" spans="1:7">
      <c r="A381" s="290"/>
      <c r="B381" s="290"/>
      <c r="C381" s="290"/>
      <c r="D381" s="290"/>
      <c r="E381" s="290"/>
      <c r="F381" s="290"/>
      <c r="G381" s="290"/>
    </row>
    <row r="382" spans="1:7">
      <c r="A382" s="290"/>
      <c r="B382" s="290"/>
      <c r="C382" s="290"/>
      <c r="D382" s="290"/>
      <c r="E382" s="290"/>
      <c r="F382" s="290"/>
      <c r="G382" s="290"/>
    </row>
    <row r="383" spans="1:7">
      <c r="A383" s="290"/>
      <c r="B383" s="290"/>
      <c r="C383" s="290"/>
      <c r="D383" s="290"/>
      <c r="E383" s="290"/>
      <c r="F383" s="290"/>
      <c r="G383" s="290"/>
    </row>
    <row r="384" spans="1:7">
      <c r="A384" s="290"/>
      <c r="B384" s="290"/>
      <c r="C384" s="290"/>
      <c r="D384" s="290"/>
      <c r="E384" s="290"/>
      <c r="F384" s="290"/>
      <c r="G384" s="290"/>
    </row>
    <row r="385" spans="1:7">
      <c r="A385" s="290"/>
      <c r="B385" s="290"/>
      <c r="C385" s="290"/>
      <c r="D385" s="290"/>
      <c r="E385" s="290"/>
      <c r="F385" s="290"/>
      <c r="G385" s="290"/>
    </row>
    <row r="386" spans="1:7">
      <c r="A386" s="290"/>
      <c r="B386" s="290"/>
      <c r="C386" s="290"/>
      <c r="D386" s="290"/>
      <c r="E386" s="290"/>
      <c r="F386" s="290"/>
      <c r="G386" s="290"/>
    </row>
    <row r="387" spans="1:7">
      <c r="A387" s="290"/>
      <c r="B387" s="290"/>
      <c r="C387" s="290"/>
      <c r="D387" s="290"/>
      <c r="E387" s="290"/>
      <c r="F387" s="290"/>
      <c r="G387" s="290"/>
    </row>
    <row r="388" spans="1:7">
      <c r="A388" s="290"/>
      <c r="B388" s="290"/>
      <c r="C388" s="290"/>
      <c r="D388" s="290"/>
      <c r="E388" s="290"/>
      <c r="F388" s="290"/>
      <c r="G388" s="290"/>
    </row>
    <row r="389" spans="1:7">
      <c r="A389" s="290"/>
      <c r="B389" s="290"/>
      <c r="C389" s="290"/>
      <c r="D389" s="290"/>
      <c r="E389" s="290"/>
      <c r="F389" s="290"/>
      <c r="G389" s="290"/>
    </row>
    <row r="390" spans="1:7">
      <c r="A390" s="290"/>
      <c r="B390" s="290"/>
      <c r="C390" s="290"/>
      <c r="D390" s="290"/>
      <c r="E390" s="290"/>
      <c r="F390" s="290"/>
      <c r="G390" s="290"/>
    </row>
    <row r="391" spans="1:7">
      <c r="A391" s="290"/>
      <c r="B391" s="290"/>
      <c r="C391" s="290"/>
      <c r="D391" s="290"/>
      <c r="E391" s="290"/>
      <c r="F391" s="290"/>
      <c r="G391" s="290"/>
    </row>
    <row r="392" spans="1:7">
      <c r="A392" s="290"/>
      <c r="B392" s="290"/>
      <c r="C392" s="290"/>
      <c r="D392" s="290"/>
      <c r="E392" s="290"/>
      <c r="F392" s="290"/>
      <c r="G392" s="290"/>
    </row>
    <row r="393" spans="1:7">
      <c r="A393" s="290"/>
      <c r="B393" s="290"/>
      <c r="C393" s="290"/>
      <c r="D393" s="290"/>
      <c r="E393" s="290"/>
      <c r="F393" s="290"/>
      <c r="G393" s="290"/>
    </row>
    <row r="394" spans="1:7">
      <c r="A394" s="290"/>
      <c r="B394" s="290"/>
      <c r="C394" s="290"/>
      <c r="D394" s="290"/>
      <c r="E394" s="290"/>
      <c r="F394" s="290"/>
      <c r="G394" s="290"/>
    </row>
    <row r="395" spans="1:7">
      <c r="A395" s="290"/>
      <c r="B395" s="290"/>
      <c r="C395" s="290"/>
      <c r="D395" s="290"/>
      <c r="E395" s="290"/>
      <c r="F395" s="290"/>
      <c r="G395" s="290"/>
    </row>
    <row r="396" spans="1:7">
      <c r="A396" s="290"/>
      <c r="B396" s="290"/>
      <c r="C396" s="290"/>
      <c r="D396" s="290"/>
      <c r="E396" s="290"/>
      <c r="F396" s="290"/>
      <c r="G396" s="290"/>
    </row>
    <row r="397" spans="1:7">
      <c r="A397" s="290"/>
      <c r="B397" s="290"/>
      <c r="C397" s="290"/>
      <c r="D397" s="290"/>
      <c r="E397" s="290"/>
      <c r="F397" s="290"/>
      <c r="G397" s="290"/>
    </row>
    <row r="398" spans="1:7">
      <c r="A398" s="290"/>
      <c r="B398" s="290"/>
      <c r="C398" s="290"/>
      <c r="D398" s="290"/>
      <c r="E398" s="290"/>
      <c r="F398" s="290"/>
      <c r="G398" s="290"/>
    </row>
    <row r="399" spans="1:7">
      <c r="A399" s="290"/>
      <c r="B399" s="290"/>
      <c r="C399" s="290"/>
      <c r="D399" s="290"/>
      <c r="E399" s="290"/>
      <c r="F399" s="290"/>
      <c r="G399" s="290"/>
    </row>
    <row r="400" spans="1:7">
      <c r="A400" s="290"/>
      <c r="B400" s="290"/>
      <c r="C400" s="290"/>
      <c r="D400" s="290"/>
      <c r="E400" s="290"/>
      <c r="F400" s="290"/>
      <c r="G400" s="290"/>
    </row>
    <row r="401" spans="1:7">
      <c r="A401" s="290"/>
      <c r="B401" s="290"/>
      <c r="C401" s="290"/>
      <c r="D401" s="290"/>
      <c r="E401" s="290"/>
      <c r="F401" s="290"/>
      <c r="G401" s="290"/>
    </row>
    <row r="402" spans="1:7">
      <c r="A402" s="290"/>
      <c r="B402" s="290"/>
      <c r="C402" s="290"/>
      <c r="D402" s="290"/>
      <c r="E402" s="290"/>
      <c r="F402" s="290"/>
      <c r="G402" s="290"/>
    </row>
    <row r="403" spans="1:7">
      <c r="A403" s="290"/>
      <c r="B403" s="290"/>
      <c r="C403" s="290"/>
      <c r="D403" s="290"/>
      <c r="E403" s="290"/>
      <c r="F403" s="290"/>
      <c r="G403" s="290"/>
    </row>
    <row r="404" spans="1:7">
      <c r="A404" s="290"/>
      <c r="B404" s="290"/>
      <c r="C404" s="290"/>
      <c r="D404" s="290"/>
      <c r="E404" s="290"/>
      <c r="F404" s="290"/>
      <c r="G404" s="290"/>
    </row>
    <row r="405" spans="1:7">
      <c r="A405" s="290"/>
      <c r="B405" s="290"/>
      <c r="C405" s="290"/>
      <c r="D405" s="290"/>
      <c r="E405" s="290"/>
      <c r="F405" s="290"/>
      <c r="G405" s="290"/>
    </row>
    <row r="406" spans="1:7">
      <c r="A406" s="290"/>
      <c r="B406" s="290"/>
      <c r="C406" s="290"/>
      <c r="D406" s="290"/>
      <c r="E406" s="290"/>
      <c r="F406" s="290"/>
      <c r="G406" s="290"/>
    </row>
    <row r="407" spans="1:7">
      <c r="A407" s="290"/>
      <c r="B407" s="290"/>
      <c r="C407" s="290"/>
      <c r="D407" s="290"/>
      <c r="E407" s="290"/>
      <c r="F407" s="290"/>
      <c r="G407" s="290"/>
    </row>
    <row r="408" spans="1:7">
      <c r="A408" s="290"/>
      <c r="B408" s="290"/>
      <c r="C408" s="290"/>
      <c r="D408" s="290"/>
      <c r="E408" s="290"/>
      <c r="F408" s="290"/>
      <c r="G408" s="290"/>
    </row>
    <row r="409" spans="1:7">
      <c r="A409" s="290"/>
      <c r="B409" s="290"/>
      <c r="C409" s="290"/>
      <c r="D409" s="290"/>
      <c r="E409" s="290"/>
      <c r="F409" s="290"/>
      <c r="G409" s="290"/>
    </row>
    <row r="410" spans="1:7">
      <c r="A410" s="290"/>
      <c r="B410" s="290"/>
      <c r="C410" s="290"/>
      <c r="D410" s="290"/>
      <c r="E410" s="290"/>
      <c r="F410" s="290"/>
      <c r="G410" s="290"/>
    </row>
    <row r="411" spans="1:7">
      <c r="A411" s="290"/>
      <c r="B411" s="290"/>
      <c r="C411" s="290"/>
      <c r="D411" s="290"/>
      <c r="E411" s="290"/>
      <c r="F411" s="290"/>
      <c r="G411" s="290"/>
    </row>
    <row r="412" spans="1:7">
      <c r="A412" s="290"/>
      <c r="B412" s="290"/>
      <c r="C412" s="290"/>
      <c r="D412" s="290"/>
      <c r="E412" s="290"/>
      <c r="F412" s="290"/>
      <c r="G412" s="290"/>
    </row>
    <row r="413" spans="1:7">
      <c r="A413" s="290"/>
      <c r="B413" s="290"/>
      <c r="C413" s="290"/>
      <c r="D413" s="290"/>
      <c r="E413" s="290"/>
      <c r="F413" s="290"/>
      <c r="G413" s="290"/>
    </row>
    <row r="414" spans="1:7">
      <c r="A414" s="290"/>
      <c r="B414" s="290"/>
      <c r="C414" s="290"/>
      <c r="D414" s="290"/>
      <c r="E414" s="290"/>
      <c r="F414" s="290"/>
      <c r="G414" s="290"/>
    </row>
    <row r="415" spans="1:7">
      <c r="A415" s="290"/>
      <c r="B415" s="290"/>
      <c r="C415" s="290"/>
      <c r="D415" s="290"/>
      <c r="E415" s="290"/>
      <c r="F415" s="290"/>
      <c r="G415" s="290"/>
    </row>
    <row r="416" spans="1:7">
      <c r="A416" s="290"/>
      <c r="B416" s="290"/>
      <c r="C416" s="290"/>
      <c r="D416" s="290"/>
      <c r="E416" s="290"/>
      <c r="F416" s="290"/>
      <c r="G416" s="290"/>
    </row>
    <row r="417" spans="1:7">
      <c r="A417" s="290"/>
      <c r="B417" s="290"/>
      <c r="C417" s="290"/>
      <c r="D417" s="290"/>
      <c r="E417" s="290"/>
      <c r="F417" s="290"/>
      <c r="G417" s="290"/>
    </row>
    <row r="418" spans="1:7">
      <c r="A418" s="290"/>
      <c r="B418" s="290"/>
      <c r="C418" s="290"/>
      <c r="D418" s="290"/>
      <c r="E418" s="290"/>
      <c r="F418" s="290"/>
      <c r="G418" s="290"/>
    </row>
    <row r="419" spans="1:7">
      <c r="A419" s="290"/>
      <c r="B419" s="290"/>
      <c r="C419" s="290"/>
      <c r="D419" s="290"/>
      <c r="E419" s="290"/>
      <c r="F419" s="290"/>
      <c r="G419" s="290"/>
    </row>
    <row r="420" spans="1:7">
      <c r="A420" s="290"/>
      <c r="B420" s="290"/>
      <c r="C420" s="290"/>
      <c r="D420" s="290"/>
      <c r="E420" s="290"/>
      <c r="F420" s="290"/>
      <c r="G420" s="290"/>
    </row>
    <row r="421" spans="1:7">
      <c r="A421" s="290"/>
      <c r="B421" s="290"/>
      <c r="C421" s="290"/>
      <c r="D421" s="290"/>
      <c r="E421" s="290"/>
      <c r="F421" s="290"/>
      <c r="G421" s="290"/>
    </row>
    <row r="422" spans="1:7">
      <c r="A422" s="290"/>
      <c r="B422" s="290"/>
      <c r="C422" s="290"/>
      <c r="D422" s="290"/>
      <c r="E422" s="290"/>
      <c r="F422" s="290"/>
      <c r="G422" s="290"/>
    </row>
    <row r="423" spans="1:7">
      <c r="A423" s="290"/>
      <c r="B423" s="290"/>
      <c r="C423" s="290"/>
      <c r="D423" s="290"/>
      <c r="E423" s="290"/>
      <c r="F423" s="290"/>
      <c r="G423" s="290"/>
    </row>
    <row r="424" spans="1:7">
      <c r="A424" s="290"/>
      <c r="B424" s="290"/>
      <c r="C424" s="290"/>
      <c r="D424" s="290"/>
      <c r="E424" s="290"/>
      <c r="F424" s="290"/>
      <c r="G424" s="290"/>
    </row>
    <row r="425" spans="1:7">
      <c r="A425" s="290"/>
      <c r="B425" s="290"/>
      <c r="C425" s="290"/>
      <c r="D425" s="290"/>
      <c r="E425" s="290"/>
      <c r="F425" s="290"/>
      <c r="G425" s="290"/>
    </row>
    <row r="426" spans="1:7">
      <c r="A426" s="290"/>
      <c r="B426" s="290"/>
      <c r="C426" s="290"/>
      <c r="D426" s="290"/>
      <c r="E426" s="290"/>
      <c r="F426" s="290"/>
      <c r="G426" s="290"/>
    </row>
    <row r="427" spans="1:7">
      <c r="A427" s="290"/>
      <c r="B427" s="290"/>
      <c r="C427" s="290"/>
      <c r="D427" s="290"/>
      <c r="E427" s="290"/>
      <c r="F427" s="290"/>
      <c r="G427" s="290"/>
    </row>
    <row r="428" spans="1:7">
      <c r="A428" s="290"/>
      <c r="B428" s="290"/>
      <c r="C428" s="290"/>
      <c r="D428" s="290"/>
      <c r="E428" s="290"/>
      <c r="F428" s="290"/>
      <c r="G428" s="290"/>
    </row>
    <row r="429" spans="1:7">
      <c r="A429" s="290"/>
      <c r="B429" s="290"/>
      <c r="C429" s="290"/>
      <c r="D429" s="290"/>
      <c r="E429" s="290"/>
      <c r="F429" s="290"/>
      <c r="G429" s="290"/>
    </row>
    <row r="430" spans="1:7">
      <c r="A430" s="290"/>
      <c r="B430" s="290"/>
      <c r="C430" s="290"/>
      <c r="D430" s="290"/>
      <c r="E430" s="290"/>
      <c r="F430" s="290"/>
      <c r="G430" s="290"/>
    </row>
    <row r="431" spans="1:7">
      <c r="A431" s="290"/>
      <c r="B431" s="290"/>
      <c r="C431" s="290"/>
      <c r="D431" s="290"/>
      <c r="E431" s="290"/>
      <c r="F431" s="290"/>
      <c r="G431" s="290"/>
    </row>
    <row r="432" spans="1:7">
      <c r="A432" s="290"/>
      <c r="B432" s="290"/>
      <c r="C432" s="290"/>
      <c r="D432" s="290"/>
      <c r="E432" s="290"/>
      <c r="F432" s="290"/>
      <c r="G432" s="290"/>
    </row>
    <row r="433" spans="1:7">
      <c r="A433" s="290"/>
      <c r="B433" s="290"/>
      <c r="C433" s="290"/>
      <c r="D433" s="290"/>
      <c r="E433" s="290"/>
      <c r="F433" s="290"/>
      <c r="G433" s="290"/>
    </row>
    <row r="434" spans="1:7">
      <c r="A434" s="290"/>
      <c r="B434" s="290"/>
      <c r="C434" s="290"/>
      <c r="D434" s="290"/>
      <c r="E434" s="290"/>
      <c r="F434" s="290"/>
      <c r="G434" s="290"/>
    </row>
    <row r="435" spans="1:7">
      <c r="A435" s="290"/>
      <c r="B435" s="290"/>
      <c r="C435" s="290"/>
      <c r="D435" s="290"/>
      <c r="E435" s="290"/>
      <c r="F435" s="290"/>
      <c r="G435" s="290"/>
    </row>
    <row r="436" spans="1:7">
      <c r="A436" s="290"/>
      <c r="B436" s="290"/>
      <c r="C436" s="290"/>
      <c r="D436" s="290"/>
      <c r="E436" s="290"/>
      <c r="F436" s="290"/>
      <c r="G436" s="290"/>
    </row>
    <row r="437" spans="1:7">
      <c r="A437" s="290"/>
      <c r="B437" s="290"/>
      <c r="C437" s="290"/>
      <c r="D437" s="290"/>
      <c r="E437" s="290"/>
      <c r="F437" s="290"/>
      <c r="G437" s="290"/>
    </row>
    <row r="438" spans="1:7">
      <c r="A438" s="290"/>
      <c r="B438" s="290"/>
      <c r="C438" s="290"/>
      <c r="D438" s="290"/>
      <c r="E438" s="290"/>
      <c r="F438" s="290"/>
      <c r="G438" s="290"/>
    </row>
    <row r="439" spans="1:7">
      <c r="A439" s="290"/>
      <c r="B439" s="290"/>
      <c r="C439" s="290"/>
      <c r="D439" s="290"/>
      <c r="E439" s="290"/>
      <c r="F439" s="290"/>
      <c r="G439" s="290"/>
    </row>
    <row r="440" spans="1:7">
      <c r="A440" s="290"/>
      <c r="B440" s="290"/>
      <c r="C440" s="290"/>
      <c r="D440" s="290"/>
      <c r="E440" s="290"/>
      <c r="F440" s="290"/>
      <c r="G440" s="290"/>
    </row>
    <row r="441" spans="1:7">
      <c r="A441" s="290"/>
      <c r="B441" s="290"/>
      <c r="C441" s="290"/>
      <c r="D441" s="290"/>
      <c r="E441" s="290"/>
      <c r="F441" s="290"/>
      <c r="G441" s="290"/>
    </row>
    <row r="442" spans="1:7">
      <c r="A442" s="290"/>
      <c r="B442" s="290"/>
      <c r="C442" s="290"/>
      <c r="D442" s="290"/>
      <c r="E442" s="290"/>
      <c r="F442" s="290"/>
      <c r="G442" s="290"/>
    </row>
    <row r="443" spans="1:7">
      <c r="A443" s="290"/>
      <c r="B443" s="290"/>
      <c r="C443" s="290"/>
      <c r="D443" s="290"/>
      <c r="E443" s="290"/>
      <c r="F443" s="290"/>
      <c r="G443" s="290"/>
    </row>
    <row r="444" spans="1:7">
      <c r="A444" s="290"/>
      <c r="B444" s="290"/>
      <c r="C444" s="290"/>
      <c r="D444" s="290"/>
      <c r="E444" s="290"/>
      <c r="F444" s="290"/>
      <c r="G444" s="290"/>
    </row>
    <row r="445" spans="1:7">
      <c r="A445" s="290"/>
      <c r="B445" s="290"/>
      <c r="C445" s="290"/>
      <c r="D445" s="290"/>
      <c r="E445" s="290"/>
      <c r="F445" s="290"/>
      <c r="G445" s="290"/>
    </row>
    <row r="446" spans="1:7">
      <c r="A446" s="290"/>
      <c r="B446" s="290"/>
      <c r="C446" s="290"/>
      <c r="D446" s="290"/>
      <c r="E446" s="290"/>
      <c r="F446" s="290"/>
      <c r="G446" s="290"/>
    </row>
    <row r="447" spans="1:7">
      <c r="A447" s="290"/>
      <c r="B447" s="290"/>
      <c r="C447" s="290"/>
      <c r="D447" s="290"/>
      <c r="E447" s="290"/>
      <c r="F447" s="290"/>
      <c r="G447" s="290"/>
    </row>
    <row r="448" spans="1:7">
      <c r="A448" s="290"/>
      <c r="B448" s="290"/>
      <c r="C448" s="290"/>
      <c r="D448" s="290"/>
      <c r="E448" s="290"/>
      <c r="F448" s="290"/>
      <c r="G448" s="290"/>
    </row>
    <row r="449" spans="1:7">
      <c r="A449" s="290"/>
      <c r="B449" s="290"/>
      <c r="C449" s="290"/>
      <c r="D449" s="290"/>
      <c r="E449" s="290"/>
      <c r="F449" s="290"/>
      <c r="G449" s="290"/>
    </row>
    <row r="450" spans="1:7">
      <c r="A450" s="290"/>
      <c r="B450" s="290"/>
      <c r="C450" s="290"/>
      <c r="D450" s="290"/>
      <c r="E450" s="290"/>
      <c r="F450" s="290"/>
      <c r="G450" s="290"/>
    </row>
    <row r="451" spans="1:7">
      <c r="A451" s="290"/>
      <c r="B451" s="290"/>
      <c r="C451" s="290"/>
      <c r="D451" s="290"/>
      <c r="E451" s="290"/>
      <c r="F451" s="290"/>
      <c r="G451" s="290"/>
    </row>
    <row r="452" spans="1:7">
      <c r="A452" s="290"/>
      <c r="B452" s="290"/>
      <c r="C452" s="290"/>
      <c r="D452" s="290"/>
      <c r="E452" s="290"/>
      <c r="F452" s="290"/>
      <c r="G452" s="290"/>
    </row>
    <row r="453" spans="1:7">
      <c r="A453" s="290"/>
      <c r="B453" s="290"/>
      <c r="C453" s="290"/>
      <c r="D453" s="290"/>
      <c r="E453" s="290"/>
      <c r="F453" s="290"/>
      <c r="G453" s="290"/>
    </row>
    <row r="454" spans="1:7">
      <c r="A454" s="290"/>
      <c r="B454" s="290"/>
      <c r="C454" s="290"/>
      <c r="D454" s="290"/>
      <c r="E454" s="290"/>
      <c r="F454" s="290"/>
      <c r="G454" s="290"/>
    </row>
    <row r="455" spans="1:7">
      <c r="A455" s="290"/>
      <c r="B455" s="290"/>
      <c r="C455" s="290"/>
      <c r="D455" s="290"/>
      <c r="E455" s="290"/>
      <c r="F455" s="290"/>
      <c r="G455" s="290"/>
    </row>
    <row r="456" spans="1:7">
      <c r="A456" s="290"/>
      <c r="B456" s="290"/>
      <c r="C456" s="290"/>
      <c r="D456" s="290"/>
      <c r="E456" s="290"/>
      <c r="F456" s="290"/>
      <c r="G456" s="290"/>
    </row>
    <row r="457" spans="1:7">
      <c r="A457" s="290"/>
      <c r="B457" s="290"/>
      <c r="C457" s="290"/>
      <c r="D457" s="290"/>
      <c r="E457" s="290"/>
      <c r="F457" s="290"/>
      <c r="G457" s="290"/>
    </row>
    <row r="458" spans="1:7">
      <c r="A458" s="290"/>
      <c r="B458" s="290"/>
      <c r="C458" s="290"/>
      <c r="D458" s="290"/>
      <c r="E458" s="290"/>
      <c r="F458" s="290"/>
      <c r="G458" s="290"/>
    </row>
    <row r="459" spans="1:7">
      <c r="A459" s="290"/>
      <c r="B459" s="290"/>
      <c r="C459" s="290"/>
      <c r="D459" s="290"/>
      <c r="E459" s="290"/>
      <c r="F459" s="290"/>
      <c r="G459" s="290"/>
    </row>
    <row r="460" spans="1:7">
      <c r="A460" s="290"/>
      <c r="B460" s="290"/>
      <c r="C460" s="290"/>
      <c r="D460" s="290"/>
      <c r="E460" s="290"/>
      <c r="F460" s="290"/>
      <c r="G460" s="290"/>
    </row>
    <row r="461" spans="1:7">
      <c r="A461" s="290"/>
      <c r="B461" s="290"/>
      <c r="C461" s="290"/>
      <c r="D461" s="290"/>
      <c r="E461" s="290"/>
      <c r="F461" s="290"/>
      <c r="G461" s="290"/>
    </row>
    <row r="462" spans="1:7">
      <c r="A462" s="290"/>
      <c r="B462" s="290"/>
      <c r="C462" s="290"/>
      <c r="D462" s="290"/>
      <c r="E462" s="290"/>
      <c r="F462" s="290"/>
      <c r="G462" s="290"/>
    </row>
    <row r="463" spans="1:7">
      <c r="A463" s="290"/>
      <c r="B463" s="290"/>
      <c r="C463" s="290"/>
      <c r="D463" s="290"/>
      <c r="E463" s="290"/>
      <c r="F463" s="290"/>
      <c r="G463" s="290"/>
    </row>
    <row r="464" spans="1:7">
      <c r="A464" s="290"/>
      <c r="B464" s="290"/>
      <c r="C464" s="290"/>
      <c r="D464" s="290"/>
      <c r="E464" s="290"/>
      <c r="F464" s="290"/>
      <c r="G464" s="290"/>
    </row>
    <row r="465" spans="1:7">
      <c r="A465" s="290"/>
      <c r="B465" s="290"/>
      <c r="C465" s="290"/>
      <c r="D465" s="290"/>
      <c r="E465" s="290"/>
      <c r="F465" s="290"/>
      <c r="G465" s="290"/>
    </row>
    <row r="466" spans="1:7">
      <c r="A466" s="290"/>
      <c r="B466" s="290"/>
      <c r="C466" s="290"/>
      <c r="D466" s="290"/>
      <c r="E466" s="290"/>
      <c r="F466" s="290"/>
      <c r="G466" s="290"/>
    </row>
    <row r="467" spans="1:7">
      <c r="A467" s="290"/>
      <c r="B467" s="290"/>
      <c r="C467" s="290"/>
      <c r="D467" s="290"/>
      <c r="E467" s="290"/>
      <c r="F467" s="290"/>
      <c r="G467" s="290"/>
    </row>
    <row r="468" spans="1:7">
      <c r="A468" s="290"/>
      <c r="B468" s="290"/>
      <c r="C468" s="290"/>
      <c r="D468" s="290"/>
      <c r="E468" s="290"/>
      <c r="F468" s="290"/>
      <c r="G468" s="290"/>
    </row>
    <row r="469" spans="1:7">
      <c r="A469" s="290"/>
      <c r="B469" s="290"/>
      <c r="C469" s="290"/>
      <c r="D469" s="290"/>
      <c r="E469" s="290"/>
      <c r="F469" s="290"/>
      <c r="G469" s="290"/>
    </row>
    <row r="470" spans="1:7">
      <c r="A470" s="290"/>
      <c r="B470" s="290"/>
      <c r="C470" s="290"/>
      <c r="D470" s="290"/>
      <c r="E470" s="290"/>
      <c r="F470" s="290"/>
      <c r="G470" s="290"/>
    </row>
    <row r="471" spans="1:7">
      <c r="A471" s="290"/>
      <c r="B471" s="290"/>
      <c r="C471" s="290"/>
      <c r="D471" s="290"/>
      <c r="E471" s="290"/>
      <c r="F471" s="290"/>
      <c r="G471" s="290"/>
    </row>
    <row r="472" spans="1:7">
      <c r="A472" s="290"/>
      <c r="B472" s="290"/>
      <c r="C472" s="290"/>
      <c r="D472" s="290"/>
      <c r="E472" s="290"/>
      <c r="F472" s="290"/>
      <c r="G472" s="290"/>
    </row>
    <row r="473" spans="1:7">
      <c r="A473" s="290"/>
      <c r="B473" s="290"/>
      <c r="C473" s="290"/>
      <c r="D473" s="290"/>
      <c r="E473" s="290"/>
      <c r="F473" s="290"/>
      <c r="G473" s="290"/>
    </row>
    <row r="474" spans="1:7">
      <c r="A474" s="290"/>
      <c r="B474" s="290"/>
      <c r="C474" s="290"/>
      <c r="D474" s="290"/>
      <c r="E474" s="290"/>
      <c r="F474" s="290"/>
      <c r="G474" s="290"/>
    </row>
    <row r="475" spans="1:7">
      <c r="A475" s="290"/>
      <c r="B475" s="290"/>
      <c r="C475" s="290"/>
      <c r="D475" s="290"/>
      <c r="E475" s="290"/>
      <c r="F475" s="290"/>
      <c r="G475" s="290"/>
    </row>
    <row r="476" spans="1:7">
      <c r="A476" s="290"/>
      <c r="B476" s="290"/>
      <c r="C476" s="290"/>
      <c r="D476" s="290"/>
      <c r="E476" s="290"/>
      <c r="F476" s="290"/>
      <c r="G476" s="290"/>
    </row>
    <row r="477" spans="1:7">
      <c r="A477" s="290"/>
      <c r="B477" s="290"/>
      <c r="C477" s="290"/>
      <c r="D477" s="290"/>
      <c r="E477" s="290"/>
      <c r="F477" s="290"/>
      <c r="G477" s="290"/>
    </row>
    <row r="478" spans="1:7">
      <c r="A478" s="290"/>
      <c r="B478" s="290"/>
      <c r="C478" s="290"/>
      <c r="D478" s="290"/>
      <c r="E478" s="290"/>
      <c r="F478" s="290"/>
      <c r="G478" s="290"/>
    </row>
    <row r="479" spans="1:7">
      <c r="A479" s="290"/>
      <c r="B479" s="290"/>
      <c r="C479" s="290"/>
      <c r="D479" s="290"/>
      <c r="E479" s="290"/>
      <c r="F479" s="290"/>
      <c r="G479" s="290"/>
    </row>
    <row r="480" spans="1:7">
      <c r="A480" s="290"/>
      <c r="B480" s="290"/>
      <c r="C480" s="290"/>
      <c r="D480" s="290"/>
      <c r="E480" s="290"/>
      <c r="F480" s="290"/>
      <c r="G480" s="290"/>
    </row>
    <row r="481" spans="1:7">
      <c r="A481" s="290"/>
      <c r="B481" s="290"/>
      <c r="C481" s="290"/>
      <c r="D481" s="290"/>
      <c r="E481" s="290"/>
      <c r="F481" s="290"/>
      <c r="G481" s="290"/>
    </row>
    <row r="482" spans="1:7">
      <c r="A482" s="290"/>
      <c r="B482" s="290"/>
      <c r="C482" s="290"/>
      <c r="D482" s="290"/>
      <c r="E482" s="290"/>
      <c r="F482" s="290"/>
      <c r="G482" s="290"/>
    </row>
    <row r="483" spans="1:7">
      <c r="A483" s="290"/>
      <c r="B483" s="290"/>
      <c r="C483" s="290"/>
      <c r="D483" s="290"/>
      <c r="E483" s="290"/>
      <c r="F483" s="290"/>
      <c r="G483" s="290"/>
    </row>
    <row r="484" spans="1:7">
      <c r="A484" s="290"/>
      <c r="B484" s="290"/>
      <c r="C484" s="290"/>
      <c r="D484" s="290"/>
      <c r="E484" s="290"/>
      <c r="F484" s="290"/>
      <c r="G484" s="290"/>
    </row>
    <row r="485" spans="1:7">
      <c r="A485" s="290"/>
      <c r="B485" s="290"/>
      <c r="C485" s="290"/>
      <c r="D485" s="290"/>
      <c r="E485" s="290"/>
      <c r="F485" s="290"/>
      <c r="G485" s="290"/>
    </row>
    <row r="486" spans="1:7">
      <c r="A486" s="290"/>
      <c r="B486" s="290"/>
      <c r="C486" s="290"/>
      <c r="D486" s="290"/>
      <c r="E486" s="290"/>
      <c r="F486" s="290"/>
      <c r="G486" s="290"/>
    </row>
    <row r="487" spans="1:7">
      <c r="A487" s="290"/>
      <c r="B487" s="290"/>
      <c r="C487" s="290"/>
      <c r="D487" s="290"/>
      <c r="E487" s="290"/>
      <c r="F487" s="290"/>
      <c r="G487" s="290"/>
    </row>
    <row r="488" spans="1:7">
      <c r="A488" s="290"/>
      <c r="B488" s="290"/>
      <c r="C488" s="290"/>
      <c r="D488" s="290"/>
      <c r="E488" s="290"/>
      <c r="F488" s="290"/>
      <c r="G488" s="290"/>
    </row>
    <row r="489" spans="1:7">
      <c r="A489" s="290"/>
      <c r="B489" s="290"/>
      <c r="C489" s="290"/>
      <c r="D489" s="290"/>
      <c r="E489" s="290"/>
      <c r="F489" s="290"/>
      <c r="G489" s="290"/>
    </row>
    <row r="490" spans="1:7">
      <c r="A490" s="290"/>
      <c r="B490" s="290"/>
      <c r="C490" s="290"/>
      <c r="D490" s="290"/>
      <c r="E490" s="290"/>
      <c r="F490" s="290"/>
      <c r="G490" s="290"/>
    </row>
    <row r="491" spans="1:7">
      <c r="A491" s="290"/>
      <c r="B491" s="290"/>
      <c r="C491" s="290"/>
      <c r="D491" s="290"/>
      <c r="E491" s="290"/>
      <c r="F491" s="290"/>
      <c r="G491" s="290"/>
    </row>
    <row r="492" spans="1:7">
      <c r="A492" s="290"/>
      <c r="B492" s="290"/>
      <c r="C492" s="290"/>
      <c r="D492" s="290"/>
      <c r="E492" s="290"/>
      <c r="F492" s="290"/>
      <c r="G492" s="290"/>
    </row>
    <row r="493" spans="1:7">
      <c r="A493" s="290"/>
      <c r="B493" s="290"/>
      <c r="C493" s="290"/>
      <c r="D493" s="290"/>
      <c r="E493" s="290"/>
      <c r="F493" s="290"/>
      <c r="G493" s="290"/>
    </row>
    <row r="494" spans="1:7">
      <c r="A494" s="290"/>
      <c r="B494" s="290"/>
      <c r="C494" s="290"/>
      <c r="D494" s="290"/>
      <c r="E494" s="290"/>
      <c r="F494" s="290"/>
      <c r="G494" s="290"/>
    </row>
    <row r="495" spans="1:7">
      <c r="A495" s="290"/>
      <c r="B495" s="290"/>
      <c r="C495" s="290"/>
      <c r="D495" s="290"/>
      <c r="E495" s="290"/>
      <c r="F495" s="290"/>
      <c r="G495" s="290"/>
    </row>
    <row r="496" spans="1:7">
      <c r="A496" s="290"/>
      <c r="B496" s="290"/>
      <c r="C496" s="290"/>
      <c r="D496" s="290"/>
      <c r="E496" s="290"/>
      <c r="F496" s="290"/>
      <c r="G496" s="290"/>
    </row>
    <row r="497" spans="1:7">
      <c r="A497" s="290"/>
      <c r="B497" s="290"/>
      <c r="C497" s="290"/>
      <c r="D497" s="290"/>
      <c r="E497" s="290"/>
      <c r="F497" s="290"/>
      <c r="G497" s="290"/>
    </row>
    <row r="498" spans="1:7">
      <c r="A498" s="290"/>
      <c r="B498" s="290"/>
      <c r="C498" s="290"/>
      <c r="D498" s="290"/>
      <c r="E498" s="290"/>
      <c r="F498" s="290"/>
      <c r="G498" s="290"/>
    </row>
    <row r="499" spans="1:7">
      <c r="A499" s="290"/>
      <c r="B499" s="290"/>
      <c r="C499" s="290"/>
      <c r="D499" s="290"/>
      <c r="E499" s="290"/>
      <c r="F499" s="290"/>
      <c r="G499" s="290"/>
    </row>
    <row r="500" spans="1:7">
      <c r="A500" s="290"/>
      <c r="B500" s="290"/>
      <c r="C500" s="290"/>
      <c r="D500" s="290"/>
      <c r="E500" s="290"/>
      <c r="F500" s="290"/>
      <c r="G500" s="290"/>
    </row>
    <row r="501" spans="1:7">
      <c r="A501" s="290"/>
      <c r="B501" s="290"/>
      <c r="C501" s="290"/>
      <c r="D501" s="290"/>
      <c r="E501" s="290"/>
      <c r="F501" s="290"/>
      <c r="G501" s="290"/>
    </row>
    <row r="502" spans="1:7">
      <c r="A502" s="290"/>
      <c r="B502" s="290"/>
      <c r="C502" s="290"/>
      <c r="D502" s="290"/>
      <c r="E502" s="290"/>
      <c r="F502" s="290"/>
      <c r="G502" s="290"/>
    </row>
    <row r="503" spans="1:7">
      <c r="A503" s="290"/>
      <c r="B503" s="290"/>
      <c r="C503" s="290"/>
      <c r="D503" s="290"/>
      <c r="E503" s="290"/>
      <c r="F503" s="290"/>
      <c r="G503" s="290"/>
    </row>
    <row r="504" spans="1:7">
      <c r="A504" s="290"/>
      <c r="B504" s="290"/>
      <c r="C504" s="290"/>
      <c r="D504" s="290"/>
      <c r="E504" s="290"/>
      <c r="F504" s="290"/>
      <c r="G504" s="290"/>
    </row>
    <row r="505" spans="1:7">
      <c r="A505" s="290"/>
      <c r="B505" s="290"/>
      <c r="C505" s="290"/>
      <c r="D505" s="290"/>
      <c r="E505" s="290"/>
      <c r="F505" s="290"/>
      <c r="G505" s="290"/>
    </row>
    <row r="506" spans="1:7">
      <c r="A506" s="290"/>
      <c r="B506" s="290"/>
      <c r="C506" s="290"/>
      <c r="D506" s="290"/>
      <c r="E506" s="290"/>
      <c r="F506" s="290"/>
      <c r="G506" s="290"/>
    </row>
    <row r="507" spans="1:7">
      <c r="A507" s="290"/>
      <c r="B507" s="290"/>
      <c r="C507" s="290"/>
      <c r="D507" s="290"/>
      <c r="E507" s="290"/>
      <c r="F507" s="290"/>
      <c r="G507" s="290"/>
    </row>
    <row r="508" spans="1:7">
      <c r="A508" s="290"/>
      <c r="B508" s="290"/>
      <c r="C508" s="290"/>
      <c r="D508" s="290"/>
      <c r="E508" s="290"/>
      <c r="F508" s="290"/>
      <c r="G508" s="290"/>
    </row>
    <row r="509" spans="1:7">
      <c r="A509" s="290"/>
      <c r="B509" s="290"/>
      <c r="C509" s="290"/>
      <c r="D509" s="290"/>
      <c r="E509" s="290"/>
      <c r="F509" s="290"/>
      <c r="G509" s="290"/>
    </row>
    <row r="510" spans="1:7">
      <c r="A510" s="290"/>
      <c r="B510" s="290"/>
      <c r="C510" s="290"/>
      <c r="D510" s="290"/>
      <c r="E510" s="290"/>
      <c r="F510" s="290"/>
      <c r="G510" s="290"/>
    </row>
    <row r="511" spans="1:7">
      <c r="A511" s="290"/>
      <c r="B511" s="290"/>
      <c r="C511" s="290"/>
      <c r="D511" s="290"/>
      <c r="E511" s="290"/>
      <c r="F511" s="290"/>
      <c r="G511" s="290"/>
    </row>
    <row r="512" spans="1:7">
      <c r="A512" s="290"/>
      <c r="B512" s="290"/>
      <c r="C512" s="290"/>
      <c r="D512" s="290"/>
      <c r="E512" s="290"/>
      <c r="F512" s="290"/>
      <c r="G512" s="290"/>
    </row>
    <row r="513" spans="1:7">
      <c r="A513" s="290"/>
      <c r="B513" s="290"/>
      <c r="C513" s="290"/>
      <c r="D513" s="290"/>
      <c r="E513" s="290"/>
      <c r="F513" s="290"/>
      <c r="G513" s="290"/>
    </row>
    <row r="514" spans="1:7">
      <c r="A514" s="290"/>
      <c r="B514" s="290"/>
      <c r="C514" s="290"/>
      <c r="D514" s="290"/>
      <c r="E514" s="290"/>
      <c r="F514" s="290"/>
      <c r="G514" s="290"/>
    </row>
    <row r="515" spans="1:7">
      <c r="A515" s="290"/>
      <c r="B515" s="290"/>
      <c r="C515" s="290"/>
      <c r="D515" s="290"/>
      <c r="E515" s="290"/>
      <c r="F515" s="290"/>
      <c r="G515" s="290"/>
    </row>
    <row r="516" spans="1:7">
      <c r="A516" s="290"/>
      <c r="B516" s="290"/>
      <c r="C516" s="290"/>
      <c r="D516" s="290"/>
      <c r="E516" s="290"/>
      <c r="F516" s="290"/>
      <c r="G516" s="290"/>
    </row>
    <row r="517" spans="1:7">
      <c r="A517" s="290"/>
      <c r="B517" s="290"/>
      <c r="C517" s="290"/>
      <c r="D517" s="290"/>
      <c r="E517" s="290"/>
      <c r="F517" s="290"/>
      <c r="G517" s="290"/>
    </row>
    <row r="518" spans="1:7">
      <c r="A518" s="290"/>
      <c r="B518" s="290"/>
      <c r="C518" s="290"/>
      <c r="D518" s="290"/>
      <c r="E518" s="290"/>
      <c r="F518" s="290"/>
      <c r="G518" s="290"/>
    </row>
    <row r="519" spans="1:7">
      <c r="A519" s="290"/>
      <c r="B519" s="290"/>
      <c r="C519" s="290"/>
      <c r="D519" s="290"/>
      <c r="E519" s="290"/>
      <c r="F519" s="290"/>
      <c r="G519" s="290"/>
    </row>
    <row r="520" spans="1:7">
      <c r="A520" s="290"/>
      <c r="B520" s="290"/>
      <c r="C520" s="290"/>
      <c r="D520" s="290"/>
      <c r="E520" s="290"/>
      <c r="F520" s="290"/>
      <c r="G520" s="290"/>
    </row>
    <row r="521" spans="1:7">
      <c r="A521" s="290"/>
      <c r="B521" s="290"/>
      <c r="C521" s="290"/>
      <c r="D521" s="290"/>
      <c r="E521" s="290"/>
      <c r="F521" s="290"/>
      <c r="G521" s="290"/>
    </row>
    <row r="522" spans="1:7">
      <c r="A522" s="290"/>
      <c r="B522" s="290"/>
      <c r="C522" s="290"/>
      <c r="D522" s="290"/>
      <c r="E522" s="290"/>
      <c r="F522" s="290"/>
      <c r="G522" s="290"/>
    </row>
    <row r="523" spans="1:7">
      <c r="A523" s="290"/>
      <c r="B523" s="290"/>
      <c r="C523" s="290"/>
      <c r="D523" s="290"/>
      <c r="E523" s="290"/>
      <c r="F523" s="290"/>
      <c r="G523" s="290"/>
    </row>
    <row r="524" spans="1:7">
      <c r="A524" s="290"/>
      <c r="B524" s="290"/>
      <c r="C524" s="290"/>
      <c r="D524" s="290"/>
      <c r="E524" s="290"/>
      <c r="F524" s="290"/>
      <c r="G524" s="290"/>
    </row>
    <row r="525" spans="1:7">
      <c r="A525" s="290"/>
      <c r="B525" s="290"/>
      <c r="C525" s="290"/>
      <c r="D525" s="290"/>
      <c r="E525" s="290"/>
      <c r="F525" s="290"/>
      <c r="G525" s="290"/>
    </row>
    <row r="526" spans="1:7">
      <c r="A526" s="290"/>
      <c r="B526" s="290"/>
      <c r="C526" s="290"/>
      <c r="D526" s="290"/>
      <c r="E526" s="290"/>
      <c r="F526" s="290"/>
      <c r="G526" s="290"/>
    </row>
    <row r="527" spans="1:7">
      <c r="A527" s="290"/>
      <c r="B527" s="290"/>
      <c r="C527" s="290"/>
      <c r="D527" s="290"/>
      <c r="E527" s="290"/>
      <c r="F527" s="290"/>
      <c r="G527" s="290"/>
    </row>
    <row r="528" spans="1:7">
      <c r="A528" s="290"/>
      <c r="B528" s="290"/>
      <c r="C528" s="290"/>
      <c r="D528" s="290"/>
      <c r="E528" s="290"/>
      <c r="F528" s="290"/>
      <c r="G528" s="290"/>
    </row>
    <row r="529" spans="1:7">
      <c r="A529" s="290"/>
      <c r="B529" s="290"/>
      <c r="C529" s="290"/>
      <c r="D529" s="290"/>
      <c r="E529" s="290"/>
      <c r="F529" s="290"/>
      <c r="G529" s="290"/>
    </row>
    <row r="530" spans="1:7">
      <c r="A530" s="290"/>
      <c r="B530" s="290"/>
      <c r="C530" s="290"/>
      <c r="D530" s="290"/>
      <c r="E530" s="290"/>
      <c r="F530" s="290"/>
      <c r="G530" s="290"/>
    </row>
    <row r="531" spans="1:7">
      <c r="A531" s="290"/>
      <c r="B531" s="290"/>
      <c r="C531" s="290"/>
      <c r="D531" s="290"/>
      <c r="E531" s="290"/>
      <c r="F531" s="290"/>
      <c r="G531" s="290"/>
    </row>
    <row r="532" spans="1:7">
      <c r="A532" s="290"/>
      <c r="B532" s="290"/>
      <c r="C532" s="290"/>
      <c r="D532" s="290"/>
      <c r="E532" s="290"/>
      <c r="F532" s="290"/>
      <c r="G532" s="290"/>
    </row>
    <row r="533" spans="1:7">
      <c r="A533" s="290"/>
      <c r="B533" s="290"/>
      <c r="C533" s="290"/>
      <c r="D533" s="290"/>
      <c r="E533" s="290"/>
      <c r="F533" s="290"/>
      <c r="G533" s="290"/>
    </row>
    <row r="534" spans="1:7">
      <c r="A534" s="290"/>
      <c r="B534" s="290"/>
      <c r="C534" s="290"/>
      <c r="D534" s="290"/>
      <c r="E534" s="290"/>
      <c r="F534" s="290"/>
      <c r="G534" s="290"/>
    </row>
    <row r="535" spans="1:7">
      <c r="A535" s="290"/>
      <c r="B535" s="290"/>
      <c r="C535" s="290"/>
      <c r="D535" s="290"/>
      <c r="E535" s="290"/>
      <c r="F535" s="290"/>
      <c r="G535" s="290"/>
    </row>
    <row r="536" spans="1:7">
      <c r="A536" s="290"/>
      <c r="B536" s="290"/>
      <c r="C536" s="290"/>
      <c r="D536" s="290"/>
      <c r="E536" s="290"/>
      <c r="F536" s="290"/>
      <c r="G536" s="290"/>
    </row>
    <row r="537" spans="1:7">
      <c r="A537" s="290"/>
      <c r="B537" s="290"/>
      <c r="C537" s="290"/>
      <c r="D537" s="290"/>
      <c r="E537" s="290"/>
      <c r="F537" s="290"/>
      <c r="G537" s="290"/>
    </row>
    <row r="538" spans="1:7">
      <c r="A538" s="290"/>
      <c r="B538" s="290"/>
      <c r="C538" s="290"/>
      <c r="D538" s="290"/>
      <c r="E538" s="290"/>
      <c r="F538" s="290"/>
      <c r="G538" s="290"/>
    </row>
    <row r="539" spans="1:7">
      <c r="A539" s="290"/>
      <c r="B539" s="290"/>
      <c r="C539" s="290"/>
      <c r="D539" s="290"/>
      <c r="E539" s="290"/>
      <c r="F539" s="290"/>
      <c r="G539" s="290"/>
    </row>
    <row r="540" spans="1:7">
      <c r="A540" s="290"/>
      <c r="B540" s="290"/>
      <c r="C540" s="290"/>
      <c r="D540" s="290"/>
      <c r="E540" s="290"/>
      <c r="F540" s="290"/>
      <c r="G540" s="290"/>
    </row>
    <row r="541" spans="1:7">
      <c r="A541" s="290"/>
      <c r="B541" s="290"/>
      <c r="C541" s="290"/>
      <c r="D541" s="290"/>
      <c r="E541" s="290"/>
      <c r="F541" s="290"/>
      <c r="G541" s="290"/>
    </row>
    <row r="542" spans="1:7">
      <c r="A542" s="290"/>
      <c r="B542" s="290"/>
      <c r="C542" s="290"/>
      <c r="D542" s="290"/>
      <c r="E542" s="290"/>
      <c r="F542" s="290"/>
      <c r="G542" s="290"/>
    </row>
    <row r="543" spans="1:7">
      <c r="A543" s="290"/>
      <c r="B543" s="290"/>
      <c r="C543" s="290"/>
      <c r="D543" s="290"/>
      <c r="E543" s="290"/>
      <c r="F543" s="290"/>
      <c r="G543" s="290"/>
    </row>
    <row r="544" spans="1:7">
      <c r="A544" s="290"/>
      <c r="B544" s="290"/>
      <c r="C544" s="290"/>
      <c r="D544" s="290"/>
      <c r="E544" s="290"/>
      <c r="F544" s="290"/>
      <c r="G544" s="290"/>
    </row>
    <row r="545" spans="1:7">
      <c r="A545" s="290"/>
      <c r="B545" s="290"/>
      <c r="C545" s="290"/>
      <c r="D545" s="290"/>
      <c r="E545" s="290"/>
      <c r="F545" s="290"/>
      <c r="G545" s="290"/>
    </row>
    <row r="546" spans="1:7">
      <c r="A546" s="290"/>
      <c r="B546" s="290"/>
      <c r="C546" s="290"/>
      <c r="D546" s="290"/>
      <c r="E546" s="290"/>
      <c r="F546" s="290"/>
      <c r="G546" s="290"/>
    </row>
    <row r="547" spans="1:7">
      <c r="A547" s="290"/>
      <c r="B547" s="290"/>
      <c r="C547" s="290"/>
      <c r="D547" s="290"/>
      <c r="E547" s="290"/>
      <c r="F547" s="290"/>
      <c r="G547" s="290"/>
    </row>
    <row r="548" spans="1:7">
      <c r="A548" s="290"/>
      <c r="B548" s="290"/>
      <c r="C548" s="290"/>
      <c r="D548" s="290"/>
      <c r="E548" s="290"/>
      <c r="F548" s="290"/>
      <c r="G548" s="290"/>
    </row>
    <row r="549" spans="1:7">
      <c r="A549" s="290"/>
      <c r="B549" s="290"/>
      <c r="C549" s="290"/>
      <c r="D549" s="290"/>
      <c r="E549" s="290"/>
      <c r="F549" s="290"/>
      <c r="G549" s="290"/>
    </row>
    <row r="550" spans="1:7">
      <c r="A550" s="290"/>
      <c r="B550" s="290"/>
      <c r="C550" s="290"/>
      <c r="D550" s="290"/>
      <c r="E550" s="290"/>
      <c r="F550" s="290"/>
      <c r="G550" s="290"/>
    </row>
    <row r="551" spans="1:7">
      <c r="A551" s="290"/>
      <c r="B551" s="290"/>
      <c r="C551" s="290"/>
      <c r="D551" s="290"/>
      <c r="E551" s="290"/>
      <c r="F551" s="290"/>
      <c r="G551" s="290"/>
    </row>
    <row r="552" spans="1:7">
      <c r="A552" s="290"/>
      <c r="B552" s="290"/>
      <c r="C552" s="290"/>
      <c r="D552" s="290"/>
      <c r="E552" s="290"/>
      <c r="F552" s="290"/>
      <c r="G552" s="290"/>
    </row>
    <row r="553" spans="1:7">
      <c r="A553" s="290"/>
      <c r="B553" s="290"/>
      <c r="C553" s="290"/>
      <c r="D553" s="290"/>
      <c r="E553" s="290"/>
      <c r="F553" s="290"/>
      <c r="G553" s="290"/>
    </row>
    <row r="554" spans="1:7">
      <c r="A554" s="290"/>
      <c r="B554" s="290"/>
      <c r="C554" s="290"/>
      <c r="D554" s="290"/>
      <c r="E554" s="290"/>
      <c r="F554" s="290"/>
      <c r="G554" s="290"/>
    </row>
    <row r="555" spans="1:7">
      <c r="A555" s="290"/>
      <c r="B555" s="290"/>
      <c r="C555" s="290"/>
      <c r="D555" s="290"/>
      <c r="E555" s="290"/>
      <c r="F555" s="290"/>
      <c r="G555" s="290"/>
    </row>
    <row r="556" spans="1:7">
      <c r="A556" s="290"/>
      <c r="B556" s="290"/>
      <c r="C556" s="290"/>
      <c r="D556" s="290"/>
      <c r="E556" s="290"/>
      <c r="F556" s="290"/>
      <c r="G556" s="290"/>
    </row>
    <row r="557" spans="1:7">
      <c r="A557" s="290"/>
      <c r="B557" s="290"/>
      <c r="C557" s="290"/>
      <c r="D557" s="290"/>
      <c r="E557" s="290"/>
      <c r="F557" s="290"/>
      <c r="G557" s="290"/>
    </row>
    <row r="558" spans="1:7">
      <c r="A558" s="290"/>
      <c r="B558" s="290"/>
      <c r="C558" s="290"/>
      <c r="D558" s="290"/>
      <c r="E558" s="290"/>
      <c r="F558" s="290"/>
      <c r="G558" s="290"/>
    </row>
    <row r="559" spans="1:7">
      <c r="A559" s="290"/>
      <c r="B559" s="290"/>
      <c r="C559" s="290"/>
      <c r="D559" s="290"/>
      <c r="E559" s="290"/>
      <c r="F559" s="290"/>
      <c r="G559" s="290"/>
    </row>
    <row r="560" spans="1:7">
      <c r="A560" s="290"/>
      <c r="B560" s="290"/>
      <c r="C560" s="290"/>
      <c r="D560" s="290"/>
      <c r="E560" s="290"/>
      <c r="F560" s="290"/>
      <c r="G560" s="290"/>
    </row>
    <row r="561" spans="1:7">
      <c r="A561" s="290"/>
      <c r="B561" s="290"/>
      <c r="C561" s="290"/>
      <c r="D561" s="290"/>
      <c r="E561" s="290"/>
      <c r="F561" s="290"/>
      <c r="G561" s="290"/>
    </row>
    <row r="562" spans="1:7">
      <c r="A562" s="290"/>
      <c r="B562" s="290"/>
      <c r="C562" s="290"/>
      <c r="D562" s="290"/>
      <c r="E562" s="290"/>
      <c r="F562" s="290"/>
      <c r="G562" s="290"/>
    </row>
    <row r="563" spans="1:7">
      <c r="A563" s="290"/>
      <c r="B563" s="290"/>
      <c r="C563" s="290"/>
      <c r="D563" s="290"/>
      <c r="E563" s="290"/>
      <c r="F563" s="290"/>
      <c r="G563" s="290"/>
    </row>
    <row r="564" spans="1:7">
      <c r="A564" s="290"/>
      <c r="B564" s="290"/>
      <c r="C564" s="290"/>
      <c r="D564" s="290"/>
      <c r="E564" s="290"/>
      <c r="F564" s="290"/>
      <c r="G564" s="290"/>
    </row>
    <row r="565" spans="1:7">
      <c r="A565" s="290"/>
      <c r="B565" s="290"/>
      <c r="C565" s="290"/>
      <c r="D565" s="290"/>
      <c r="E565" s="290"/>
      <c r="F565" s="290"/>
      <c r="G565" s="290"/>
    </row>
    <row r="566" spans="1:7">
      <c r="A566" s="290"/>
      <c r="B566" s="290"/>
      <c r="C566" s="290"/>
      <c r="D566" s="290"/>
      <c r="E566" s="290"/>
      <c r="F566" s="290"/>
      <c r="G566" s="290"/>
    </row>
    <row r="567" spans="1:7">
      <c r="A567" s="290"/>
      <c r="B567" s="290"/>
      <c r="C567" s="290"/>
      <c r="D567" s="290"/>
      <c r="E567" s="290"/>
      <c r="F567" s="290"/>
      <c r="G567" s="290"/>
    </row>
    <row r="568" spans="1:7">
      <c r="A568" s="290"/>
      <c r="B568" s="290"/>
      <c r="C568" s="290"/>
      <c r="D568" s="290"/>
      <c r="E568" s="290"/>
      <c r="F568" s="290"/>
      <c r="G568" s="290"/>
    </row>
    <row r="569" spans="1:7">
      <c r="A569" s="290"/>
      <c r="B569" s="290"/>
      <c r="C569" s="290"/>
      <c r="D569" s="290"/>
      <c r="E569" s="290"/>
      <c r="F569" s="290"/>
      <c r="G569" s="290"/>
    </row>
    <row r="570" spans="1:7">
      <c r="A570" s="290"/>
      <c r="B570" s="290"/>
      <c r="C570" s="290"/>
      <c r="D570" s="290"/>
      <c r="E570" s="290"/>
      <c r="F570" s="290"/>
      <c r="G570" s="290"/>
    </row>
    <row r="571" spans="1:7">
      <c r="A571" s="290"/>
      <c r="B571" s="290"/>
      <c r="C571" s="290"/>
      <c r="D571" s="290"/>
      <c r="E571" s="290"/>
      <c r="F571" s="290"/>
      <c r="G571" s="290"/>
    </row>
    <row r="572" spans="1:7">
      <c r="A572" s="290"/>
      <c r="B572" s="290"/>
      <c r="C572" s="290"/>
      <c r="D572" s="290"/>
      <c r="E572" s="290"/>
      <c r="F572" s="290"/>
      <c r="G572" s="290"/>
    </row>
    <row r="573" spans="1:7">
      <c r="A573" s="290"/>
      <c r="B573" s="290"/>
      <c r="C573" s="290"/>
      <c r="D573" s="290"/>
      <c r="E573" s="290"/>
      <c r="F573" s="290"/>
      <c r="G573" s="290"/>
    </row>
    <row r="574" spans="1:7">
      <c r="A574" s="290"/>
      <c r="B574" s="290"/>
      <c r="C574" s="290"/>
      <c r="D574" s="290"/>
      <c r="E574" s="290"/>
      <c r="F574" s="290"/>
      <c r="G574" s="290"/>
    </row>
    <row r="575" spans="1:7">
      <c r="A575" s="290"/>
      <c r="B575" s="290"/>
      <c r="C575" s="290"/>
      <c r="D575" s="290"/>
      <c r="E575" s="290"/>
      <c r="F575" s="290"/>
      <c r="G575" s="290"/>
    </row>
    <row r="576" spans="1:7">
      <c r="A576" s="290"/>
      <c r="B576" s="290"/>
      <c r="C576" s="290"/>
      <c r="D576" s="290"/>
      <c r="E576" s="290"/>
      <c r="F576" s="290"/>
      <c r="G576" s="290"/>
    </row>
    <row r="577" spans="1:7">
      <c r="A577" s="290"/>
      <c r="B577" s="290"/>
      <c r="C577" s="290"/>
      <c r="D577" s="290"/>
      <c r="E577" s="290"/>
      <c r="F577" s="290"/>
      <c r="G577" s="290"/>
    </row>
    <row r="578" spans="1:7">
      <c r="A578" s="290"/>
      <c r="B578" s="290"/>
      <c r="C578" s="290"/>
      <c r="D578" s="290"/>
      <c r="E578" s="290"/>
      <c r="F578" s="290"/>
      <c r="G578" s="290"/>
    </row>
    <row r="579" spans="1:7">
      <c r="A579" s="290"/>
      <c r="B579" s="290"/>
      <c r="C579" s="290"/>
      <c r="D579" s="290"/>
      <c r="E579" s="290"/>
      <c r="F579" s="290"/>
      <c r="G579" s="290"/>
    </row>
    <row r="580" spans="1:7">
      <c r="A580" s="290"/>
      <c r="B580" s="290"/>
      <c r="C580" s="290"/>
      <c r="D580" s="290"/>
      <c r="E580" s="290"/>
      <c r="F580" s="290"/>
      <c r="G580" s="290"/>
    </row>
    <row r="581" spans="1:7">
      <c r="A581" s="290"/>
      <c r="B581" s="290"/>
      <c r="C581" s="290"/>
      <c r="D581" s="290"/>
      <c r="E581" s="290"/>
      <c r="F581" s="290"/>
      <c r="G581" s="290"/>
    </row>
    <row r="582" spans="1:7">
      <c r="A582" s="290"/>
      <c r="B582" s="290"/>
      <c r="C582" s="290"/>
      <c r="D582" s="290"/>
      <c r="E582" s="290"/>
      <c r="F582" s="290"/>
      <c r="G582" s="290"/>
    </row>
    <row r="583" spans="1:7">
      <c r="A583" s="290"/>
      <c r="B583" s="290"/>
      <c r="C583" s="290"/>
      <c r="D583" s="290"/>
      <c r="E583" s="290"/>
      <c r="F583" s="290"/>
      <c r="G583" s="290"/>
    </row>
    <row r="584" spans="1:7">
      <c r="A584" s="290"/>
      <c r="B584" s="290"/>
      <c r="C584" s="290"/>
      <c r="D584" s="290"/>
      <c r="E584" s="290"/>
      <c r="F584" s="290"/>
      <c r="G584" s="290"/>
    </row>
    <row r="585" spans="1:7">
      <c r="A585" s="290"/>
      <c r="B585" s="290"/>
      <c r="C585" s="290"/>
      <c r="D585" s="290"/>
      <c r="E585" s="290"/>
      <c r="F585" s="290"/>
      <c r="G585" s="290"/>
    </row>
    <row r="586" spans="1:7">
      <c r="A586" s="290"/>
      <c r="B586" s="290"/>
      <c r="C586" s="290"/>
      <c r="D586" s="290"/>
      <c r="E586" s="290"/>
      <c r="F586" s="290"/>
      <c r="G586" s="290"/>
    </row>
    <row r="587" spans="1:7">
      <c r="A587" s="290"/>
      <c r="B587" s="290"/>
      <c r="C587" s="290"/>
      <c r="D587" s="290"/>
      <c r="E587" s="290"/>
      <c r="F587" s="290"/>
      <c r="G587" s="290"/>
    </row>
    <row r="588" spans="1:7">
      <c r="A588" s="290"/>
      <c r="B588" s="290"/>
      <c r="C588" s="290"/>
      <c r="D588" s="290"/>
      <c r="E588" s="290"/>
      <c r="F588" s="290"/>
      <c r="G588" s="290"/>
    </row>
    <row r="589" spans="1:7">
      <c r="A589" s="290"/>
      <c r="B589" s="290"/>
      <c r="C589" s="290"/>
      <c r="D589" s="290"/>
      <c r="E589" s="290"/>
      <c r="F589" s="290"/>
      <c r="G589" s="290"/>
    </row>
    <row r="590" spans="1:7">
      <c r="A590" s="290"/>
      <c r="B590" s="290"/>
      <c r="C590" s="290"/>
      <c r="D590" s="290"/>
      <c r="E590" s="290"/>
      <c r="F590" s="290"/>
      <c r="G590" s="290"/>
    </row>
    <row r="591" spans="1:7">
      <c r="A591" s="290"/>
      <c r="B591" s="290"/>
      <c r="C591" s="290"/>
      <c r="D591" s="290"/>
      <c r="E591" s="290"/>
      <c r="F591" s="290"/>
      <c r="G591" s="290"/>
    </row>
    <row r="592" spans="1:7">
      <c r="A592" s="290"/>
      <c r="B592" s="290"/>
      <c r="C592" s="290"/>
      <c r="D592" s="290"/>
      <c r="E592" s="290"/>
      <c r="F592" s="290"/>
      <c r="G592" s="290"/>
    </row>
    <row r="593" spans="1:7">
      <c r="A593" s="290"/>
      <c r="B593" s="290"/>
      <c r="C593" s="290"/>
      <c r="D593" s="290"/>
      <c r="E593" s="290"/>
      <c r="F593" s="290"/>
      <c r="G593" s="290"/>
    </row>
    <row r="594" spans="1:7">
      <c r="A594" s="290"/>
      <c r="B594" s="290"/>
      <c r="C594" s="290"/>
      <c r="D594" s="290"/>
      <c r="E594" s="290"/>
      <c r="F594" s="290"/>
      <c r="G594" s="290"/>
    </row>
    <row r="595" spans="1:7">
      <c r="A595" s="290"/>
      <c r="B595" s="290"/>
      <c r="C595" s="290"/>
      <c r="D595" s="290"/>
      <c r="E595" s="290"/>
      <c r="F595" s="290"/>
      <c r="G595" s="290"/>
    </row>
    <row r="596" spans="1:7">
      <c r="A596" s="290"/>
      <c r="B596" s="290"/>
      <c r="C596" s="290"/>
      <c r="D596" s="290"/>
      <c r="E596" s="290"/>
      <c r="F596" s="290"/>
      <c r="G596" s="290"/>
    </row>
    <row r="597" spans="1:7">
      <c r="A597" s="290"/>
      <c r="B597" s="290"/>
      <c r="C597" s="290"/>
      <c r="D597" s="290"/>
      <c r="E597" s="290"/>
      <c r="F597" s="290"/>
      <c r="G597" s="290"/>
    </row>
    <row r="598" spans="1:7">
      <c r="A598" s="290"/>
      <c r="B598" s="290"/>
      <c r="C598" s="290"/>
      <c r="D598" s="290"/>
      <c r="E598" s="290"/>
      <c r="F598" s="290"/>
      <c r="G598" s="290"/>
    </row>
    <row r="599" spans="1:7">
      <c r="A599" s="290"/>
      <c r="B599" s="290"/>
      <c r="C599" s="290"/>
      <c r="D599" s="290"/>
      <c r="E599" s="290"/>
      <c r="F599" s="290"/>
      <c r="G599" s="290"/>
    </row>
    <row r="600" spans="1:7">
      <c r="A600" s="290"/>
      <c r="B600" s="290"/>
      <c r="C600" s="290"/>
      <c r="D600" s="290"/>
      <c r="E600" s="290"/>
      <c r="F600" s="290"/>
      <c r="G600" s="290"/>
    </row>
    <row r="601" spans="1:7">
      <c r="A601" s="290"/>
      <c r="B601" s="290"/>
      <c r="C601" s="290"/>
      <c r="D601" s="290"/>
      <c r="E601" s="290"/>
      <c r="F601" s="290"/>
      <c r="G601" s="290"/>
    </row>
    <row r="602" spans="1:7">
      <c r="A602" s="290"/>
      <c r="B602" s="290"/>
      <c r="C602" s="290"/>
      <c r="D602" s="290"/>
      <c r="E602" s="290"/>
      <c r="F602" s="290"/>
      <c r="G602" s="290"/>
    </row>
    <row r="603" spans="1:7">
      <c r="A603" s="290"/>
      <c r="B603" s="290"/>
      <c r="C603" s="290"/>
      <c r="D603" s="290"/>
      <c r="E603" s="290"/>
      <c r="F603" s="290"/>
      <c r="G603" s="290"/>
    </row>
    <row r="604" spans="1:7">
      <c r="A604" s="290"/>
      <c r="B604" s="290"/>
      <c r="C604" s="290"/>
      <c r="D604" s="290"/>
      <c r="E604" s="290"/>
      <c r="F604" s="290"/>
      <c r="G604" s="290"/>
    </row>
    <row r="605" spans="1:7">
      <c r="A605" s="290"/>
      <c r="B605" s="290"/>
      <c r="C605" s="290"/>
      <c r="D605" s="290"/>
      <c r="E605" s="290"/>
      <c r="F605" s="290"/>
      <c r="G605" s="290"/>
    </row>
    <row r="606" spans="1:7">
      <c r="A606" s="290"/>
      <c r="B606" s="290"/>
      <c r="C606" s="290"/>
      <c r="D606" s="290"/>
      <c r="E606" s="290"/>
      <c r="F606" s="290"/>
      <c r="G606" s="290"/>
    </row>
    <row r="607" spans="1:7">
      <c r="A607" s="290"/>
      <c r="B607" s="290"/>
      <c r="C607" s="290"/>
      <c r="D607" s="290"/>
      <c r="E607" s="290"/>
      <c r="F607" s="290"/>
      <c r="G607" s="290"/>
    </row>
    <row r="608" spans="1:7">
      <c r="A608" s="290"/>
      <c r="B608" s="290"/>
      <c r="C608" s="290"/>
      <c r="D608" s="290"/>
      <c r="E608" s="290"/>
      <c r="F608" s="290"/>
      <c r="G608" s="290"/>
    </row>
    <row r="609" spans="1:7">
      <c r="A609" s="290"/>
      <c r="B609" s="290"/>
      <c r="C609" s="290"/>
      <c r="D609" s="290"/>
      <c r="E609" s="290"/>
      <c r="F609" s="290"/>
      <c r="G609" s="290"/>
    </row>
    <row r="610" spans="1:7">
      <c r="A610" s="290"/>
      <c r="B610" s="290"/>
      <c r="C610" s="290"/>
      <c r="D610" s="290"/>
      <c r="E610" s="290"/>
      <c r="F610" s="290"/>
      <c r="G610" s="290"/>
    </row>
    <row r="611" spans="1:7">
      <c r="A611" s="290"/>
      <c r="B611" s="290"/>
      <c r="C611" s="290"/>
      <c r="D611" s="290"/>
      <c r="E611" s="290"/>
      <c r="F611" s="290"/>
      <c r="G611" s="290"/>
    </row>
    <row r="612" spans="1:7">
      <c r="A612" s="290"/>
      <c r="B612" s="290"/>
      <c r="C612" s="290"/>
      <c r="D612" s="290"/>
      <c r="E612" s="290"/>
      <c r="F612" s="290"/>
      <c r="G612" s="290"/>
    </row>
    <row r="613" spans="1:7">
      <c r="A613" s="290"/>
      <c r="B613" s="290"/>
      <c r="C613" s="290"/>
      <c r="D613" s="290"/>
      <c r="E613" s="290"/>
      <c r="F613" s="290"/>
      <c r="G613" s="290"/>
    </row>
    <row r="614" spans="1:7">
      <c r="A614" s="290"/>
      <c r="B614" s="290"/>
      <c r="C614" s="290"/>
      <c r="D614" s="290"/>
      <c r="E614" s="290"/>
      <c r="F614" s="290"/>
      <c r="G614" s="290"/>
    </row>
    <row r="615" spans="1:7">
      <c r="A615" s="290"/>
      <c r="B615" s="290"/>
      <c r="C615" s="290"/>
      <c r="D615" s="290"/>
      <c r="E615" s="290"/>
      <c r="F615" s="290"/>
      <c r="G615" s="290"/>
    </row>
    <row r="616" spans="1:7">
      <c r="A616" s="290"/>
      <c r="B616" s="290"/>
      <c r="C616" s="290"/>
      <c r="D616" s="290"/>
      <c r="E616" s="290"/>
      <c r="F616" s="290"/>
      <c r="G616" s="290"/>
    </row>
    <row r="617" spans="1:7">
      <c r="A617" s="290"/>
      <c r="B617" s="290"/>
      <c r="C617" s="290"/>
      <c r="D617" s="290"/>
      <c r="E617" s="290"/>
      <c r="F617" s="290"/>
      <c r="G617" s="290"/>
    </row>
    <row r="618" spans="1:7">
      <c r="A618" s="290"/>
      <c r="B618" s="290"/>
      <c r="C618" s="290"/>
      <c r="D618" s="290"/>
      <c r="E618" s="290"/>
      <c r="F618" s="290"/>
      <c r="G618" s="290"/>
    </row>
    <row r="619" spans="1:7">
      <c r="A619" s="290"/>
      <c r="B619" s="290"/>
      <c r="C619" s="290"/>
      <c r="D619" s="290"/>
      <c r="E619" s="290"/>
      <c r="F619" s="290"/>
      <c r="G619" s="290"/>
    </row>
    <row r="620" spans="1:7">
      <c r="A620" s="290"/>
      <c r="B620" s="290"/>
      <c r="C620" s="290"/>
      <c r="D620" s="290"/>
      <c r="E620" s="290"/>
      <c r="F620" s="290"/>
      <c r="G620" s="290"/>
    </row>
    <row r="621" spans="1:7">
      <c r="A621" s="290"/>
      <c r="B621" s="290"/>
      <c r="C621" s="290"/>
      <c r="D621" s="290"/>
      <c r="E621" s="290"/>
      <c r="F621" s="290"/>
      <c r="G621" s="290"/>
    </row>
    <row r="622" spans="1:7">
      <c r="A622" s="290"/>
      <c r="B622" s="290"/>
      <c r="C622" s="290"/>
      <c r="D622" s="290"/>
      <c r="E622" s="290"/>
      <c r="F622" s="290"/>
      <c r="G622" s="290"/>
    </row>
    <row r="623" spans="1:7">
      <c r="A623" s="290"/>
      <c r="B623" s="290"/>
      <c r="C623" s="290"/>
      <c r="D623" s="290"/>
      <c r="E623" s="290"/>
      <c r="F623" s="290"/>
      <c r="G623" s="290"/>
    </row>
    <row r="624" spans="1:7">
      <c r="A624" s="290"/>
      <c r="B624" s="290"/>
      <c r="C624" s="290"/>
      <c r="D624" s="290"/>
      <c r="E624" s="290"/>
      <c r="F624" s="290"/>
      <c r="G624" s="290"/>
    </row>
    <row r="625" spans="1:7">
      <c r="A625" s="290"/>
      <c r="B625" s="290"/>
      <c r="C625" s="290"/>
      <c r="D625" s="290"/>
      <c r="E625" s="290"/>
      <c r="F625" s="290"/>
      <c r="G625" s="290"/>
    </row>
    <row r="626" spans="1:7">
      <c r="A626" s="290"/>
      <c r="B626" s="290"/>
      <c r="C626" s="290"/>
      <c r="D626" s="290"/>
      <c r="E626" s="290"/>
      <c r="F626" s="290"/>
      <c r="G626" s="290"/>
    </row>
    <row r="627" spans="1:7">
      <c r="A627" s="290"/>
      <c r="B627" s="290"/>
      <c r="C627" s="290"/>
      <c r="D627" s="290"/>
      <c r="E627" s="290"/>
      <c r="F627" s="290"/>
      <c r="G627" s="290"/>
    </row>
    <row r="628" spans="1:7">
      <c r="A628" s="290"/>
      <c r="B628" s="290"/>
      <c r="C628" s="290"/>
      <c r="D628" s="290"/>
      <c r="E628" s="290"/>
      <c r="F628" s="290"/>
      <c r="G628" s="290"/>
    </row>
    <row r="629" spans="1:7">
      <c r="A629" s="290"/>
      <c r="B629" s="290"/>
      <c r="C629" s="290"/>
      <c r="D629" s="290"/>
      <c r="E629" s="290"/>
      <c r="F629" s="290"/>
      <c r="G629" s="290"/>
    </row>
    <row r="630" spans="1:7">
      <c r="A630" s="290"/>
      <c r="B630" s="290"/>
      <c r="C630" s="290"/>
      <c r="D630" s="290"/>
      <c r="E630" s="290"/>
      <c r="F630" s="290"/>
      <c r="G630" s="290"/>
    </row>
    <row r="631" spans="1:7">
      <c r="A631" s="290"/>
      <c r="B631" s="290"/>
      <c r="C631" s="290"/>
      <c r="D631" s="290"/>
      <c r="E631" s="290"/>
      <c r="F631" s="290"/>
      <c r="G631" s="290"/>
    </row>
    <row r="632" spans="1:7">
      <c r="A632" s="290"/>
      <c r="B632" s="290"/>
      <c r="C632" s="290"/>
      <c r="D632" s="290"/>
      <c r="E632" s="290"/>
      <c r="F632" s="290"/>
      <c r="G632" s="290"/>
    </row>
    <row r="633" spans="1:7">
      <c r="A633" s="290"/>
      <c r="B633" s="290"/>
      <c r="C633" s="290"/>
      <c r="D633" s="290"/>
      <c r="E633" s="290"/>
      <c r="F633" s="290"/>
      <c r="G633" s="290"/>
    </row>
    <row r="634" spans="1:7">
      <c r="A634" s="290"/>
      <c r="B634" s="290"/>
      <c r="C634" s="290"/>
      <c r="D634" s="290"/>
      <c r="E634" s="290"/>
      <c r="F634" s="290"/>
      <c r="G634" s="290"/>
    </row>
    <row r="635" spans="1:7">
      <c r="A635" s="290"/>
      <c r="B635" s="290"/>
      <c r="C635" s="290"/>
      <c r="D635" s="290"/>
      <c r="E635" s="290"/>
      <c r="F635" s="290"/>
      <c r="G635" s="290"/>
    </row>
    <row r="636" spans="1:7">
      <c r="A636" s="290"/>
      <c r="B636" s="290"/>
      <c r="C636" s="290"/>
      <c r="D636" s="290"/>
      <c r="E636" s="290"/>
      <c r="F636" s="290"/>
      <c r="G636" s="290"/>
    </row>
    <row r="637" spans="1:7">
      <c r="A637" s="290"/>
      <c r="B637" s="290"/>
      <c r="C637" s="290"/>
      <c r="D637" s="290"/>
      <c r="E637" s="290"/>
      <c r="F637" s="290"/>
      <c r="G637" s="290"/>
    </row>
    <row r="638" spans="1:7">
      <c r="A638" s="290"/>
      <c r="B638" s="290"/>
      <c r="C638" s="290"/>
      <c r="D638" s="290"/>
      <c r="E638" s="290"/>
      <c r="F638" s="290"/>
      <c r="G638" s="290"/>
    </row>
    <row r="639" spans="1:7">
      <c r="A639" s="290"/>
      <c r="B639" s="290"/>
      <c r="C639" s="290"/>
      <c r="D639" s="290"/>
      <c r="E639" s="290"/>
      <c r="F639" s="290"/>
      <c r="G639" s="290"/>
    </row>
    <row r="640" spans="1:7">
      <c r="A640" s="290"/>
      <c r="B640" s="290"/>
      <c r="C640" s="290"/>
      <c r="D640" s="290"/>
      <c r="E640" s="290"/>
      <c r="F640" s="290"/>
      <c r="G640" s="290"/>
    </row>
    <row r="641" spans="1:7">
      <c r="A641" s="290"/>
      <c r="B641" s="290"/>
      <c r="C641" s="290"/>
      <c r="D641" s="290"/>
      <c r="E641" s="290"/>
      <c r="F641" s="290"/>
      <c r="G641" s="290"/>
    </row>
    <row r="642" spans="1:7">
      <c r="A642" s="290"/>
      <c r="B642" s="290"/>
      <c r="C642" s="290"/>
      <c r="D642" s="290"/>
      <c r="E642" s="290"/>
      <c r="F642" s="290"/>
      <c r="G642" s="290"/>
    </row>
    <row r="643" spans="1:7">
      <c r="A643" s="290"/>
      <c r="B643" s="290"/>
      <c r="C643" s="290"/>
      <c r="D643" s="290"/>
      <c r="E643" s="290"/>
      <c r="F643" s="290"/>
      <c r="G643" s="290"/>
    </row>
    <row r="644" spans="1:7">
      <c r="A644" s="290"/>
      <c r="B644" s="290"/>
      <c r="C644" s="290"/>
      <c r="D644" s="290"/>
      <c r="E644" s="290"/>
      <c r="F644" s="290"/>
      <c r="G644" s="290"/>
    </row>
    <row r="645" spans="1:7">
      <c r="A645" s="290"/>
      <c r="B645" s="290"/>
      <c r="C645" s="290"/>
      <c r="D645" s="290"/>
      <c r="E645" s="290"/>
      <c r="F645" s="290"/>
      <c r="G645" s="290"/>
    </row>
    <row r="646" spans="1:7">
      <c r="A646" s="290"/>
      <c r="B646" s="290"/>
      <c r="C646" s="290"/>
      <c r="D646" s="290"/>
      <c r="E646" s="290"/>
      <c r="F646" s="290"/>
      <c r="G646" s="290"/>
    </row>
    <row r="647" spans="1:7">
      <c r="A647" s="290"/>
      <c r="B647" s="290"/>
      <c r="C647" s="290"/>
      <c r="D647" s="290"/>
      <c r="E647" s="290"/>
      <c r="F647" s="290"/>
      <c r="G647" s="290"/>
    </row>
    <row r="648" spans="1:7">
      <c r="A648" s="290"/>
      <c r="B648" s="290"/>
      <c r="C648" s="290"/>
      <c r="D648" s="290"/>
      <c r="E648" s="290"/>
      <c r="F648" s="290"/>
      <c r="G648" s="290"/>
    </row>
    <row r="649" spans="1:7">
      <c r="A649" s="290"/>
      <c r="B649" s="290"/>
      <c r="C649" s="290"/>
      <c r="D649" s="290"/>
      <c r="E649" s="290"/>
      <c r="F649" s="290"/>
      <c r="G649" s="290"/>
    </row>
    <row r="650" spans="1:7">
      <c r="A650" s="290"/>
      <c r="B650" s="290"/>
      <c r="C650" s="290"/>
      <c r="D650" s="290"/>
      <c r="E650" s="290"/>
      <c r="F650" s="290"/>
      <c r="G650" s="290"/>
    </row>
    <row r="651" spans="1:7">
      <c r="A651" s="290"/>
      <c r="B651" s="290"/>
      <c r="C651" s="290"/>
      <c r="D651" s="290"/>
      <c r="E651" s="290"/>
      <c r="F651" s="290"/>
      <c r="G651" s="290"/>
    </row>
    <row r="652" spans="1:7">
      <c r="A652" s="290"/>
      <c r="B652" s="290"/>
      <c r="C652" s="290"/>
      <c r="D652" s="290"/>
      <c r="E652" s="290"/>
      <c r="F652" s="290"/>
      <c r="G652" s="290"/>
    </row>
    <row r="653" spans="1:7">
      <c r="A653" s="290"/>
      <c r="B653" s="290"/>
      <c r="C653" s="290"/>
      <c r="D653" s="290"/>
      <c r="E653" s="290"/>
      <c r="F653" s="290"/>
      <c r="G653" s="290"/>
    </row>
    <row r="654" spans="1:7">
      <c r="A654" s="290"/>
      <c r="B654" s="290"/>
      <c r="C654" s="290"/>
      <c r="D654" s="290"/>
      <c r="E654" s="290"/>
      <c r="F654" s="290"/>
      <c r="G654" s="290"/>
    </row>
    <row r="655" spans="1:7">
      <c r="A655" s="290"/>
      <c r="B655" s="290"/>
      <c r="C655" s="290"/>
      <c r="D655" s="290"/>
      <c r="E655" s="290"/>
      <c r="F655" s="290"/>
      <c r="G655" s="290"/>
    </row>
    <row r="656" spans="1:7">
      <c r="A656" s="290"/>
      <c r="B656" s="290"/>
      <c r="C656" s="290"/>
      <c r="D656" s="290"/>
      <c r="E656" s="290"/>
      <c r="F656" s="290"/>
      <c r="G656" s="290"/>
    </row>
    <row r="657" spans="1:7">
      <c r="A657" s="290"/>
      <c r="B657" s="290"/>
      <c r="C657" s="290"/>
      <c r="D657" s="290"/>
      <c r="E657" s="290"/>
      <c r="F657" s="290"/>
      <c r="G657" s="290"/>
    </row>
    <row r="658" spans="1:7">
      <c r="A658" s="290"/>
      <c r="B658" s="290"/>
      <c r="C658" s="290"/>
      <c r="D658" s="290"/>
      <c r="E658" s="290"/>
      <c r="F658" s="290"/>
      <c r="G658" s="290"/>
    </row>
    <row r="659" spans="1:7">
      <c r="A659" s="290"/>
      <c r="B659" s="290"/>
      <c r="C659" s="290"/>
      <c r="D659" s="290"/>
      <c r="E659" s="290"/>
      <c r="F659" s="290"/>
      <c r="G659" s="290"/>
    </row>
    <row r="660" spans="1:7">
      <c r="A660" s="290"/>
      <c r="B660" s="290"/>
      <c r="C660" s="290"/>
      <c r="D660" s="290"/>
      <c r="E660" s="290"/>
      <c r="F660" s="290"/>
      <c r="G660" s="290"/>
    </row>
    <row r="661" spans="1:7">
      <c r="A661" s="290"/>
      <c r="B661" s="290"/>
      <c r="C661" s="290"/>
      <c r="D661" s="290"/>
      <c r="E661" s="290"/>
      <c r="F661" s="290"/>
      <c r="G661" s="290"/>
    </row>
    <row r="662" spans="1:7">
      <c r="A662" s="290"/>
      <c r="B662" s="290"/>
      <c r="C662" s="290"/>
      <c r="D662" s="290"/>
      <c r="E662" s="290"/>
      <c r="F662" s="290"/>
      <c r="G662" s="290"/>
    </row>
    <row r="663" spans="1:7">
      <c r="A663" s="290"/>
      <c r="B663" s="290"/>
      <c r="C663" s="290"/>
      <c r="D663" s="290"/>
      <c r="E663" s="290"/>
      <c r="F663" s="290"/>
      <c r="G663" s="290"/>
    </row>
    <row r="664" spans="1:7">
      <c r="A664" s="290"/>
      <c r="B664" s="290"/>
      <c r="C664" s="290"/>
      <c r="D664" s="290"/>
      <c r="E664" s="290"/>
      <c r="F664" s="290"/>
      <c r="G664" s="290"/>
    </row>
    <row r="665" spans="1:7">
      <c r="A665" s="290"/>
      <c r="B665" s="290"/>
      <c r="C665" s="290"/>
      <c r="D665" s="290"/>
      <c r="E665" s="290"/>
      <c r="F665" s="290"/>
      <c r="G665" s="290"/>
    </row>
    <row r="666" spans="1:7">
      <c r="A666" s="290"/>
      <c r="B666" s="290"/>
      <c r="C666" s="290"/>
      <c r="D666" s="290"/>
      <c r="E666" s="290"/>
      <c r="F666" s="290"/>
      <c r="G666" s="290"/>
    </row>
    <row r="667" spans="1:7">
      <c r="A667" s="290"/>
      <c r="B667" s="290"/>
      <c r="C667" s="290"/>
      <c r="D667" s="290"/>
      <c r="E667" s="290"/>
      <c r="F667" s="290"/>
      <c r="G667" s="290"/>
    </row>
    <row r="668" spans="1:7">
      <c r="A668" s="290"/>
      <c r="B668" s="290"/>
      <c r="C668" s="290"/>
      <c r="D668" s="290"/>
      <c r="E668" s="290"/>
      <c r="F668" s="290"/>
      <c r="G668" s="290"/>
    </row>
    <row r="669" spans="1:7">
      <c r="A669" s="290"/>
      <c r="B669" s="290"/>
      <c r="C669" s="290"/>
      <c r="D669" s="290"/>
      <c r="E669" s="290"/>
      <c r="F669" s="290"/>
      <c r="G669" s="290"/>
    </row>
    <row r="670" spans="1:7">
      <c r="A670" s="290"/>
      <c r="B670" s="290"/>
      <c r="C670" s="290"/>
      <c r="D670" s="290"/>
      <c r="E670" s="290"/>
      <c r="F670" s="290"/>
      <c r="G670" s="290"/>
    </row>
    <row r="671" spans="1:7">
      <c r="A671" s="290"/>
      <c r="B671" s="290"/>
      <c r="C671" s="290"/>
      <c r="D671" s="290"/>
      <c r="E671" s="290"/>
      <c r="F671" s="290"/>
      <c r="G671" s="290"/>
    </row>
    <row r="672" spans="1:7">
      <c r="A672" s="290"/>
      <c r="B672" s="290"/>
      <c r="C672" s="290"/>
      <c r="D672" s="290"/>
      <c r="E672" s="290"/>
      <c r="F672" s="290"/>
      <c r="G672" s="290"/>
    </row>
    <row r="673" spans="1:7">
      <c r="A673" s="290"/>
      <c r="B673" s="290"/>
      <c r="C673" s="290"/>
      <c r="D673" s="290"/>
      <c r="E673" s="290"/>
      <c r="F673" s="290"/>
      <c r="G673" s="290"/>
    </row>
    <row r="674" spans="1:7">
      <c r="A674" s="290"/>
      <c r="B674" s="290"/>
      <c r="C674" s="290"/>
      <c r="D674" s="290"/>
      <c r="E674" s="290"/>
      <c r="F674" s="290"/>
      <c r="G674" s="290"/>
    </row>
    <row r="675" spans="1:7">
      <c r="A675" s="290"/>
      <c r="B675" s="290"/>
      <c r="C675" s="290"/>
      <c r="D675" s="290"/>
      <c r="E675" s="290"/>
      <c r="F675" s="290"/>
      <c r="G675" s="290"/>
    </row>
    <row r="676" spans="1:7">
      <c r="A676" s="290"/>
      <c r="B676" s="290"/>
      <c r="C676" s="290"/>
      <c r="D676" s="290"/>
      <c r="E676" s="290"/>
      <c r="F676" s="290"/>
      <c r="G676" s="290"/>
    </row>
    <row r="677" spans="1:7">
      <c r="A677" s="290"/>
      <c r="B677" s="290"/>
      <c r="C677" s="290"/>
      <c r="D677" s="290"/>
      <c r="E677" s="290"/>
      <c r="F677" s="290"/>
      <c r="G677" s="290"/>
    </row>
    <row r="678" spans="1:7">
      <c r="A678" s="290"/>
      <c r="B678" s="290"/>
      <c r="C678" s="290"/>
      <c r="D678" s="290"/>
      <c r="E678" s="290"/>
      <c r="F678" s="290"/>
      <c r="G678" s="290"/>
    </row>
    <row r="679" spans="1:7">
      <c r="A679" s="290"/>
      <c r="B679" s="290"/>
      <c r="C679" s="290"/>
      <c r="D679" s="290"/>
      <c r="E679" s="290"/>
      <c r="F679" s="290"/>
      <c r="G679" s="290"/>
    </row>
    <row r="680" spans="1:7">
      <c r="A680" s="290"/>
      <c r="B680" s="290"/>
      <c r="C680" s="290"/>
      <c r="D680" s="290"/>
      <c r="E680" s="290"/>
      <c r="F680" s="290"/>
      <c r="G680" s="290"/>
    </row>
    <row r="681" spans="1:7">
      <c r="A681" s="290"/>
      <c r="B681" s="290"/>
      <c r="C681" s="290"/>
      <c r="D681" s="290"/>
      <c r="E681" s="290"/>
      <c r="F681" s="290"/>
      <c r="G681" s="290"/>
    </row>
    <row r="682" spans="1:7">
      <c r="A682" s="290"/>
      <c r="B682" s="290"/>
      <c r="C682" s="290"/>
      <c r="D682" s="290"/>
      <c r="E682" s="290"/>
      <c r="F682" s="290"/>
      <c r="G682" s="290"/>
    </row>
    <row r="683" spans="1:7">
      <c r="A683" s="290"/>
      <c r="B683" s="290"/>
      <c r="C683" s="290"/>
      <c r="D683" s="290"/>
      <c r="E683" s="290"/>
      <c r="F683" s="290"/>
      <c r="G683" s="290"/>
    </row>
    <row r="684" spans="1:7">
      <c r="A684" s="290"/>
      <c r="B684" s="290"/>
      <c r="C684" s="290"/>
      <c r="D684" s="290"/>
      <c r="E684" s="290"/>
      <c r="F684" s="290"/>
      <c r="G684" s="290"/>
    </row>
    <row r="685" spans="1:7">
      <c r="A685" s="290"/>
      <c r="B685" s="290"/>
      <c r="C685" s="290"/>
      <c r="D685" s="290"/>
      <c r="E685" s="290"/>
      <c r="F685" s="290"/>
      <c r="G685" s="290"/>
    </row>
    <row r="686" spans="1:7">
      <c r="A686" s="290"/>
      <c r="B686" s="290"/>
      <c r="C686" s="290"/>
      <c r="D686" s="290"/>
      <c r="E686" s="290"/>
      <c r="F686" s="290"/>
      <c r="G686" s="290"/>
    </row>
    <row r="687" spans="1:7">
      <c r="A687" s="290"/>
      <c r="B687" s="290"/>
      <c r="C687" s="290"/>
      <c r="D687" s="290"/>
      <c r="E687" s="290"/>
      <c r="F687" s="290"/>
      <c r="G687" s="290"/>
    </row>
    <row r="688" spans="1:7">
      <c r="A688" s="290"/>
      <c r="B688" s="290"/>
      <c r="C688" s="290"/>
      <c r="D688" s="290"/>
      <c r="E688" s="290"/>
      <c r="F688" s="290"/>
      <c r="G688" s="290"/>
    </row>
    <row r="689" spans="1:7">
      <c r="A689" s="290"/>
      <c r="B689" s="290"/>
      <c r="C689" s="290"/>
      <c r="D689" s="290"/>
      <c r="E689" s="290"/>
      <c r="F689" s="290"/>
      <c r="G689" s="290"/>
    </row>
    <row r="690" spans="1:7">
      <c r="A690" s="290"/>
      <c r="B690" s="290"/>
      <c r="C690" s="290"/>
      <c r="D690" s="290"/>
      <c r="E690" s="290"/>
      <c r="F690" s="290"/>
      <c r="G690" s="290"/>
    </row>
    <row r="691" spans="1:7">
      <c r="A691" s="290"/>
      <c r="B691" s="290"/>
      <c r="C691" s="290"/>
      <c r="D691" s="290"/>
      <c r="E691" s="290"/>
      <c r="F691" s="290"/>
      <c r="G691" s="290"/>
    </row>
    <row r="692" spans="1:7">
      <c r="A692" s="290"/>
      <c r="B692" s="290"/>
      <c r="C692" s="290"/>
      <c r="D692" s="290"/>
      <c r="E692" s="290"/>
      <c r="F692" s="290"/>
      <c r="G692" s="290"/>
    </row>
    <row r="693" spans="1:7">
      <c r="A693" s="290"/>
      <c r="B693" s="290"/>
      <c r="C693" s="290"/>
      <c r="D693" s="290"/>
      <c r="E693" s="290"/>
      <c r="F693" s="290"/>
      <c r="G693" s="290"/>
    </row>
    <row r="694" spans="1:7">
      <c r="A694" s="290"/>
      <c r="B694" s="290"/>
      <c r="C694" s="290"/>
      <c r="D694" s="290"/>
      <c r="E694" s="290"/>
      <c r="F694" s="290"/>
      <c r="G694" s="290"/>
    </row>
    <row r="695" spans="1:7">
      <c r="A695" s="290"/>
      <c r="B695" s="290"/>
      <c r="C695" s="290"/>
      <c r="D695" s="290"/>
      <c r="E695" s="290"/>
      <c r="F695" s="290"/>
      <c r="G695" s="290"/>
    </row>
    <row r="696" spans="1:7">
      <c r="A696" s="290"/>
      <c r="B696" s="290"/>
      <c r="C696" s="290"/>
      <c r="D696" s="290"/>
      <c r="E696" s="290"/>
      <c r="F696" s="290"/>
      <c r="G696" s="290"/>
    </row>
    <row r="697" spans="1:7">
      <c r="A697" s="290"/>
      <c r="B697" s="290"/>
      <c r="C697" s="290"/>
      <c r="D697" s="290"/>
      <c r="E697" s="290"/>
      <c r="F697" s="290"/>
      <c r="G697" s="290"/>
    </row>
    <row r="698" spans="1:7">
      <c r="A698" s="290"/>
      <c r="B698" s="290"/>
      <c r="C698" s="290"/>
      <c r="D698" s="290"/>
      <c r="E698" s="290"/>
      <c r="F698" s="290"/>
      <c r="G698" s="290"/>
    </row>
    <row r="699" spans="1:7">
      <c r="A699" s="290"/>
      <c r="B699" s="290"/>
      <c r="C699" s="290"/>
      <c r="D699" s="290"/>
      <c r="E699" s="290"/>
      <c r="F699" s="290"/>
      <c r="G699" s="290"/>
    </row>
    <row r="700" spans="1:7">
      <c r="A700" s="290"/>
      <c r="B700" s="290"/>
      <c r="C700" s="290"/>
      <c r="D700" s="290"/>
      <c r="E700" s="290"/>
      <c r="F700" s="290"/>
      <c r="G700" s="290"/>
    </row>
    <row r="701" spans="1:7">
      <c r="A701" s="290"/>
      <c r="B701" s="290"/>
      <c r="C701" s="290"/>
      <c r="D701" s="290"/>
      <c r="E701" s="290"/>
      <c r="F701" s="290"/>
      <c r="G701" s="290"/>
    </row>
    <row r="702" spans="1:7">
      <c r="A702" s="290"/>
      <c r="B702" s="290"/>
      <c r="C702" s="290"/>
      <c r="D702" s="290"/>
      <c r="E702" s="290"/>
      <c r="F702" s="290"/>
      <c r="G702" s="290"/>
    </row>
    <row r="703" spans="1:7">
      <c r="A703" s="290"/>
      <c r="B703" s="290"/>
      <c r="C703" s="290"/>
      <c r="D703" s="290"/>
      <c r="E703" s="290"/>
      <c r="F703" s="290"/>
      <c r="G703" s="290"/>
    </row>
    <row r="704" spans="1:7">
      <c r="A704" s="290"/>
      <c r="B704" s="290"/>
      <c r="C704" s="290"/>
      <c r="D704" s="290"/>
      <c r="E704" s="290"/>
      <c r="F704" s="290"/>
      <c r="G704" s="290"/>
    </row>
    <row r="705" spans="1:7">
      <c r="A705" s="290"/>
      <c r="B705" s="290"/>
      <c r="C705" s="290"/>
      <c r="D705" s="290"/>
      <c r="E705" s="290"/>
      <c r="F705" s="290"/>
      <c r="G705" s="290"/>
    </row>
    <row r="706" spans="1:7">
      <c r="A706" s="290"/>
      <c r="B706" s="290"/>
      <c r="C706" s="290"/>
      <c r="D706" s="290"/>
      <c r="E706" s="290"/>
      <c r="F706" s="290"/>
      <c r="G706" s="290"/>
    </row>
    <row r="707" spans="1:7">
      <c r="A707" s="290"/>
      <c r="B707" s="290"/>
      <c r="C707" s="290"/>
      <c r="D707" s="290"/>
      <c r="E707" s="290"/>
      <c r="F707" s="290"/>
      <c r="G707" s="290"/>
    </row>
    <row r="708" spans="1:7">
      <c r="A708" s="290"/>
      <c r="B708" s="290"/>
      <c r="C708" s="290"/>
      <c r="D708" s="290"/>
      <c r="E708" s="290"/>
      <c r="F708" s="290"/>
      <c r="G708" s="290"/>
    </row>
    <row r="709" spans="1:7">
      <c r="A709" s="290"/>
      <c r="B709" s="290"/>
      <c r="C709" s="290"/>
      <c r="D709" s="290"/>
      <c r="E709" s="290"/>
      <c r="F709" s="290"/>
      <c r="G709" s="290"/>
    </row>
    <row r="710" spans="1:7">
      <c r="A710" s="290"/>
      <c r="B710" s="290"/>
      <c r="C710" s="290"/>
      <c r="D710" s="290"/>
      <c r="E710" s="290"/>
      <c r="F710" s="290"/>
      <c r="G710" s="290"/>
    </row>
    <row r="711" spans="1:7">
      <c r="A711" s="290"/>
      <c r="B711" s="290"/>
      <c r="C711" s="290"/>
      <c r="D711" s="290"/>
      <c r="E711" s="290"/>
      <c r="F711" s="290"/>
      <c r="G711" s="290"/>
    </row>
    <row r="712" spans="1:7">
      <c r="A712" s="290"/>
      <c r="B712" s="290"/>
      <c r="C712" s="290"/>
      <c r="D712" s="290"/>
      <c r="E712" s="290"/>
      <c r="F712" s="290"/>
      <c r="G712" s="290"/>
    </row>
    <row r="713" spans="1:7">
      <c r="A713" s="290"/>
      <c r="B713" s="290"/>
      <c r="C713" s="290"/>
      <c r="D713" s="290"/>
      <c r="E713" s="290"/>
      <c r="F713" s="290"/>
      <c r="G713" s="290"/>
    </row>
    <row r="714" spans="1:7">
      <c r="A714" s="290"/>
      <c r="B714" s="290"/>
      <c r="C714" s="290"/>
      <c r="D714" s="290"/>
      <c r="E714" s="290"/>
      <c r="F714" s="290"/>
      <c r="G714" s="290"/>
    </row>
    <row r="715" spans="1:7">
      <c r="A715" s="290"/>
      <c r="B715" s="290"/>
      <c r="C715" s="290"/>
      <c r="D715" s="290"/>
      <c r="E715" s="290"/>
      <c r="F715" s="290"/>
      <c r="G715" s="290"/>
    </row>
    <row r="716" spans="1:7">
      <c r="A716" s="290"/>
      <c r="B716" s="290"/>
      <c r="C716" s="290"/>
      <c r="D716" s="290"/>
      <c r="E716" s="290"/>
      <c r="F716" s="290"/>
      <c r="G716" s="290"/>
    </row>
    <row r="717" spans="1:7">
      <c r="A717" s="290"/>
      <c r="B717" s="290"/>
      <c r="C717" s="290"/>
      <c r="D717" s="290"/>
      <c r="E717" s="290"/>
      <c r="F717" s="290"/>
      <c r="G717" s="290"/>
    </row>
    <row r="718" spans="1:7">
      <c r="A718" s="290"/>
      <c r="B718" s="290"/>
      <c r="C718" s="290"/>
      <c r="D718" s="290"/>
      <c r="E718" s="290"/>
      <c r="F718" s="290"/>
      <c r="G718" s="290"/>
    </row>
    <row r="719" spans="1:7">
      <c r="A719" s="290"/>
      <c r="B719" s="290"/>
      <c r="C719" s="290"/>
      <c r="D719" s="290"/>
      <c r="E719" s="290"/>
      <c r="F719" s="290"/>
      <c r="G719" s="290"/>
    </row>
    <row r="720" spans="1:7">
      <c r="A720" s="290"/>
      <c r="B720" s="290"/>
      <c r="C720" s="290"/>
      <c r="D720" s="290"/>
      <c r="E720" s="290"/>
      <c r="F720" s="290"/>
      <c r="G720" s="290"/>
    </row>
    <row r="721" spans="1:7">
      <c r="A721" s="290"/>
      <c r="B721" s="290"/>
      <c r="C721" s="290"/>
      <c r="D721" s="290"/>
      <c r="E721" s="290"/>
      <c r="F721" s="290"/>
      <c r="G721" s="290"/>
    </row>
    <row r="722" spans="1:7">
      <c r="A722" s="290"/>
      <c r="B722" s="290"/>
      <c r="C722" s="290"/>
      <c r="D722" s="290"/>
      <c r="E722" s="290"/>
      <c r="F722" s="290"/>
      <c r="G722" s="290"/>
    </row>
    <row r="723" spans="1:7">
      <c r="A723" s="290"/>
      <c r="B723" s="290"/>
      <c r="C723" s="290"/>
      <c r="D723" s="290"/>
      <c r="E723" s="290"/>
      <c r="F723" s="290"/>
      <c r="G723" s="290"/>
    </row>
    <row r="724" spans="1:7">
      <c r="A724" s="290"/>
      <c r="B724" s="290"/>
      <c r="C724" s="290"/>
      <c r="D724" s="290"/>
      <c r="E724" s="290"/>
      <c r="F724" s="290"/>
      <c r="G724" s="290"/>
    </row>
    <row r="725" spans="1:7">
      <c r="A725" s="290"/>
      <c r="B725" s="290"/>
      <c r="C725" s="290"/>
      <c r="D725" s="290"/>
      <c r="E725" s="290"/>
      <c r="F725" s="290"/>
      <c r="G725" s="290"/>
    </row>
    <row r="726" spans="1:7">
      <c r="A726" s="290"/>
      <c r="B726" s="290"/>
      <c r="C726" s="290"/>
      <c r="D726" s="290"/>
      <c r="E726" s="290"/>
      <c r="F726" s="290"/>
      <c r="G726" s="290"/>
    </row>
    <row r="727" spans="1:7">
      <c r="A727" s="290"/>
      <c r="B727" s="290"/>
      <c r="C727" s="290"/>
      <c r="D727" s="290"/>
      <c r="E727" s="290"/>
      <c r="F727" s="290"/>
      <c r="G727" s="290"/>
    </row>
    <row r="728" spans="1:7">
      <c r="A728" s="290"/>
      <c r="B728" s="290"/>
      <c r="C728" s="290"/>
      <c r="D728" s="290"/>
      <c r="E728" s="290"/>
      <c r="F728" s="290"/>
      <c r="G728" s="290"/>
    </row>
    <row r="729" spans="1:7">
      <c r="A729" s="290"/>
      <c r="B729" s="290"/>
      <c r="C729" s="290"/>
      <c r="D729" s="290"/>
      <c r="E729" s="290"/>
      <c r="F729" s="290"/>
      <c r="G729" s="290"/>
    </row>
    <row r="730" spans="1:7">
      <c r="A730" s="290"/>
      <c r="B730" s="290"/>
      <c r="C730" s="290"/>
      <c r="D730" s="290"/>
      <c r="E730" s="290"/>
      <c r="F730" s="290"/>
      <c r="G730" s="290"/>
    </row>
    <row r="731" spans="1:7">
      <c r="A731" s="290"/>
      <c r="B731" s="290"/>
      <c r="C731" s="290"/>
      <c r="D731" s="290"/>
      <c r="E731" s="290"/>
      <c r="F731" s="290"/>
      <c r="G731" s="290"/>
    </row>
    <row r="732" spans="1:7">
      <c r="A732" s="290"/>
      <c r="B732" s="290"/>
      <c r="C732" s="290"/>
      <c r="D732" s="290"/>
      <c r="E732" s="290"/>
      <c r="F732" s="290"/>
      <c r="G732" s="290"/>
    </row>
    <row r="733" spans="1:7">
      <c r="A733" s="290"/>
      <c r="B733" s="290"/>
      <c r="C733" s="290"/>
      <c r="D733" s="290"/>
      <c r="E733" s="290"/>
      <c r="F733" s="290"/>
      <c r="G733" s="290"/>
    </row>
    <row r="734" spans="1:7">
      <c r="A734" s="290"/>
      <c r="B734" s="290"/>
      <c r="C734" s="290"/>
      <c r="D734" s="290"/>
      <c r="E734" s="290"/>
      <c r="F734" s="290"/>
      <c r="G734" s="290"/>
    </row>
    <row r="735" spans="1:7">
      <c r="A735" s="290"/>
      <c r="B735" s="290"/>
      <c r="C735" s="290"/>
      <c r="D735" s="290"/>
      <c r="E735" s="290"/>
      <c r="F735" s="290"/>
      <c r="G735" s="290"/>
    </row>
    <row r="736" spans="1:7">
      <c r="A736" s="290"/>
      <c r="B736" s="290"/>
      <c r="C736" s="290"/>
      <c r="D736" s="290"/>
      <c r="E736" s="290"/>
      <c r="F736" s="290"/>
      <c r="G736" s="290"/>
    </row>
    <row r="737" spans="1:7">
      <c r="A737" s="290"/>
      <c r="B737" s="290"/>
      <c r="C737" s="290"/>
      <c r="D737" s="290"/>
      <c r="E737" s="290"/>
      <c r="F737" s="290"/>
      <c r="G737" s="290"/>
    </row>
    <row r="738" spans="1:7">
      <c r="A738" s="290"/>
      <c r="B738" s="290"/>
      <c r="C738" s="290"/>
      <c r="D738" s="290"/>
      <c r="E738" s="290"/>
      <c r="F738" s="290"/>
      <c r="G738" s="290"/>
    </row>
    <row r="739" spans="1:7">
      <c r="A739" s="290"/>
      <c r="B739" s="290"/>
      <c r="C739" s="290"/>
      <c r="D739" s="290"/>
      <c r="E739" s="290"/>
      <c r="F739" s="290"/>
      <c r="G739" s="290"/>
    </row>
    <row r="740" spans="1:7">
      <c r="A740" s="290"/>
      <c r="B740" s="290"/>
      <c r="C740" s="290"/>
      <c r="D740" s="290"/>
      <c r="E740" s="290"/>
      <c r="F740" s="290"/>
      <c r="G740" s="290"/>
    </row>
    <row r="741" spans="1:7">
      <c r="A741" s="290"/>
      <c r="B741" s="290"/>
      <c r="C741" s="290"/>
      <c r="D741" s="290"/>
      <c r="E741" s="290"/>
      <c r="F741" s="290"/>
      <c r="G741" s="290"/>
    </row>
    <row r="742" spans="1:7">
      <c r="A742" s="290"/>
      <c r="B742" s="290"/>
      <c r="C742" s="290"/>
      <c r="D742" s="290"/>
      <c r="E742" s="290"/>
      <c r="F742" s="290"/>
      <c r="G742" s="290"/>
    </row>
    <row r="743" spans="1:7">
      <c r="A743" s="290"/>
      <c r="B743" s="290"/>
      <c r="C743" s="290"/>
      <c r="D743" s="290"/>
      <c r="E743" s="290"/>
      <c r="F743" s="290"/>
      <c r="G743" s="290"/>
    </row>
    <row r="744" spans="1:7">
      <c r="A744" s="290"/>
      <c r="B744" s="290"/>
      <c r="C744" s="290"/>
      <c r="D744" s="290"/>
      <c r="E744" s="290"/>
      <c r="F744" s="290"/>
      <c r="G744" s="290"/>
    </row>
    <row r="745" spans="1:7">
      <c r="A745" s="290"/>
      <c r="B745" s="290"/>
      <c r="C745" s="290"/>
      <c r="D745" s="290"/>
      <c r="E745" s="290"/>
      <c r="F745" s="290"/>
      <c r="G745" s="290"/>
    </row>
    <row r="746" spans="1:7">
      <c r="A746" s="290"/>
      <c r="B746" s="290"/>
      <c r="C746" s="290"/>
      <c r="D746" s="290"/>
      <c r="E746" s="290"/>
      <c r="F746" s="290"/>
      <c r="G746" s="290"/>
    </row>
    <row r="747" spans="1:7">
      <c r="A747" s="290"/>
      <c r="B747" s="290"/>
      <c r="C747" s="290"/>
      <c r="D747" s="290"/>
      <c r="E747" s="290"/>
      <c r="F747" s="290"/>
      <c r="G747" s="290"/>
    </row>
    <row r="748" spans="1:7">
      <c r="A748" s="290"/>
      <c r="B748" s="290"/>
      <c r="C748" s="290"/>
      <c r="D748" s="290"/>
      <c r="E748" s="290"/>
      <c r="F748" s="290"/>
      <c r="G748" s="290"/>
    </row>
    <row r="749" spans="1:7">
      <c r="A749" s="290"/>
      <c r="B749" s="290"/>
      <c r="C749" s="290"/>
      <c r="D749" s="290"/>
      <c r="E749" s="290"/>
      <c r="F749" s="290"/>
      <c r="G749" s="290"/>
    </row>
    <row r="750" spans="1:7">
      <c r="A750" s="290"/>
      <c r="B750" s="290"/>
      <c r="C750" s="290"/>
      <c r="D750" s="290"/>
      <c r="E750" s="290"/>
      <c r="F750" s="290"/>
      <c r="G750" s="290"/>
    </row>
    <row r="751" spans="1:7">
      <c r="A751" s="290"/>
      <c r="B751" s="290"/>
      <c r="C751" s="290"/>
      <c r="D751" s="290"/>
      <c r="E751" s="290"/>
      <c r="F751" s="290"/>
      <c r="G751" s="290"/>
    </row>
    <row r="752" spans="1:7">
      <c r="A752" s="290"/>
      <c r="B752" s="290"/>
      <c r="C752" s="290"/>
      <c r="D752" s="290"/>
      <c r="E752" s="290"/>
      <c r="F752" s="290"/>
      <c r="G752" s="290"/>
    </row>
    <row r="753" spans="1:7">
      <c r="A753" s="290"/>
      <c r="B753" s="290"/>
      <c r="C753" s="290"/>
      <c r="D753" s="290"/>
      <c r="E753" s="290"/>
      <c r="F753" s="290"/>
      <c r="G753" s="290"/>
    </row>
    <row r="754" spans="1:7">
      <c r="A754" s="290"/>
      <c r="B754" s="290"/>
      <c r="C754" s="290"/>
      <c r="D754" s="290"/>
      <c r="E754" s="290"/>
      <c r="F754" s="290"/>
      <c r="G754" s="290"/>
    </row>
    <row r="755" spans="1:7">
      <c r="A755" s="290"/>
      <c r="B755" s="290"/>
      <c r="C755" s="290"/>
      <c r="D755" s="290"/>
      <c r="E755" s="290"/>
      <c r="F755" s="290"/>
      <c r="G755" s="290"/>
    </row>
    <row r="756" spans="1:7">
      <c r="A756" s="290"/>
      <c r="B756" s="290"/>
      <c r="C756" s="290"/>
      <c r="D756" s="290"/>
      <c r="E756" s="290"/>
      <c r="F756" s="290"/>
      <c r="G756" s="290"/>
    </row>
    <row r="757" spans="1:7">
      <c r="A757" s="290"/>
      <c r="B757" s="290"/>
      <c r="C757" s="290"/>
      <c r="D757" s="290"/>
      <c r="E757" s="290"/>
      <c r="F757" s="290"/>
      <c r="G757" s="290"/>
    </row>
    <row r="758" spans="1:7">
      <c r="A758" s="290"/>
      <c r="B758" s="290"/>
      <c r="C758" s="290"/>
      <c r="D758" s="290"/>
      <c r="E758" s="290"/>
      <c r="F758" s="290"/>
      <c r="G758" s="290"/>
    </row>
    <row r="759" spans="1:7">
      <c r="A759" s="290"/>
      <c r="B759" s="290"/>
      <c r="C759" s="290"/>
      <c r="D759" s="290"/>
      <c r="E759" s="290"/>
      <c r="F759" s="290"/>
      <c r="G759" s="290"/>
    </row>
    <row r="760" spans="1:7">
      <c r="A760" s="290"/>
      <c r="B760" s="290"/>
      <c r="C760" s="290"/>
      <c r="D760" s="290"/>
      <c r="E760" s="290"/>
      <c r="F760" s="290"/>
      <c r="G760" s="290"/>
    </row>
    <row r="761" spans="1:7">
      <c r="A761" s="290"/>
      <c r="B761" s="290"/>
      <c r="C761" s="290"/>
      <c r="D761" s="290"/>
      <c r="E761" s="290"/>
      <c r="F761" s="290"/>
      <c r="G761" s="290"/>
    </row>
    <row r="762" spans="1:7">
      <c r="A762" s="290"/>
      <c r="B762" s="290"/>
      <c r="C762" s="290"/>
      <c r="D762" s="290"/>
      <c r="E762" s="290"/>
      <c r="F762" s="290"/>
      <c r="G762" s="290"/>
    </row>
    <row r="763" spans="1:7">
      <c r="A763" s="290"/>
      <c r="B763" s="290"/>
      <c r="C763" s="290"/>
      <c r="D763" s="290"/>
      <c r="E763" s="290"/>
      <c r="F763" s="290"/>
      <c r="G763" s="290"/>
    </row>
    <row r="764" spans="1:7">
      <c r="A764" s="290"/>
      <c r="B764" s="290"/>
      <c r="C764" s="290"/>
      <c r="D764" s="290"/>
      <c r="E764" s="290"/>
      <c r="F764" s="290"/>
      <c r="G764" s="290"/>
    </row>
    <row r="765" spans="1:7">
      <c r="A765" s="290"/>
      <c r="B765" s="290"/>
      <c r="C765" s="290"/>
      <c r="D765" s="290"/>
      <c r="E765" s="290"/>
      <c r="F765" s="290"/>
      <c r="G765" s="290"/>
    </row>
    <row r="766" spans="1:7">
      <c r="A766" s="290"/>
      <c r="B766" s="290"/>
      <c r="C766" s="290"/>
      <c r="D766" s="290"/>
      <c r="E766" s="290"/>
      <c r="F766" s="290"/>
      <c r="G766" s="290"/>
    </row>
    <row r="767" spans="1:7">
      <c r="A767" s="290"/>
      <c r="B767" s="290"/>
      <c r="C767" s="290"/>
      <c r="D767" s="290"/>
      <c r="E767" s="290"/>
      <c r="F767" s="290"/>
      <c r="G767" s="290"/>
    </row>
    <row r="768" spans="1:7">
      <c r="A768" s="290"/>
      <c r="B768" s="290"/>
      <c r="C768" s="290"/>
      <c r="D768" s="290"/>
      <c r="E768" s="290"/>
      <c r="F768" s="290"/>
      <c r="G768" s="290"/>
    </row>
    <row r="769" spans="1:7">
      <c r="A769" s="290"/>
      <c r="B769" s="290"/>
      <c r="C769" s="290"/>
      <c r="D769" s="290"/>
      <c r="E769" s="290"/>
      <c r="F769" s="290"/>
      <c r="G769" s="290"/>
    </row>
    <row r="770" spans="1:7">
      <c r="A770" s="290"/>
      <c r="B770" s="290"/>
      <c r="C770" s="290"/>
      <c r="D770" s="290"/>
      <c r="E770" s="290"/>
      <c r="F770" s="290"/>
      <c r="G770" s="290"/>
    </row>
    <row r="771" spans="1:7">
      <c r="A771" s="290"/>
      <c r="B771" s="290"/>
      <c r="C771" s="290"/>
      <c r="D771" s="290"/>
      <c r="E771" s="290"/>
      <c r="F771" s="290"/>
      <c r="G771" s="290"/>
    </row>
    <row r="772" spans="1:7">
      <c r="A772" s="290"/>
      <c r="B772" s="290"/>
      <c r="C772" s="290"/>
      <c r="D772" s="290"/>
      <c r="E772" s="290"/>
      <c r="F772" s="290"/>
      <c r="G772" s="290"/>
    </row>
    <row r="773" spans="1:7">
      <c r="A773" s="290"/>
      <c r="B773" s="290"/>
      <c r="C773" s="290"/>
      <c r="D773" s="290"/>
      <c r="E773" s="290"/>
      <c r="F773" s="290"/>
      <c r="G773" s="290"/>
    </row>
    <row r="774" spans="1:7">
      <c r="A774" s="290"/>
      <c r="B774" s="290"/>
      <c r="C774" s="290"/>
      <c r="D774" s="290"/>
      <c r="E774" s="290"/>
      <c r="F774" s="290"/>
      <c r="G774" s="290"/>
    </row>
    <row r="775" spans="1:7">
      <c r="A775" s="290"/>
      <c r="B775" s="290"/>
      <c r="C775" s="290"/>
      <c r="D775" s="290"/>
      <c r="E775" s="290"/>
      <c r="F775" s="290"/>
      <c r="G775" s="290"/>
    </row>
    <row r="776" spans="1:7">
      <c r="A776" s="290"/>
      <c r="B776" s="290"/>
      <c r="C776" s="290"/>
      <c r="D776" s="290"/>
      <c r="E776" s="290"/>
      <c r="F776" s="290"/>
      <c r="G776" s="290"/>
    </row>
    <row r="777" spans="1:7">
      <c r="A777" s="290"/>
      <c r="B777" s="290"/>
      <c r="C777" s="290"/>
      <c r="D777" s="290"/>
      <c r="E777" s="290"/>
      <c r="F777" s="290"/>
      <c r="G777" s="290"/>
    </row>
    <row r="778" spans="1:7">
      <c r="A778" s="290"/>
      <c r="B778" s="290"/>
      <c r="C778" s="290"/>
      <c r="D778" s="290"/>
      <c r="E778" s="290"/>
      <c r="F778" s="290"/>
      <c r="G778" s="290"/>
    </row>
    <row r="779" spans="1:7">
      <c r="A779" s="290"/>
      <c r="B779" s="290"/>
      <c r="C779" s="290"/>
      <c r="D779" s="290"/>
      <c r="E779" s="290"/>
      <c r="F779" s="290"/>
      <c r="G779" s="290"/>
    </row>
    <row r="780" spans="1:7">
      <c r="A780" s="290"/>
      <c r="B780" s="290"/>
      <c r="C780" s="290"/>
      <c r="D780" s="290"/>
      <c r="E780" s="290"/>
      <c r="F780" s="290"/>
      <c r="G780" s="290"/>
    </row>
    <row r="781" spans="1:7">
      <c r="A781" s="290"/>
      <c r="B781" s="290"/>
      <c r="C781" s="290"/>
      <c r="D781" s="290"/>
      <c r="E781" s="290"/>
      <c r="F781" s="290"/>
      <c r="G781" s="290"/>
    </row>
    <row r="782" spans="1:7">
      <c r="A782" s="290"/>
      <c r="B782" s="290"/>
      <c r="C782" s="290"/>
      <c r="D782" s="290"/>
      <c r="E782" s="290"/>
      <c r="F782" s="290"/>
      <c r="G782" s="290"/>
    </row>
    <row r="783" spans="1:7">
      <c r="A783" s="290"/>
      <c r="B783" s="290"/>
      <c r="C783" s="290"/>
      <c r="D783" s="290"/>
      <c r="E783" s="290"/>
      <c r="F783" s="290"/>
      <c r="G783" s="290"/>
    </row>
    <row r="784" spans="1:7">
      <c r="A784" s="290"/>
      <c r="B784" s="290"/>
      <c r="C784" s="290"/>
      <c r="D784" s="290"/>
      <c r="E784" s="290"/>
      <c r="F784" s="290"/>
      <c r="G784" s="290"/>
    </row>
    <row r="785" spans="1:7">
      <c r="A785" s="290"/>
      <c r="B785" s="290"/>
      <c r="C785" s="290"/>
      <c r="D785" s="290"/>
      <c r="E785" s="290"/>
      <c r="F785" s="290"/>
      <c r="G785" s="290"/>
    </row>
    <row r="786" spans="1:7">
      <c r="A786" s="290"/>
      <c r="B786" s="290"/>
      <c r="C786" s="290"/>
      <c r="D786" s="290"/>
      <c r="E786" s="290"/>
      <c r="F786" s="290"/>
      <c r="G786" s="290"/>
    </row>
    <row r="787" spans="1:7">
      <c r="A787" s="290"/>
      <c r="B787" s="290"/>
      <c r="C787" s="290"/>
      <c r="D787" s="290"/>
      <c r="E787" s="290"/>
      <c r="F787" s="290"/>
      <c r="G787" s="290"/>
    </row>
    <row r="788" spans="1:7">
      <c r="A788" s="290"/>
      <c r="B788" s="290"/>
      <c r="C788" s="290"/>
      <c r="D788" s="290"/>
      <c r="E788" s="290"/>
      <c r="F788" s="290"/>
      <c r="G788" s="290"/>
    </row>
    <row r="789" spans="1:7">
      <c r="A789" s="290"/>
      <c r="B789" s="290"/>
      <c r="C789" s="290"/>
      <c r="D789" s="290"/>
      <c r="E789" s="290"/>
      <c r="F789" s="290"/>
      <c r="G789" s="290"/>
    </row>
    <row r="790" spans="1:7">
      <c r="A790" s="290"/>
      <c r="B790" s="290"/>
      <c r="C790" s="290"/>
      <c r="D790" s="290"/>
      <c r="E790" s="290"/>
      <c r="F790" s="290"/>
      <c r="G790" s="290"/>
    </row>
    <row r="791" spans="1:7">
      <c r="A791" s="290"/>
      <c r="B791" s="290"/>
      <c r="C791" s="290"/>
      <c r="D791" s="290"/>
      <c r="E791" s="290"/>
      <c r="F791" s="290"/>
      <c r="G791" s="290"/>
    </row>
    <row r="792" spans="1:7">
      <c r="A792" s="290"/>
      <c r="B792" s="290"/>
      <c r="C792" s="290"/>
      <c r="D792" s="290"/>
      <c r="E792" s="290"/>
      <c r="F792" s="290"/>
      <c r="G792" s="290"/>
    </row>
    <row r="793" spans="1:7">
      <c r="A793" s="290"/>
      <c r="B793" s="290"/>
      <c r="C793" s="290"/>
      <c r="D793" s="290"/>
      <c r="E793" s="290"/>
      <c r="F793" s="290"/>
      <c r="G793" s="290"/>
    </row>
    <row r="794" spans="1:7">
      <c r="A794" s="290"/>
      <c r="B794" s="290"/>
      <c r="C794" s="290"/>
      <c r="D794" s="290"/>
      <c r="E794" s="290"/>
      <c r="F794" s="290"/>
      <c r="G794" s="290"/>
    </row>
    <row r="795" spans="1:7">
      <c r="A795" s="290"/>
      <c r="B795" s="290"/>
      <c r="C795" s="290"/>
      <c r="D795" s="290"/>
      <c r="E795" s="290"/>
      <c r="F795" s="290"/>
      <c r="G795" s="290"/>
    </row>
    <row r="796" spans="1:7">
      <c r="A796" s="290"/>
      <c r="B796" s="290"/>
      <c r="C796" s="290"/>
      <c r="D796" s="290"/>
      <c r="E796" s="290"/>
      <c r="F796" s="290"/>
      <c r="G796" s="290"/>
    </row>
    <row r="797" spans="1:7">
      <c r="A797" s="290"/>
      <c r="B797" s="290"/>
      <c r="C797" s="290"/>
      <c r="D797" s="290"/>
      <c r="E797" s="290"/>
      <c r="F797" s="290"/>
      <c r="G797" s="290"/>
    </row>
    <row r="798" spans="1:7">
      <c r="A798" s="290"/>
      <c r="B798" s="290"/>
      <c r="C798" s="290"/>
      <c r="D798" s="290"/>
      <c r="E798" s="290"/>
      <c r="F798" s="290"/>
      <c r="G798" s="290"/>
    </row>
    <row r="799" spans="1:7">
      <c r="A799" s="290"/>
      <c r="B799" s="290"/>
      <c r="C799" s="290"/>
      <c r="D799" s="290"/>
      <c r="E799" s="290"/>
      <c r="F799" s="290"/>
      <c r="G799" s="290"/>
    </row>
    <row r="800" spans="1:7">
      <c r="A800" s="290"/>
      <c r="B800" s="290"/>
      <c r="C800" s="290"/>
      <c r="D800" s="290"/>
      <c r="E800" s="290"/>
      <c r="F800" s="290"/>
      <c r="G800" s="290"/>
    </row>
    <row r="801" spans="1:7">
      <c r="A801" s="290"/>
      <c r="B801" s="290"/>
      <c r="C801" s="290"/>
      <c r="D801" s="290"/>
      <c r="E801" s="290"/>
      <c r="F801" s="290"/>
      <c r="G801" s="290"/>
    </row>
    <row r="802" spans="1:7">
      <c r="A802" s="290"/>
      <c r="B802" s="290"/>
      <c r="C802" s="290"/>
      <c r="D802" s="290"/>
      <c r="E802" s="290"/>
      <c r="F802" s="290"/>
      <c r="G802" s="290"/>
    </row>
    <row r="803" spans="1:7">
      <c r="A803" s="290"/>
      <c r="B803" s="290"/>
      <c r="C803" s="290"/>
      <c r="D803" s="290"/>
      <c r="E803" s="290"/>
      <c r="F803" s="290"/>
      <c r="G803" s="290"/>
    </row>
    <row r="804" spans="1:7">
      <c r="A804" s="290"/>
      <c r="B804" s="290"/>
      <c r="C804" s="290"/>
      <c r="D804" s="290"/>
      <c r="E804" s="290"/>
      <c r="F804" s="290"/>
      <c r="G804" s="290"/>
    </row>
    <row r="805" spans="1:7">
      <c r="A805" s="290"/>
      <c r="B805" s="290"/>
      <c r="C805" s="290"/>
      <c r="D805" s="290"/>
      <c r="E805" s="290"/>
      <c r="F805" s="290"/>
      <c r="G805" s="290"/>
    </row>
    <row r="806" spans="1:7">
      <c r="A806" s="290"/>
      <c r="B806" s="290"/>
      <c r="C806" s="290"/>
      <c r="D806" s="290"/>
      <c r="E806" s="290"/>
      <c r="F806" s="290"/>
      <c r="G806" s="290"/>
    </row>
    <row r="807" spans="1:7">
      <c r="A807" s="290"/>
      <c r="B807" s="290"/>
      <c r="C807" s="290"/>
      <c r="D807" s="290"/>
      <c r="E807" s="290"/>
      <c r="F807" s="290"/>
      <c r="G807" s="290"/>
    </row>
    <row r="808" spans="1:7">
      <c r="A808" s="290"/>
      <c r="B808" s="290"/>
      <c r="C808" s="290"/>
      <c r="D808" s="290"/>
      <c r="E808" s="290"/>
      <c r="F808" s="290"/>
      <c r="G808" s="290"/>
    </row>
    <row r="809" spans="1:7">
      <c r="A809" s="290"/>
      <c r="B809" s="290"/>
      <c r="C809" s="290"/>
      <c r="D809" s="290"/>
      <c r="E809" s="290"/>
      <c r="F809" s="290"/>
      <c r="G809" s="290"/>
    </row>
    <row r="810" spans="1:7">
      <c r="A810" s="290"/>
      <c r="B810" s="290"/>
      <c r="C810" s="290"/>
      <c r="D810" s="290"/>
      <c r="E810" s="290"/>
      <c r="F810" s="290"/>
      <c r="G810" s="290"/>
    </row>
    <row r="811" spans="1:7">
      <c r="A811" s="290"/>
      <c r="B811" s="290"/>
      <c r="C811" s="290"/>
      <c r="D811" s="290"/>
      <c r="E811" s="290"/>
      <c r="F811" s="290"/>
      <c r="G811" s="290"/>
    </row>
    <row r="812" spans="1:7">
      <c r="A812" s="290"/>
      <c r="B812" s="290"/>
      <c r="C812" s="290"/>
      <c r="D812" s="290"/>
      <c r="E812" s="290"/>
      <c r="F812" s="290"/>
      <c r="G812" s="290"/>
    </row>
    <row r="813" spans="1:7">
      <c r="A813" s="290"/>
      <c r="B813" s="290"/>
      <c r="C813" s="290"/>
      <c r="D813" s="290"/>
      <c r="E813" s="290"/>
      <c r="F813" s="290"/>
      <c r="G813" s="290"/>
    </row>
    <row r="814" spans="1:7">
      <c r="A814" s="290"/>
      <c r="B814" s="290"/>
      <c r="C814" s="290"/>
      <c r="D814" s="290"/>
      <c r="E814" s="290"/>
      <c r="F814" s="290"/>
      <c r="G814" s="290"/>
    </row>
    <row r="815" spans="1:7">
      <c r="A815" s="290"/>
      <c r="B815" s="290"/>
      <c r="C815" s="290"/>
      <c r="D815" s="290"/>
      <c r="E815" s="290"/>
      <c r="F815" s="290"/>
      <c r="G815" s="290"/>
    </row>
    <row r="816" spans="1:7">
      <c r="A816" s="290"/>
      <c r="B816" s="290"/>
      <c r="C816" s="290"/>
      <c r="D816" s="290"/>
      <c r="E816" s="290"/>
      <c r="F816" s="290"/>
      <c r="G816" s="290"/>
    </row>
    <row r="817" spans="1:7">
      <c r="A817" s="290"/>
      <c r="B817" s="290"/>
      <c r="C817" s="290"/>
      <c r="D817" s="290"/>
      <c r="E817" s="290"/>
      <c r="F817" s="290"/>
      <c r="G817" s="290"/>
    </row>
    <row r="818" spans="1:7">
      <c r="A818" s="290"/>
      <c r="B818" s="290"/>
      <c r="C818" s="290"/>
      <c r="D818" s="290"/>
      <c r="E818" s="290"/>
      <c r="F818" s="290"/>
      <c r="G818" s="290"/>
    </row>
    <row r="819" spans="1:7">
      <c r="A819" s="290"/>
      <c r="B819" s="290"/>
      <c r="C819" s="290"/>
      <c r="D819" s="290"/>
      <c r="E819" s="290"/>
      <c r="F819" s="290"/>
      <c r="G819" s="290"/>
    </row>
    <row r="820" spans="1:7">
      <c r="A820" s="290"/>
      <c r="B820" s="290"/>
      <c r="C820" s="290"/>
      <c r="D820" s="290"/>
      <c r="E820" s="290"/>
      <c r="F820" s="290"/>
      <c r="G820" s="290"/>
    </row>
    <row r="821" spans="1:7">
      <c r="A821" s="290"/>
      <c r="B821" s="290"/>
      <c r="C821" s="290"/>
      <c r="D821" s="290"/>
      <c r="E821" s="290"/>
      <c r="F821" s="290"/>
      <c r="G821" s="290"/>
    </row>
    <row r="822" spans="1:7">
      <c r="A822" s="290"/>
      <c r="B822" s="290"/>
      <c r="C822" s="290"/>
      <c r="D822" s="290"/>
      <c r="E822" s="290"/>
      <c r="F822" s="290"/>
      <c r="G822" s="290"/>
    </row>
    <row r="823" spans="1:7">
      <c r="A823" s="290"/>
      <c r="B823" s="290"/>
      <c r="C823" s="290"/>
      <c r="D823" s="290"/>
      <c r="E823" s="290"/>
      <c r="F823" s="290"/>
      <c r="G823" s="290"/>
    </row>
    <row r="824" spans="1:7">
      <c r="A824" s="290"/>
      <c r="B824" s="290"/>
      <c r="C824" s="290"/>
      <c r="D824" s="290"/>
      <c r="E824" s="290"/>
      <c r="F824" s="290"/>
      <c r="G824" s="290"/>
    </row>
    <row r="825" spans="1:7">
      <c r="A825" s="290"/>
      <c r="B825" s="290"/>
      <c r="C825" s="290"/>
      <c r="D825" s="290"/>
      <c r="E825" s="290"/>
      <c r="F825" s="290"/>
      <c r="G825" s="290"/>
    </row>
    <row r="826" spans="1:7">
      <c r="A826" s="290"/>
      <c r="B826" s="290"/>
      <c r="C826" s="290"/>
      <c r="D826" s="290"/>
      <c r="E826" s="290"/>
      <c r="F826" s="290"/>
      <c r="G826" s="290"/>
    </row>
    <row r="827" spans="1:7">
      <c r="A827" s="290"/>
      <c r="B827" s="290"/>
      <c r="C827" s="290"/>
      <c r="D827" s="290"/>
      <c r="E827" s="290"/>
      <c r="F827" s="290"/>
      <c r="G827" s="290"/>
    </row>
    <row r="828" spans="1:7">
      <c r="A828" s="290"/>
      <c r="B828" s="290"/>
      <c r="C828" s="290"/>
      <c r="D828" s="290"/>
      <c r="E828" s="290"/>
      <c r="F828" s="290"/>
      <c r="G828" s="290"/>
    </row>
    <row r="829" spans="1:7">
      <c r="A829" s="290"/>
      <c r="B829" s="290"/>
      <c r="C829" s="290"/>
      <c r="D829" s="290"/>
      <c r="E829" s="290"/>
      <c r="F829" s="290"/>
      <c r="G829" s="290"/>
    </row>
    <row r="830" spans="1:7">
      <c r="A830" s="290"/>
      <c r="B830" s="290"/>
      <c r="C830" s="290"/>
      <c r="D830" s="290"/>
      <c r="E830" s="290"/>
      <c r="F830" s="290"/>
      <c r="G830" s="290"/>
    </row>
    <row r="831" spans="1:7">
      <c r="A831" s="290"/>
      <c r="B831" s="290"/>
      <c r="C831" s="290"/>
      <c r="D831" s="290"/>
      <c r="E831" s="290"/>
      <c r="F831" s="290"/>
      <c r="G831" s="290"/>
    </row>
    <row r="832" spans="1:7">
      <c r="A832" s="290"/>
      <c r="B832" s="290"/>
      <c r="C832" s="290"/>
      <c r="D832" s="290"/>
      <c r="E832" s="290"/>
      <c r="F832" s="290"/>
      <c r="G832" s="290"/>
    </row>
    <row r="833" spans="1:7">
      <c r="A833" s="290"/>
      <c r="B833" s="290"/>
      <c r="C833" s="290"/>
      <c r="D833" s="290"/>
      <c r="E833" s="290"/>
      <c r="F833" s="290"/>
      <c r="G833" s="290"/>
    </row>
    <row r="834" spans="1:7">
      <c r="A834" s="290"/>
      <c r="B834" s="290"/>
      <c r="C834" s="290"/>
      <c r="D834" s="290"/>
      <c r="E834" s="290"/>
      <c r="F834" s="290"/>
      <c r="G834" s="290"/>
    </row>
    <row r="835" spans="1:7">
      <c r="A835" s="290"/>
      <c r="B835" s="290"/>
      <c r="C835" s="290"/>
      <c r="D835" s="290"/>
      <c r="E835" s="290"/>
      <c r="F835" s="290"/>
      <c r="G835" s="290"/>
    </row>
    <row r="836" spans="1:7">
      <c r="A836" s="290"/>
      <c r="B836" s="290"/>
      <c r="C836" s="290"/>
      <c r="D836" s="290"/>
      <c r="E836" s="290"/>
      <c r="F836" s="290"/>
      <c r="G836" s="290"/>
    </row>
    <row r="837" spans="1:7">
      <c r="A837" s="290"/>
      <c r="B837" s="290"/>
      <c r="C837" s="290"/>
      <c r="D837" s="290"/>
      <c r="E837" s="290"/>
      <c r="F837" s="290"/>
      <c r="G837" s="290"/>
    </row>
    <row r="838" spans="1:7">
      <c r="A838" s="290"/>
      <c r="B838" s="290"/>
      <c r="C838" s="290"/>
      <c r="D838" s="290"/>
      <c r="E838" s="290"/>
      <c r="F838" s="290"/>
      <c r="G838" s="290"/>
    </row>
    <row r="839" spans="1:7">
      <c r="A839" s="290"/>
      <c r="B839" s="290"/>
      <c r="C839" s="290"/>
      <c r="D839" s="290"/>
      <c r="E839" s="290"/>
      <c r="F839" s="290"/>
      <c r="G839" s="290"/>
    </row>
    <row r="840" spans="1:7">
      <c r="A840" s="290"/>
      <c r="B840" s="290"/>
      <c r="C840" s="290"/>
      <c r="D840" s="290"/>
      <c r="E840" s="290"/>
      <c r="F840" s="290"/>
      <c r="G840" s="290"/>
    </row>
    <row r="841" spans="1:7">
      <c r="A841" s="290"/>
      <c r="B841" s="290"/>
      <c r="C841" s="290"/>
      <c r="D841" s="290"/>
      <c r="E841" s="290"/>
      <c r="F841" s="290"/>
      <c r="G841" s="290"/>
    </row>
    <row r="842" spans="1:7">
      <c r="A842" s="290"/>
      <c r="B842" s="290"/>
      <c r="C842" s="290"/>
      <c r="D842" s="290"/>
      <c r="E842" s="290"/>
      <c r="F842" s="290"/>
      <c r="G842" s="290"/>
    </row>
    <row r="843" spans="1:7">
      <c r="A843" s="290"/>
      <c r="B843" s="290"/>
      <c r="C843" s="290"/>
      <c r="D843" s="290"/>
      <c r="E843" s="290"/>
      <c r="F843" s="290"/>
      <c r="G843" s="290"/>
    </row>
    <row r="844" spans="1:7">
      <c r="A844" s="290"/>
      <c r="B844" s="290"/>
      <c r="C844" s="290"/>
      <c r="D844" s="290"/>
      <c r="E844" s="290"/>
      <c r="F844" s="290"/>
      <c r="G844" s="290"/>
    </row>
    <row r="845" spans="1:7">
      <c r="A845" s="290"/>
      <c r="B845" s="290"/>
      <c r="C845" s="290"/>
      <c r="D845" s="290"/>
      <c r="E845" s="290"/>
      <c r="F845" s="290"/>
      <c r="G845" s="290"/>
    </row>
    <row r="846" spans="1:7">
      <c r="A846" s="290"/>
      <c r="B846" s="290"/>
      <c r="C846" s="290"/>
      <c r="D846" s="290"/>
      <c r="E846" s="290"/>
      <c r="F846" s="290"/>
      <c r="G846" s="290"/>
    </row>
    <row r="847" spans="1:7">
      <c r="A847" s="290"/>
      <c r="B847" s="290"/>
      <c r="C847" s="290"/>
      <c r="D847" s="290"/>
      <c r="E847" s="290"/>
      <c r="F847" s="290"/>
      <c r="G847" s="290"/>
    </row>
    <row r="848" spans="1:7">
      <c r="A848" s="290"/>
      <c r="B848" s="290"/>
      <c r="C848" s="290"/>
      <c r="D848" s="290"/>
      <c r="E848" s="290"/>
      <c r="F848" s="290"/>
      <c r="G848" s="290"/>
    </row>
    <row r="849" spans="1:7">
      <c r="A849" s="290"/>
      <c r="B849" s="290"/>
      <c r="C849" s="290"/>
      <c r="D849" s="290"/>
      <c r="E849" s="290"/>
      <c r="F849" s="290"/>
      <c r="G849" s="290"/>
    </row>
    <row r="850" spans="1:7">
      <c r="A850" s="290"/>
      <c r="B850" s="290"/>
      <c r="C850" s="290"/>
      <c r="D850" s="290"/>
      <c r="E850" s="290"/>
      <c r="F850" s="290"/>
      <c r="G850" s="290"/>
    </row>
    <row r="851" spans="1:7">
      <c r="A851" s="290"/>
      <c r="B851" s="290"/>
      <c r="C851" s="290"/>
      <c r="D851" s="290"/>
      <c r="E851" s="290"/>
      <c r="F851" s="290"/>
      <c r="G851" s="290"/>
    </row>
    <row r="852" spans="1:7">
      <c r="A852" s="290"/>
      <c r="B852" s="290"/>
      <c r="C852" s="290"/>
      <c r="D852" s="290"/>
      <c r="E852" s="290"/>
      <c r="F852" s="290"/>
      <c r="G852" s="290"/>
    </row>
    <row r="853" spans="1:7">
      <c r="A853" s="290"/>
      <c r="B853" s="290"/>
      <c r="C853" s="290"/>
      <c r="D853" s="290"/>
      <c r="E853" s="290"/>
      <c r="F853" s="290"/>
      <c r="G853" s="290"/>
    </row>
    <row r="854" spans="1:7">
      <c r="A854" s="290"/>
      <c r="B854" s="290"/>
      <c r="C854" s="290"/>
      <c r="D854" s="290"/>
      <c r="E854" s="290"/>
      <c r="F854" s="290"/>
      <c r="G854" s="290"/>
    </row>
    <row r="855" spans="1:7">
      <c r="A855" s="290"/>
      <c r="B855" s="290"/>
      <c r="C855" s="290"/>
      <c r="D855" s="290"/>
      <c r="E855" s="290"/>
      <c r="F855" s="290"/>
      <c r="G855" s="290"/>
    </row>
    <row r="856" spans="1:7">
      <c r="A856" s="290"/>
      <c r="B856" s="290"/>
      <c r="C856" s="290"/>
      <c r="D856" s="290"/>
      <c r="E856" s="290"/>
      <c r="F856" s="290"/>
      <c r="G856" s="290"/>
    </row>
    <row r="857" spans="1:7">
      <c r="A857" s="290"/>
      <c r="B857" s="290"/>
      <c r="C857" s="290"/>
      <c r="D857" s="290"/>
      <c r="E857" s="290"/>
      <c r="F857" s="290"/>
      <c r="G857" s="290"/>
    </row>
    <row r="858" spans="1:7">
      <c r="A858" s="290"/>
      <c r="B858" s="290"/>
      <c r="C858" s="290"/>
      <c r="D858" s="290"/>
      <c r="E858" s="290"/>
      <c r="F858" s="290"/>
      <c r="G858" s="290"/>
    </row>
    <row r="859" spans="1:7">
      <c r="A859" s="290"/>
      <c r="B859" s="290"/>
      <c r="C859" s="290"/>
      <c r="D859" s="290"/>
      <c r="E859" s="290"/>
      <c r="F859" s="290"/>
      <c r="G859" s="290"/>
    </row>
    <row r="860" spans="1:7">
      <c r="A860" s="290"/>
      <c r="B860" s="290"/>
      <c r="C860" s="290"/>
      <c r="D860" s="290"/>
      <c r="E860" s="290"/>
      <c r="F860" s="290"/>
      <c r="G860" s="290"/>
    </row>
    <row r="861" spans="1:7">
      <c r="A861" s="290"/>
      <c r="B861" s="290"/>
      <c r="C861" s="290"/>
      <c r="D861" s="290"/>
      <c r="E861" s="290"/>
      <c r="F861" s="290"/>
      <c r="G861" s="290"/>
    </row>
    <row r="862" spans="1:7">
      <c r="A862" s="290"/>
      <c r="B862" s="290"/>
      <c r="C862" s="290"/>
      <c r="D862" s="290"/>
      <c r="E862" s="290"/>
      <c r="F862" s="290"/>
      <c r="G862" s="290"/>
    </row>
    <row r="863" spans="1:7">
      <c r="A863" s="290"/>
      <c r="B863" s="290"/>
      <c r="C863" s="290"/>
      <c r="D863" s="290"/>
      <c r="E863" s="290"/>
      <c r="F863" s="290"/>
      <c r="G863" s="290"/>
    </row>
    <row r="864" spans="1:7">
      <c r="A864" s="290"/>
      <c r="B864" s="290"/>
      <c r="C864" s="290"/>
      <c r="D864" s="290"/>
      <c r="E864" s="290"/>
      <c r="F864" s="290"/>
      <c r="G864" s="290"/>
    </row>
    <row r="865" spans="1:7">
      <c r="A865" s="290"/>
      <c r="B865" s="290"/>
      <c r="C865" s="290"/>
      <c r="D865" s="290"/>
      <c r="E865" s="290"/>
      <c r="F865" s="290"/>
      <c r="G865" s="290"/>
    </row>
    <row r="866" spans="1:7">
      <c r="A866" s="290"/>
      <c r="B866" s="290"/>
      <c r="C866" s="290"/>
      <c r="D866" s="290"/>
      <c r="E866" s="290"/>
      <c r="F866" s="290"/>
      <c r="G866" s="290"/>
    </row>
    <row r="867" spans="1:7">
      <c r="A867" s="290"/>
      <c r="B867" s="290"/>
      <c r="C867" s="290"/>
      <c r="D867" s="290"/>
      <c r="E867" s="290"/>
      <c r="F867" s="290"/>
      <c r="G867" s="290"/>
    </row>
    <row r="868" spans="1:7">
      <c r="A868" s="290"/>
      <c r="B868" s="290"/>
      <c r="C868" s="290"/>
      <c r="D868" s="290"/>
      <c r="E868" s="290"/>
      <c r="F868" s="290"/>
      <c r="G868" s="290"/>
    </row>
    <row r="869" spans="1:7">
      <c r="A869" s="290"/>
      <c r="B869" s="290"/>
      <c r="C869" s="290"/>
      <c r="D869" s="290"/>
      <c r="E869" s="290"/>
      <c r="F869" s="290"/>
      <c r="G869" s="290"/>
    </row>
    <row r="870" spans="1:7">
      <c r="A870" s="290"/>
      <c r="B870" s="290"/>
      <c r="C870" s="290"/>
      <c r="D870" s="290"/>
      <c r="E870" s="290"/>
      <c r="F870" s="290"/>
      <c r="G870" s="290"/>
    </row>
    <row r="871" spans="1:7">
      <c r="A871" s="290"/>
      <c r="B871" s="290"/>
      <c r="C871" s="290"/>
      <c r="D871" s="290"/>
      <c r="E871" s="290"/>
      <c r="F871" s="290"/>
      <c r="G871" s="290"/>
    </row>
    <row r="872" spans="1:7">
      <c r="A872" s="290"/>
      <c r="B872" s="290"/>
      <c r="C872" s="290"/>
      <c r="D872" s="290"/>
      <c r="E872" s="290"/>
      <c r="F872" s="290"/>
      <c r="G872" s="290"/>
    </row>
    <row r="873" spans="1:7">
      <c r="A873" s="290"/>
      <c r="B873" s="290"/>
      <c r="C873" s="290"/>
      <c r="D873" s="290"/>
      <c r="E873" s="290"/>
      <c r="F873" s="290"/>
      <c r="G873" s="290"/>
    </row>
    <row r="874" spans="1:7">
      <c r="A874" s="290"/>
      <c r="B874" s="290"/>
      <c r="C874" s="290"/>
      <c r="D874" s="290"/>
      <c r="E874" s="290"/>
      <c r="F874" s="290"/>
      <c r="G874" s="290"/>
    </row>
    <row r="875" spans="1:7">
      <c r="A875" s="290"/>
      <c r="B875" s="290"/>
      <c r="C875" s="290"/>
      <c r="D875" s="290"/>
      <c r="E875" s="290"/>
      <c r="F875" s="290"/>
      <c r="G875" s="290"/>
    </row>
    <row r="876" spans="1:7">
      <c r="A876" s="290"/>
      <c r="B876" s="290"/>
      <c r="C876" s="290"/>
      <c r="D876" s="290"/>
      <c r="E876" s="290"/>
      <c r="F876" s="290"/>
      <c r="G876" s="290"/>
    </row>
    <row r="877" spans="1:7">
      <c r="A877" s="290"/>
      <c r="B877" s="290"/>
      <c r="C877" s="290"/>
      <c r="D877" s="290"/>
      <c r="E877" s="290"/>
      <c r="F877" s="290"/>
      <c r="G877" s="290"/>
    </row>
    <row r="878" spans="1:7">
      <c r="A878" s="290"/>
      <c r="B878" s="290"/>
      <c r="C878" s="290"/>
      <c r="D878" s="290"/>
      <c r="E878" s="290"/>
      <c r="F878" s="290"/>
      <c r="G878" s="290"/>
    </row>
    <row r="879" spans="1:7">
      <c r="A879" s="290"/>
      <c r="B879" s="290"/>
      <c r="C879" s="290"/>
      <c r="D879" s="290"/>
      <c r="E879" s="290"/>
      <c r="F879" s="290"/>
      <c r="G879" s="290"/>
    </row>
    <row r="880" spans="1:7">
      <c r="A880" s="290"/>
      <c r="B880" s="290"/>
      <c r="C880" s="290"/>
      <c r="D880" s="290"/>
      <c r="E880" s="290"/>
      <c r="F880" s="290"/>
      <c r="G880" s="290"/>
    </row>
    <row r="881" spans="1:7">
      <c r="A881" s="290"/>
      <c r="B881" s="290"/>
      <c r="C881" s="290"/>
      <c r="D881" s="290"/>
      <c r="E881" s="290"/>
      <c r="F881" s="290"/>
      <c r="G881" s="290"/>
    </row>
    <row r="882" spans="1:7">
      <c r="A882" s="290"/>
      <c r="B882" s="290"/>
      <c r="C882" s="290"/>
      <c r="D882" s="290"/>
      <c r="E882" s="290"/>
      <c r="F882" s="290"/>
      <c r="G882" s="290"/>
    </row>
    <row r="883" spans="1:7">
      <c r="A883" s="290"/>
      <c r="B883" s="290"/>
      <c r="C883" s="290"/>
      <c r="D883" s="290"/>
      <c r="E883" s="290"/>
      <c r="F883" s="290"/>
      <c r="G883" s="290"/>
    </row>
    <row r="884" spans="1:7">
      <c r="A884" s="290"/>
      <c r="B884" s="290"/>
      <c r="C884" s="290"/>
      <c r="D884" s="290"/>
      <c r="E884" s="290"/>
      <c r="F884" s="290"/>
      <c r="G884" s="290"/>
    </row>
    <row r="885" spans="1:7">
      <c r="A885" s="290"/>
      <c r="B885" s="290"/>
      <c r="C885" s="290"/>
      <c r="D885" s="290"/>
      <c r="E885" s="290"/>
      <c r="F885" s="290"/>
      <c r="G885" s="290"/>
    </row>
    <row r="886" spans="1:7">
      <c r="A886" s="290"/>
      <c r="B886" s="290"/>
      <c r="C886" s="290"/>
      <c r="D886" s="290"/>
      <c r="E886" s="290"/>
      <c r="F886" s="290"/>
      <c r="G886" s="290"/>
    </row>
    <row r="887" spans="1:7">
      <c r="A887" s="290"/>
      <c r="B887" s="290"/>
      <c r="C887" s="290"/>
      <c r="D887" s="290"/>
      <c r="E887" s="290"/>
      <c r="F887" s="290"/>
      <c r="G887" s="290"/>
    </row>
    <row r="888" spans="1:7">
      <c r="A888" s="290"/>
      <c r="B888" s="290"/>
      <c r="C888" s="290"/>
      <c r="D888" s="290"/>
      <c r="E888" s="290"/>
      <c r="F888" s="290"/>
      <c r="G888" s="290"/>
    </row>
    <row r="889" spans="1:7">
      <c r="A889" s="290"/>
      <c r="B889" s="290"/>
      <c r="C889" s="290"/>
      <c r="D889" s="290"/>
      <c r="E889" s="290"/>
      <c r="F889" s="290"/>
      <c r="G889" s="290"/>
    </row>
    <row r="890" spans="1:7">
      <c r="A890" s="290"/>
      <c r="B890" s="290"/>
      <c r="C890" s="290"/>
      <c r="D890" s="290"/>
      <c r="E890" s="290"/>
      <c r="F890" s="290"/>
      <c r="G890" s="290"/>
    </row>
    <row r="891" spans="1:7">
      <c r="A891" s="290"/>
      <c r="B891" s="290"/>
      <c r="C891" s="290"/>
      <c r="D891" s="290"/>
      <c r="E891" s="290"/>
      <c r="F891" s="290"/>
      <c r="G891" s="290"/>
    </row>
    <row r="892" spans="1:7">
      <c r="A892" s="290"/>
      <c r="B892" s="290"/>
      <c r="C892" s="290"/>
      <c r="D892" s="290"/>
      <c r="E892" s="290"/>
      <c r="F892" s="290"/>
      <c r="G892" s="290"/>
    </row>
    <row r="893" spans="1:7">
      <c r="A893" s="290"/>
      <c r="B893" s="290"/>
      <c r="C893" s="290"/>
      <c r="D893" s="290"/>
      <c r="E893" s="290"/>
      <c r="F893" s="290"/>
      <c r="G893" s="290"/>
    </row>
    <row r="894" spans="1:7">
      <c r="A894" s="290"/>
      <c r="B894" s="290"/>
      <c r="C894" s="290"/>
      <c r="D894" s="290"/>
      <c r="E894" s="290"/>
      <c r="F894" s="290"/>
      <c r="G894" s="290"/>
    </row>
    <row r="895" spans="1:7">
      <c r="A895" s="290"/>
      <c r="B895" s="290"/>
      <c r="C895" s="290"/>
      <c r="D895" s="290"/>
      <c r="E895" s="290"/>
      <c r="F895" s="290"/>
      <c r="G895" s="290"/>
    </row>
    <row r="896" spans="1:7">
      <c r="A896" s="290"/>
      <c r="B896" s="290"/>
      <c r="C896" s="290"/>
      <c r="D896" s="290"/>
      <c r="E896" s="290"/>
      <c r="F896" s="290"/>
      <c r="G896" s="290"/>
    </row>
    <row r="897" spans="1:7">
      <c r="A897" s="290"/>
      <c r="B897" s="290"/>
      <c r="C897" s="290"/>
      <c r="D897" s="290"/>
      <c r="E897" s="290"/>
      <c r="F897" s="290"/>
      <c r="G897" s="290"/>
    </row>
    <row r="898" spans="1:7">
      <c r="A898" s="290"/>
      <c r="B898" s="290"/>
      <c r="C898" s="290"/>
      <c r="D898" s="290"/>
      <c r="E898" s="290"/>
      <c r="F898" s="290"/>
      <c r="G898" s="290"/>
    </row>
    <row r="899" spans="1:7">
      <c r="A899" s="290"/>
      <c r="B899" s="290"/>
      <c r="C899" s="290"/>
      <c r="D899" s="290"/>
      <c r="E899" s="290"/>
      <c r="F899" s="290"/>
      <c r="G899" s="290"/>
    </row>
    <row r="900" spans="1:7">
      <c r="A900" s="290"/>
      <c r="B900" s="290"/>
      <c r="C900" s="290"/>
      <c r="D900" s="290"/>
      <c r="E900" s="290"/>
      <c r="F900" s="290"/>
      <c r="G900" s="290"/>
    </row>
    <row r="901" spans="1:7">
      <c r="A901" s="290"/>
      <c r="B901" s="290"/>
      <c r="C901" s="290"/>
      <c r="D901" s="290"/>
      <c r="E901" s="290"/>
      <c r="F901" s="290"/>
      <c r="G901" s="290"/>
    </row>
    <row r="902" spans="1:7">
      <c r="A902" s="290"/>
      <c r="B902" s="290"/>
      <c r="C902" s="290"/>
      <c r="D902" s="290"/>
      <c r="E902" s="290"/>
      <c r="F902" s="290"/>
      <c r="G902" s="290"/>
    </row>
    <row r="903" spans="1:7">
      <c r="A903" s="290"/>
      <c r="B903" s="290"/>
      <c r="C903" s="290"/>
      <c r="D903" s="290"/>
      <c r="E903" s="290"/>
      <c r="F903" s="290"/>
      <c r="G903" s="290"/>
    </row>
    <row r="904" spans="1:7">
      <c r="A904" s="290"/>
      <c r="B904" s="290"/>
      <c r="C904" s="290"/>
      <c r="D904" s="290"/>
      <c r="E904" s="290"/>
      <c r="F904" s="290"/>
      <c r="G904" s="290"/>
    </row>
    <row r="905" spans="1:7">
      <c r="A905" s="290"/>
      <c r="B905" s="290"/>
      <c r="C905" s="290"/>
      <c r="D905" s="290"/>
      <c r="E905" s="290"/>
      <c r="F905" s="290"/>
      <c r="G905" s="290"/>
    </row>
    <row r="906" spans="1:7">
      <c r="A906" s="290"/>
      <c r="B906" s="290"/>
      <c r="C906" s="290"/>
      <c r="D906" s="290"/>
      <c r="E906" s="290"/>
      <c r="F906" s="290"/>
      <c r="G906" s="290"/>
    </row>
    <row r="907" spans="1:7">
      <c r="A907" s="290"/>
      <c r="B907" s="290"/>
      <c r="C907" s="290"/>
      <c r="D907" s="290"/>
      <c r="E907" s="290"/>
      <c r="F907" s="290"/>
      <c r="G907" s="290"/>
    </row>
    <row r="908" spans="1:7">
      <c r="A908" s="290"/>
      <c r="B908" s="290"/>
      <c r="C908" s="290"/>
      <c r="D908" s="290"/>
      <c r="E908" s="290"/>
      <c r="F908" s="290"/>
      <c r="G908" s="290"/>
    </row>
    <row r="909" spans="1:7">
      <c r="A909" s="290"/>
      <c r="B909" s="290"/>
      <c r="C909" s="290"/>
      <c r="D909" s="290"/>
      <c r="E909" s="290"/>
      <c r="F909" s="290"/>
      <c r="G909" s="290"/>
    </row>
    <row r="910" spans="1:7">
      <c r="A910" s="290"/>
      <c r="B910" s="290"/>
      <c r="C910" s="290"/>
      <c r="D910" s="290"/>
      <c r="E910" s="290"/>
      <c r="F910" s="290"/>
      <c r="G910" s="290"/>
    </row>
    <row r="911" spans="1:7">
      <c r="A911" s="290"/>
      <c r="B911" s="290"/>
      <c r="C911" s="290"/>
      <c r="D911" s="290"/>
      <c r="E911" s="290"/>
      <c r="F911" s="290"/>
      <c r="G911" s="290"/>
    </row>
    <row r="912" spans="1:7">
      <c r="A912" s="290"/>
      <c r="B912" s="290"/>
      <c r="C912" s="290"/>
      <c r="D912" s="290"/>
      <c r="E912" s="290"/>
      <c r="F912" s="290"/>
      <c r="G912" s="290"/>
    </row>
    <row r="913" spans="1:7">
      <c r="A913" s="290"/>
      <c r="B913" s="290"/>
      <c r="C913" s="290"/>
      <c r="D913" s="290"/>
      <c r="E913" s="290"/>
      <c r="F913" s="290"/>
      <c r="G913" s="290"/>
    </row>
    <row r="914" spans="1:7">
      <c r="A914" s="290"/>
      <c r="B914" s="290"/>
      <c r="C914" s="290"/>
      <c r="D914" s="290"/>
      <c r="E914" s="290"/>
      <c r="F914" s="290"/>
      <c r="G914" s="290"/>
    </row>
    <row r="915" spans="1:7">
      <c r="A915" s="290"/>
      <c r="B915" s="290"/>
      <c r="C915" s="290"/>
      <c r="D915" s="290"/>
      <c r="E915" s="290"/>
      <c r="F915" s="290"/>
      <c r="G915" s="290"/>
    </row>
    <row r="916" spans="1:7">
      <c r="A916" s="290"/>
      <c r="B916" s="290"/>
      <c r="C916" s="290"/>
      <c r="D916" s="290"/>
      <c r="E916" s="290"/>
      <c r="F916" s="290"/>
      <c r="G916" s="290"/>
    </row>
    <row r="917" spans="1:7">
      <c r="A917" s="290"/>
      <c r="B917" s="290"/>
      <c r="C917" s="290"/>
      <c r="D917" s="290"/>
      <c r="E917" s="290"/>
      <c r="F917" s="290"/>
      <c r="G917" s="290"/>
    </row>
    <row r="918" spans="1:7">
      <c r="A918" s="290"/>
      <c r="B918" s="290"/>
      <c r="C918" s="290"/>
      <c r="D918" s="290"/>
      <c r="E918" s="290"/>
      <c r="F918" s="290"/>
      <c r="G918" s="290"/>
    </row>
    <row r="919" spans="1:7">
      <c r="A919" s="290"/>
      <c r="B919" s="290"/>
      <c r="C919" s="290"/>
      <c r="D919" s="290"/>
      <c r="E919" s="290"/>
      <c r="F919" s="290"/>
      <c r="G919" s="290"/>
    </row>
    <row r="920" spans="1:7">
      <c r="A920" s="290"/>
      <c r="B920" s="290"/>
      <c r="C920" s="290"/>
      <c r="D920" s="290"/>
      <c r="E920" s="290"/>
      <c r="F920" s="290"/>
      <c r="G920" s="290"/>
    </row>
    <row r="921" spans="1:7">
      <c r="A921" s="290"/>
      <c r="B921" s="290"/>
      <c r="C921" s="290"/>
      <c r="D921" s="290"/>
      <c r="E921" s="290"/>
      <c r="F921" s="290"/>
      <c r="G921" s="290"/>
    </row>
    <row r="922" spans="1:7">
      <c r="A922" s="290"/>
      <c r="B922" s="290"/>
      <c r="C922" s="290"/>
      <c r="D922" s="290"/>
      <c r="E922" s="290"/>
      <c r="F922" s="290"/>
      <c r="G922" s="290"/>
    </row>
    <row r="923" spans="1:7">
      <c r="A923" s="290"/>
      <c r="B923" s="290"/>
      <c r="C923" s="290"/>
      <c r="D923" s="290"/>
      <c r="E923" s="290"/>
      <c r="F923" s="290"/>
      <c r="G923" s="290"/>
    </row>
    <row r="924" spans="1:7">
      <c r="A924" s="290"/>
      <c r="B924" s="290"/>
      <c r="C924" s="290"/>
      <c r="D924" s="290"/>
      <c r="E924" s="290"/>
      <c r="F924" s="290"/>
      <c r="G924" s="290"/>
    </row>
    <row r="925" spans="1:7">
      <c r="A925" s="290"/>
      <c r="B925" s="290"/>
      <c r="C925" s="290"/>
      <c r="D925" s="290"/>
      <c r="E925" s="290"/>
      <c r="F925" s="290"/>
      <c r="G925" s="290"/>
    </row>
    <row r="926" spans="1:7">
      <c r="A926" s="290"/>
      <c r="B926" s="290"/>
      <c r="C926" s="290"/>
      <c r="D926" s="290"/>
      <c r="E926" s="290"/>
      <c r="F926" s="290"/>
      <c r="G926" s="290"/>
    </row>
    <row r="927" spans="1:7">
      <c r="A927" s="290"/>
      <c r="B927" s="290"/>
      <c r="C927" s="290"/>
      <c r="D927" s="290"/>
      <c r="E927" s="290"/>
      <c r="F927" s="290"/>
      <c r="G927" s="290"/>
    </row>
    <row r="928" spans="1:7">
      <c r="A928" s="290"/>
      <c r="B928" s="290"/>
      <c r="C928" s="290"/>
      <c r="D928" s="290"/>
      <c r="E928" s="290"/>
      <c r="F928" s="290"/>
      <c r="G928" s="290"/>
    </row>
    <row r="929" spans="1:7">
      <c r="A929" s="290"/>
      <c r="B929" s="290"/>
      <c r="C929" s="290"/>
      <c r="D929" s="290"/>
      <c r="E929" s="290"/>
      <c r="F929" s="290"/>
      <c r="G929" s="290"/>
    </row>
    <row r="930" spans="1:7">
      <c r="A930" s="290"/>
      <c r="B930" s="290"/>
      <c r="C930" s="290"/>
      <c r="D930" s="290"/>
      <c r="E930" s="290"/>
      <c r="F930" s="290"/>
      <c r="G930" s="290"/>
    </row>
    <row r="931" spans="1:7">
      <c r="A931" s="290"/>
      <c r="B931" s="290"/>
      <c r="C931" s="290"/>
      <c r="D931" s="290"/>
      <c r="E931" s="290"/>
      <c r="F931" s="290"/>
      <c r="G931" s="290"/>
    </row>
    <row r="932" spans="1:7">
      <c r="A932" s="290"/>
      <c r="B932" s="290"/>
      <c r="C932" s="290"/>
      <c r="D932" s="290"/>
      <c r="E932" s="290"/>
      <c r="F932" s="290"/>
      <c r="G932" s="290"/>
    </row>
    <row r="933" spans="1:7">
      <c r="A933" s="290"/>
      <c r="B933" s="290"/>
      <c r="C933" s="290"/>
      <c r="D933" s="290"/>
      <c r="E933" s="290"/>
      <c r="F933" s="290"/>
      <c r="G933" s="290"/>
    </row>
    <row r="934" spans="1:7">
      <c r="A934" s="290"/>
      <c r="B934" s="290"/>
      <c r="C934" s="290"/>
      <c r="D934" s="290"/>
      <c r="E934" s="290"/>
      <c r="F934" s="290"/>
      <c r="G934" s="290"/>
    </row>
    <row r="935" spans="1:7">
      <c r="A935" s="290"/>
      <c r="B935" s="290"/>
      <c r="C935" s="290"/>
      <c r="D935" s="290"/>
      <c r="E935" s="290"/>
      <c r="F935" s="290"/>
      <c r="G935" s="290"/>
    </row>
    <row r="936" spans="1:7">
      <c r="A936" s="290"/>
      <c r="B936" s="290"/>
      <c r="C936" s="290"/>
      <c r="D936" s="290"/>
      <c r="E936" s="290"/>
      <c r="F936" s="290"/>
      <c r="G936" s="290"/>
    </row>
    <row r="937" spans="1:7">
      <c r="A937" s="290"/>
      <c r="B937" s="290"/>
      <c r="C937" s="290"/>
      <c r="D937" s="290"/>
      <c r="E937" s="290"/>
      <c r="F937" s="290"/>
      <c r="G937" s="290"/>
    </row>
    <row r="938" spans="1:7">
      <c r="A938" s="290"/>
      <c r="B938" s="290"/>
      <c r="C938" s="290"/>
      <c r="D938" s="290"/>
      <c r="E938" s="290"/>
      <c r="F938" s="290"/>
      <c r="G938" s="290"/>
    </row>
    <row r="939" spans="1:7">
      <c r="A939" s="290"/>
      <c r="B939" s="290"/>
      <c r="C939" s="290"/>
      <c r="D939" s="290"/>
      <c r="E939" s="290"/>
      <c r="F939" s="290"/>
      <c r="G939" s="290"/>
    </row>
    <row r="940" spans="1:7">
      <c r="A940" s="290"/>
      <c r="B940" s="290"/>
      <c r="C940" s="290"/>
      <c r="D940" s="290"/>
      <c r="E940" s="290"/>
      <c r="F940" s="290"/>
      <c r="G940" s="290"/>
    </row>
    <row r="941" spans="1:7">
      <c r="A941" s="290"/>
      <c r="B941" s="290"/>
      <c r="C941" s="290"/>
      <c r="D941" s="290"/>
      <c r="E941" s="290"/>
      <c r="F941" s="290"/>
      <c r="G941" s="290"/>
    </row>
    <row r="942" spans="1:7">
      <c r="A942" s="290"/>
      <c r="B942" s="290"/>
      <c r="C942" s="290"/>
      <c r="D942" s="290"/>
      <c r="E942" s="290"/>
      <c r="F942" s="290"/>
      <c r="G942" s="290"/>
    </row>
    <row r="943" spans="1:7">
      <c r="A943" s="290"/>
      <c r="B943" s="290"/>
      <c r="C943" s="290"/>
      <c r="D943" s="290"/>
      <c r="E943" s="290"/>
      <c r="F943" s="290"/>
      <c r="G943" s="290"/>
    </row>
    <row r="944" spans="1:7">
      <c r="A944" s="290"/>
      <c r="B944" s="290"/>
      <c r="C944" s="290"/>
      <c r="D944" s="290"/>
      <c r="E944" s="290"/>
      <c r="F944" s="290"/>
      <c r="G944" s="290"/>
    </row>
    <row r="945" spans="1:7">
      <c r="A945" s="290"/>
      <c r="B945" s="290"/>
      <c r="C945" s="290"/>
      <c r="D945" s="290"/>
      <c r="E945" s="290"/>
      <c r="F945" s="290"/>
      <c r="G945" s="290"/>
    </row>
    <row r="946" spans="1:7">
      <c r="A946" s="290"/>
      <c r="B946" s="290"/>
      <c r="C946" s="290"/>
      <c r="D946" s="290"/>
      <c r="E946" s="290"/>
      <c r="F946" s="290"/>
      <c r="G946" s="290"/>
    </row>
    <row r="947" spans="1:7">
      <c r="A947" s="290"/>
      <c r="B947" s="290"/>
      <c r="C947" s="290"/>
      <c r="D947" s="290"/>
      <c r="E947" s="290"/>
      <c r="F947" s="290"/>
      <c r="G947" s="290"/>
    </row>
    <row r="948" spans="1:7">
      <c r="A948" s="290"/>
      <c r="B948" s="290"/>
      <c r="C948" s="290"/>
      <c r="D948" s="290"/>
      <c r="E948" s="290"/>
      <c r="F948" s="290"/>
      <c r="G948" s="290"/>
    </row>
    <row r="949" spans="1:7">
      <c r="A949" s="290"/>
      <c r="B949" s="290"/>
      <c r="C949" s="290"/>
      <c r="D949" s="290"/>
      <c r="E949" s="290"/>
      <c r="F949" s="290"/>
      <c r="G949" s="290"/>
    </row>
    <row r="950" spans="1:7">
      <c r="A950" s="290"/>
      <c r="B950" s="290"/>
      <c r="C950" s="290"/>
      <c r="D950" s="290"/>
      <c r="E950" s="290"/>
      <c r="F950" s="290"/>
      <c r="G950" s="290"/>
    </row>
    <row r="951" spans="1:7">
      <c r="A951" s="290"/>
      <c r="B951" s="290"/>
      <c r="C951" s="290"/>
      <c r="D951" s="290"/>
      <c r="E951" s="290"/>
      <c r="F951" s="290"/>
      <c r="G951" s="290"/>
    </row>
    <row r="952" spans="1:7">
      <c r="A952" s="290"/>
      <c r="B952" s="290"/>
      <c r="C952" s="290"/>
      <c r="D952" s="290"/>
      <c r="E952" s="290"/>
      <c r="F952" s="290"/>
      <c r="G952" s="290"/>
    </row>
    <row r="953" spans="1:7">
      <c r="A953" s="290"/>
      <c r="B953" s="290"/>
      <c r="C953" s="290"/>
      <c r="D953" s="290"/>
      <c r="E953" s="290"/>
      <c r="F953" s="290"/>
      <c r="G953" s="290"/>
    </row>
    <row r="954" spans="1:7">
      <c r="A954" s="290"/>
      <c r="B954" s="290"/>
      <c r="C954" s="290"/>
      <c r="D954" s="290"/>
      <c r="E954" s="290"/>
      <c r="F954" s="290"/>
      <c r="G954" s="290"/>
    </row>
    <row r="955" spans="1:7">
      <c r="A955" s="290"/>
      <c r="B955" s="290"/>
      <c r="C955" s="290"/>
      <c r="D955" s="290"/>
      <c r="E955" s="290"/>
      <c r="F955" s="290"/>
      <c r="G955" s="290"/>
    </row>
    <row r="956" spans="1:7">
      <c r="A956" s="290"/>
      <c r="B956" s="290"/>
      <c r="C956" s="290"/>
      <c r="D956" s="290"/>
      <c r="E956" s="290"/>
      <c r="F956" s="290"/>
      <c r="G956" s="290"/>
    </row>
    <row r="957" spans="1:7">
      <c r="A957" s="290"/>
      <c r="B957" s="290"/>
      <c r="C957" s="290"/>
      <c r="D957" s="290"/>
      <c r="E957" s="290"/>
      <c r="F957" s="290"/>
      <c r="G957" s="290"/>
    </row>
    <row r="958" spans="1:7">
      <c r="A958" s="290"/>
      <c r="B958" s="290"/>
      <c r="C958" s="290"/>
      <c r="D958" s="290"/>
      <c r="E958" s="290"/>
      <c r="F958" s="290"/>
      <c r="G958" s="290"/>
    </row>
    <row r="959" spans="1:7">
      <c r="A959" s="290"/>
      <c r="B959" s="290"/>
      <c r="C959" s="290"/>
      <c r="D959" s="290"/>
      <c r="E959" s="290"/>
      <c r="F959" s="290"/>
      <c r="G959" s="290"/>
    </row>
    <row r="960" spans="1:7">
      <c r="A960" s="290"/>
      <c r="B960" s="290"/>
      <c r="C960" s="290"/>
      <c r="D960" s="290"/>
      <c r="E960" s="290"/>
      <c r="F960" s="290"/>
      <c r="G960" s="290"/>
    </row>
    <row r="961" spans="1:7">
      <c r="A961" s="290"/>
      <c r="B961" s="290"/>
      <c r="C961" s="290"/>
      <c r="D961" s="290"/>
      <c r="E961" s="290"/>
      <c r="F961" s="290"/>
      <c r="G961" s="290"/>
    </row>
    <row r="962" spans="1:7">
      <c r="A962" s="290"/>
      <c r="B962" s="290"/>
      <c r="C962" s="290"/>
      <c r="D962" s="290"/>
      <c r="E962" s="290"/>
      <c r="F962" s="290"/>
      <c r="G962" s="290"/>
    </row>
    <row r="963" spans="1:7">
      <c r="A963" s="290"/>
      <c r="B963" s="290"/>
      <c r="C963" s="290"/>
      <c r="D963" s="290"/>
      <c r="E963" s="290"/>
      <c r="F963" s="290"/>
      <c r="G963" s="290"/>
    </row>
    <row r="964" spans="1:7">
      <c r="A964" s="290"/>
      <c r="B964" s="290"/>
      <c r="C964" s="290"/>
      <c r="D964" s="290"/>
      <c r="E964" s="290"/>
      <c r="F964" s="290"/>
      <c r="G964" s="290"/>
    </row>
    <row r="965" spans="1:7">
      <c r="A965" s="290"/>
      <c r="B965" s="290"/>
      <c r="C965" s="290"/>
      <c r="D965" s="290"/>
      <c r="E965" s="290"/>
      <c r="F965" s="290"/>
      <c r="G965" s="290"/>
    </row>
    <row r="966" spans="1:7">
      <c r="A966" s="290"/>
      <c r="B966" s="290"/>
      <c r="C966" s="290"/>
      <c r="D966" s="290"/>
      <c r="E966" s="290"/>
      <c r="F966" s="290"/>
      <c r="G966" s="290"/>
    </row>
    <row r="967" spans="1:7">
      <c r="A967" s="290"/>
      <c r="B967" s="290"/>
      <c r="C967" s="290"/>
      <c r="D967" s="290"/>
      <c r="E967" s="290"/>
      <c r="F967" s="290"/>
      <c r="G967" s="290"/>
    </row>
    <row r="968" spans="1:7">
      <c r="A968" s="290"/>
      <c r="B968" s="290"/>
      <c r="C968" s="290"/>
      <c r="D968" s="290"/>
      <c r="E968" s="290"/>
      <c r="F968" s="290"/>
      <c r="G968" s="290"/>
    </row>
    <row r="969" spans="1:7">
      <c r="A969" s="290"/>
      <c r="B969" s="290"/>
      <c r="C969" s="290"/>
      <c r="D969" s="290"/>
      <c r="E969" s="290"/>
      <c r="F969" s="290"/>
      <c r="G969" s="290"/>
    </row>
    <row r="970" spans="1:7">
      <c r="A970" s="290"/>
      <c r="B970" s="290"/>
      <c r="C970" s="290"/>
      <c r="D970" s="290"/>
      <c r="E970" s="290"/>
      <c r="F970" s="290"/>
      <c r="G970" s="290"/>
    </row>
    <row r="971" spans="1:7">
      <c r="A971" s="290"/>
      <c r="B971" s="290"/>
      <c r="C971" s="290"/>
      <c r="D971" s="290"/>
      <c r="E971" s="290"/>
      <c r="F971" s="290"/>
      <c r="G971" s="290"/>
    </row>
    <row r="972" spans="1:7">
      <c r="A972" s="290"/>
      <c r="B972" s="290"/>
      <c r="C972" s="290"/>
      <c r="D972" s="290"/>
      <c r="E972" s="290"/>
      <c r="F972" s="290"/>
      <c r="G972" s="290"/>
    </row>
    <row r="973" spans="1:7">
      <c r="A973" s="290"/>
      <c r="B973" s="290"/>
      <c r="C973" s="290"/>
      <c r="D973" s="290"/>
      <c r="E973" s="290"/>
      <c r="F973" s="290"/>
      <c r="G973" s="290"/>
    </row>
    <row r="974" spans="1:7">
      <c r="A974" s="290"/>
      <c r="B974" s="290"/>
      <c r="C974" s="290"/>
      <c r="D974" s="290"/>
      <c r="E974" s="290"/>
      <c r="F974" s="290"/>
      <c r="G974" s="290"/>
    </row>
    <row r="975" spans="1:7">
      <c r="A975" s="290"/>
      <c r="B975" s="290"/>
      <c r="C975" s="290"/>
      <c r="D975" s="290"/>
      <c r="E975" s="290"/>
      <c r="F975" s="290"/>
      <c r="G975" s="290"/>
    </row>
    <row r="976" spans="1:7">
      <c r="A976" s="290"/>
      <c r="B976" s="290"/>
      <c r="C976" s="290"/>
      <c r="D976" s="290"/>
      <c r="E976" s="290"/>
      <c r="F976" s="290"/>
      <c r="G976" s="290"/>
    </row>
    <row r="977" spans="1:7">
      <c r="A977" s="290"/>
      <c r="B977" s="290"/>
      <c r="C977" s="290"/>
      <c r="D977" s="290"/>
      <c r="E977" s="290"/>
      <c r="F977" s="290"/>
      <c r="G977" s="290"/>
    </row>
    <row r="978" spans="1:7">
      <c r="A978" s="290"/>
      <c r="B978" s="290"/>
      <c r="C978" s="290"/>
      <c r="D978" s="290"/>
      <c r="E978" s="290"/>
      <c r="F978" s="290"/>
      <c r="G978" s="290"/>
    </row>
    <row r="979" spans="1:7">
      <c r="A979" s="290"/>
      <c r="B979" s="290"/>
      <c r="C979" s="290"/>
      <c r="D979" s="290"/>
      <c r="E979" s="290"/>
      <c r="F979" s="290"/>
      <c r="G979" s="290"/>
    </row>
    <row r="980" spans="1:7">
      <c r="A980" s="290"/>
      <c r="B980" s="290"/>
      <c r="C980" s="290"/>
      <c r="D980" s="290"/>
      <c r="E980" s="290"/>
      <c r="F980" s="290"/>
      <c r="G980" s="290"/>
    </row>
    <row r="981" spans="1:7">
      <c r="A981" s="290"/>
      <c r="B981" s="290"/>
      <c r="C981" s="290"/>
      <c r="D981" s="290"/>
      <c r="E981" s="290"/>
      <c r="F981" s="290"/>
      <c r="G981" s="290"/>
    </row>
    <row r="982" spans="1:7">
      <c r="A982" s="290"/>
      <c r="B982" s="290"/>
      <c r="C982" s="290"/>
      <c r="D982" s="290"/>
      <c r="E982" s="290"/>
      <c r="F982" s="290"/>
      <c r="G982" s="290"/>
    </row>
    <row r="983" spans="1:7">
      <c r="A983" s="290"/>
      <c r="B983" s="290"/>
      <c r="C983" s="290"/>
      <c r="D983" s="290"/>
      <c r="E983" s="290"/>
      <c r="F983" s="290"/>
      <c r="G983" s="290"/>
    </row>
    <row r="984" spans="1:7">
      <c r="A984" s="290"/>
      <c r="B984" s="290"/>
      <c r="C984" s="290"/>
      <c r="D984" s="290"/>
      <c r="E984" s="290"/>
      <c r="F984" s="290"/>
      <c r="G984" s="290"/>
    </row>
    <row r="985" spans="1:7">
      <c r="A985" s="290"/>
      <c r="B985" s="290"/>
      <c r="C985" s="290"/>
      <c r="D985" s="290"/>
      <c r="E985" s="290"/>
      <c r="F985" s="290"/>
      <c r="G985" s="290"/>
    </row>
    <row r="986" spans="1:7">
      <c r="A986" s="290"/>
      <c r="B986" s="290"/>
      <c r="C986" s="290"/>
      <c r="D986" s="290"/>
      <c r="E986" s="290"/>
      <c r="F986" s="290"/>
      <c r="G986" s="290"/>
    </row>
    <row r="987" spans="1:7">
      <c r="A987" s="290"/>
      <c r="B987" s="290"/>
      <c r="C987" s="290"/>
      <c r="D987" s="290"/>
      <c r="E987" s="290"/>
      <c r="F987" s="290"/>
      <c r="G987" s="290"/>
    </row>
    <row r="988" spans="1:7">
      <c r="A988" s="290"/>
      <c r="B988" s="290"/>
      <c r="C988" s="290"/>
      <c r="D988" s="290"/>
      <c r="E988" s="290"/>
      <c r="F988" s="290"/>
      <c r="G988" s="290"/>
    </row>
    <row r="989" spans="1:7">
      <c r="A989" s="290"/>
      <c r="B989" s="290"/>
      <c r="C989" s="290"/>
      <c r="D989" s="290"/>
      <c r="E989" s="290"/>
      <c r="F989" s="290"/>
      <c r="G989" s="290"/>
    </row>
    <row r="990" spans="1:7">
      <c r="A990" s="290"/>
      <c r="B990" s="290"/>
      <c r="C990" s="290"/>
      <c r="D990" s="290"/>
      <c r="E990" s="290"/>
      <c r="F990" s="290"/>
      <c r="G990" s="290"/>
    </row>
    <row r="991" spans="1:7">
      <c r="A991" s="290"/>
      <c r="B991" s="290"/>
      <c r="C991" s="290"/>
      <c r="D991" s="290"/>
      <c r="E991" s="290"/>
      <c r="F991" s="290"/>
      <c r="G991" s="290"/>
    </row>
    <row r="992" spans="1:7">
      <c r="A992" s="290"/>
      <c r="B992" s="290"/>
      <c r="C992" s="290"/>
      <c r="D992" s="290"/>
      <c r="E992" s="290"/>
      <c r="F992" s="290"/>
      <c r="G992" s="290"/>
    </row>
    <row r="993" spans="1:7">
      <c r="A993" s="290"/>
      <c r="B993" s="290"/>
      <c r="C993" s="290"/>
      <c r="D993" s="290"/>
      <c r="E993" s="290"/>
      <c r="F993" s="290"/>
      <c r="G993" s="290"/>
    </row>
    <row r="994" spans="1:7">
      <c r="A994" s="290"/>
      <c r="B994" s="290"/>
      <c r="C994" s="290"/>
      <c r="D994" s="290"/>
      <c r="E994" s="290"/>
      <c r="F994" s="290"/>
      <c r="G994" s="290"/>
    </row>
    <row r="995" spans="1:7">
      <c r="A995" s="290"/>
      <c r="B995" s="290"/>
      <c r="C995" s="290"/>
      <c r="D995" s="290"/>
      <c r="E995" s="290"/>
      <c r="F995" s="290"/>
      <c r="G995" s="290"/>
    </row>
    <row r="996" spans="1:7">
      <c r="A996" s="290"/>
      <c r="B996" s="290"/>
      <c r="C996" s="290"/>
      <c r="D996" s="290"/>
      <c r="E996" s="290"/>
      <c r="F996" s="290"/>
      <c r="G996" s="290"/>
    </row>
    <row r="997" spans="1:7">
      <c r="A997" s="290"/>
      <c r="B997" s="290"/>
      <c r="C997" s="290"/>
      <c r="D997" s="290"/>
      <c r="E997" s="290"/>
      <c r="F997" s="290"/>
      <c r="G997" s="290"/>
    </row>
    <row r="998" spans="1:7">
      <c r="A998" s="290"/>
      <c r="B998" s="290"/>
      <c r="C998" s="290"/>
      <c r="D998" s="290"/>
      <c r="E998" s="290"/>
      <c r="F998" s="290"/>
      <c r="G998" s="290"/>
    </row>
    <row r="999" spans="1:7">
      <c r="A999" s="290"/>
      <c r="B999" s="290"/>
      <c r="C999" s="290"/>
      <c r="D999" s="290"/>
      <c r="E999" s="290"/>
      <c r="F999" s="290"/>
      <c r="G999" s="290"/>
    </row>
    <row r="1000" spans="1:7">
      <c r="A1000" s="290"/>
      <c r="B1000" s="290"/>
      <c r="C1000" s="290"/>
      <c r="D1000" s="290"/>
      <c r="E1000" s="290"/>
      <c r="F1000" s="290"/>
      <c r="G1000" s="290"/>
    </row>
  </sheetData>
  <mergeCells count="3">
    <mergeCell ref="A1:I1"/>
    <mergeCell ref="A2:I2"/>
    <mergeCell ref="A3:I3"/>
  </mergeCells>
  <conditionalFormatting sqref="D6:D15">
    <cfRule type="cellIs" dxfId="5" priority="1" operator="notEqual">
      <formula>0</formula>
    </cfRule>
  </conditionalFormatting>
  <conditionalFormatting sqref="D6:D15">
    <cfRule type="cellIs" dxfId="4" priority="2" operator="equal">
      <formula>0</formula>
    </cfRule>
  </conditionalFormatting>
  <conditionalFormatting sqref="D7">
    <cfRule type="expression" dxfId="3" priority="3">
      <formula>AND($C$7&gt;0,$D$7&lt;0)</formula>
    </cfRule>
  </conditionalFormatting>
  <conditionalFormatting sqref="D7">
    <cfRule type="cellIs" dxfId="2" priority="4" operator="greaterThanOrEqual">
      <formula>0</formula>
    </cfRule>
  </conditionalFormatting>
  <conditionalFormatting sqref="D7">
    <cfRule type="cellIs" dxfId="1" priority="5" operator="lessThan">
      <formula>0</formula>
    </cfRule>
  </conditionalFormatting>
  <conditionalFormatting sqref="C7 C11">
    <cfRule type="cellIs" dxfId="0" priority="6" operator="lessThanOr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666699"/>
  </sheetPr>
  <dimension ref="A1:E1000"/>
  <sheetViews>
    <sheetView workbookViewId="0"/>
  </sheetViews>
  <sheetFormatPr defaultColWidth="15.140625" defaultRowHeight="15" customHeight="1"/>
  <cols>
    <col min="1" max="1" width="3.7109375" customWidth="1"/>
    <col min="2" max="2" width="27.28515625" customWidth="1"/>
    <col min="3" max="3" width="35" customWidth="1"/>
    <col min="4" max="5" width="16.28515625" customWidth="1"/>
    <col min="6" max="26" width="7" customWidth="1"/>
  </cols>
  <sheetData>
    <row r="1" spans="1:5" ht="24" customHeight="1">
      <c r="A1" s="289" t="s">
        <v>592</v>
      </c>
      <c r="B1" s="289" t="s">
        <v>593</v>
      </c>
      <c r="C1" s="289" t="s">
        <v>594</v>
      </c>
      <c r="D1" s="289" t="s">
        <v>595</v>
      </c>
      <c r="E1" s="290"/>
    </row>
    <row r="2" spans="1:5" ht="24" customHeight="1">
      <c r="A2" s="291" t="s">
        <v>596</v>
      </c>
      <c r="B2" s="293"/>
      <c r="C2" s="293"/>
      <c r="D2" s="294"/>
      <c r="E2" s="290"/>
    </row>
    <row r="3" spans="1:5" ht="31.5" customHeight="1">
      <c r="A3" s="296">
        <v>1</v>
      </c>
      <c r="B3" s="298" t="s">
        <v>600</v>
      </c>
      <c r="C3" s="300" t="s">
        <v>602</v>
      </c>
      <c r="D3" s="303">
        <f>(ABS('1-Баланс'!G32)-ABS('1-Баланс'!G33))/'2-Отчет за доходите'!G16</f>
        <v>1.1451474377326082E-2</v>
      </c>
      <c r="E3" s="304"/>
    </row>
    <row r="4" spans="1:5" ht="31.5" customHeight="1">
      <c r="A4" s="296">
        <v>2</v>
      </c>
      <c r="B4" s="298" t="s">
        <v>608</v>
      </c>
      <c r="C4" s="300" t="s">
        <v>609</v>
      </c>
      <c r="D4" s="303">
        <f>(ABS('1-Баланс'!G32)-ABS('1-Баланс'!G33))/'1-Баланс'!G37</f>
        <v>1.9673867806742084E-2</v>
      </c>
      <c r="E4" s="290"/>
    </row>
    <row r="5" spans="1:5" ht="31.5" customHeight="1">
      <c r="A5" s="296">
        <v>3</v>
      </c>
      <c r="B5" s="298" t="s">
        <v>610</v>
      </c>
      <c r="C5" s="300" t="s">
        <v>611</v>
      </c>
      <c r="D5" s="303">
        <f>(ABS('1-Баланс'!G32)-ABS('1-Баланс'!G33))/('1-Баланс'!G56+'1-Баланс'!G79)</f>
        <v>7.0892978868438997E-2</v>
      </c>
      <c r="E5" s="290"/>
    </row>
    <row r="6" spans="1:5" ht="31.5" customHeight="1">
      <c r="A6" s="296">
        <v>4</v>
      </c>
      <c r="B6" s="298" t="s">
        <v>612</v>
      </c>
      <c r="C6" s="300" t="s">
        <v>613</v>
      </c>
      <c r="D6" s="303">
        <f>(ABS('1-Баланс'!G32)-ABS('1-Баланс'!G33))/('1-Баланс'!C95)</f>
        <v>1.5400106616122728E-2</v>
      </c>
      <c r="E6" s="290"/>
    </row>
    <row r="7" spans="1:5" ht="24" customHeight="1">
      <c r="A7" s="291" t="s">
        <v>615</v>
      </c>
      <c r="B7" s="293"/>
      <c r="C7" s="293"/>
      <c r="D7" s="294"/>
      <c r="E7" s="290"/>
    </row>
    <row r="8" spans="1:5" ht="31.5" customHeight="1">
      <c r="A8" s="296">
        <v>5</v>
      </c>
      <c r="B8" s="298" t="s">
        <v>616</v>
      </c>
      <c r="C8" s="300" t="s">
        <v>617</v>
      </c>
      <c r="D8" s="308">
        <f>'2-Отчет за доходите'!G36/'2-Отчет за доходите'!C36</f>
        <v>1.0134931537200336</v>
      </c>
      <c r="E8" s="290"/>
    </row>
    <row r="9" spans="1:5" ht="24" customHeight="1">
      <c r="A9" s="291" t="s">
        <v>620</v>
      </c>
      <c r="B9" s="293"/>
      <c r="C9" s="293"/>
      <c r="D9" s="294"/>
      <c r="E9" s="290"/>
    </row>
    <row r="10" spans="1:5" ht="31.5" customHeight="1">
      <c r="A10" s="296">
        <v>6</v>
      </c>
      <c r="B10" s="298" t="s">
        <v>621</v>
      </c>
      <c r="C10" s="300" t="s">
        <v>622</v>
      </c>
      <c r="D10" s="308">
        <f>'1-Баланс'!C94/'1-Баланс'!G79</f>
        <v>3.1010224948875256</v>
      </c>
      <c r="E10" s="290"/>
    </row>
    <row r="11" spans="1:5" ht="63" customHeight="1">
      <c r="A11" s="296">
        <v>7</v>
      </c>
      <c r="B11" s="298" t="s">
        <v>623</v>
      </c>
      <c r="C11" s="300" t="s">
        <v>624</v>
      </c>
      <c r="D11" s="308">
        <f>('1-Баланс'!C76+'1-Баланс'!C85+'1-Баланс'!C92)/'1-Баланс'!G79</f>
        <v>2.7300613496932513</v>
      </c>
      <c r="E11" s="290"/>
    </row>
    <row r="12" spans="1:5" ht="47.25" customHeight="1">
      <c r="A12" s="296">
        <v>8</v>
      </c>
      <c r="B12" s="298" t="s">
        <v>627</v>
      </c>
      <c r="C12" s="300" t="s">
        <v>629</v>
      </c>
      <c r="D12" s="308">
        <f>('1-Баланс'!C85+'1-Баланс'!C92)/'1-Баланс'!G79</f>
        <v>1.3706884798909338</v>
      </c>
      <c r="E12" s="290"/>
    </row>
    <row r="13" spans="1:5" ht="31.5" customHeight="1">
      <c r="A13" s="296">
        <v>9</v>
      </c>
      <c r="B13" s="298" t="s">
        <v>630</v>
      </c>
      <c r="C13" s="300" t="s">
        <v>631</v>
      </c>
      <c r="D13" s="308">
        <f>'1-Баланс'!C92/'1-Баланс'!G79</f>
        <v>1.3706884798909338</v>
      </c>
      <c r="E13" s="290"/>
    </row>
    <row r="14" spans="1:5" ht="24" customHeight="1">
      <c r="A14" s="291" t="s">
        <v>635</v>
      </c>
      <c r="B14" s="293"/>
      <c r="C14" s="293"/>
      <c r="D14" s="294"/>
      <c r="E14" s="290"/>
    </row>
    <row r="15" spans="1:5" ht="31.5" customHeight="1">
      <c r="A15" s="296">
        <v>10</v>
      </c>
      <c r="B15" s="298" t="s">
        <v>636</v>
      </c>
      <c r="C15" s="300" t="s">
        <v>637</v>
      </c>
      <c r="D15" s="308">
        <f>'2-Отчет за доходите'!G16/('1-Баланс'!C20+'1-Баланс'!C21+'1-Баланс'!C22+'1-Баланс'!C28+'1-Баланс'!C65)</f>
        <v>4.3520222350009581</v>
      </c>
      <c r="E15" s="290"/>
    </row>
    <row r="16" spans="1:5" ht="31.5" customHeight="1">
      <c r="A16" s="310">
        <v>11</v>
      </c>
      <c r="B16" s="298" t="s">
        <v>635</v>
      </c>
      <c r="C16" s="300" t="s">
        <v>642</v>
      </c>
      <c r="D16" s="308">
        <f>'2-Отчет за доходите'!G16/('1-Баланс'!C95)</f>
        <v>1.3448143102529171</v>
      </c>
      <c r="E16" s="290"/>
    </row>
    <row r="17" spans="1:5" ht="24" customHeight="1">
      <c r="A17" s="291" t="s">
        <v>646</v>
      </c>
      <c r="B17" s="293"/>
      <c r="C17" s="293"/>
      <c r="D17" s="294"/>
      <c r="E17" s="290"/>
    </row>
    <row r="18" spans="1:5" ht="31.5" customHeight="1">
      <c r="A18" s="296">
        <v>12</v>
      </c>
      <c r="B18" s="298" t="s">
        <v>647</v>
      </c>
      <c r="C18" s="300" t="s">
        <v>648</v>
      </c>
      <c r="D18" s="308">
        <f>'1-Баланс'!G56/('1-Баланс'!G37+'1-Баланс'!G56)</f>
        <v>0</v>
      </c>
      <c r="E18" s="290"/>
    </row>
    <row r="19" spans="1:5" ht="31.5" customHeight="1">
      <c r="A19" s="296">
        <v>13</v>
      </c>
      <c r="B19" s="298" t="s">
        <v>651</v>
      </c>
      <c r="C19" s="300" t="s">
        <v>652</v>
      </c>
      <c r="D19" s="308">
        <f>D4/D5</f>
        <v>0.27751503915856379</v>
      </c>
      <c r="E19" s="290"/>
    </row>
    <row r="20" spans="1:5" ht="31.5" customHeight="1">
      <c r="A20" s="296">
        <v>14</v>
      </c>
      <c r="B20" s="298" t="s">
        <v>654</v>
      </c>
      <c r="C20" s="300" t="s">
        <v>655</v>
      </c>
      <c r="D20" s="308">
        <f>D6/D5</f>
        <v>0.21723035005626962</v>
      </c>
      <c r="E20" s="290"/>
    </row>
    <row r="21" spans="1:5" ht="15.75" customHeight="1">
      <c r="A21" s="296">
        <v>15</v>
      </c>
      <c r="B21" s="298" t="s">
        <v>657</v>
      </c>
      <c r="C21" s="300" t="s">
        <v>658</v>
      </c>
      <c r="D21" s="311">
        <f>'2-Отчет за доходите'!C37+'2-Отчет за доходите'!C25</f>
        <v>746</v>
      </c>
      <c r="E21" s="312"/>
    </row>
    <row r="22" spans="1:5" ht="47.25" customHeight="1">
      <c r="A22" s="296">
        <v>16</v>
      </c>
      <c r="B22" s="298" t="s">
        <v>660</v>
      </c>
      <c r="C22" s="300" t="s">
        <v>661</v>
      </c>
      <c r="D22" s="303">
        <f>D21/'1-Баланс'!G37</f>
        <v>2.8224433430441526E-2</v>
      </c>
      <c r="E22" s="290"/>
    </row>
    <row r="23" spans="1:5" ht="31.5" customHeight="1">
      <c r="A23" s="296">
        <v>17</v>
      </c>
      <c r="B23" s="298" t="s">
        <v>662</v>
      </c>
      <c r="C23" s="300" t="s">
        <v>663</v>
      </c>
      <c r="D23" s="303">
        <f>(D21+'2-Отчет за доходите'!C14)/'2-Отчет за доходите'!G31</f>
        <v>3.9024070308913229E-2</v>
      </c>
      <c r="E23" s="290"/>
    </row>
    <row r="24" spans="1:5" ht="31.5" customHeight="1">
      <c r="A24" s="296">
        <v>18</v>
      </c>
      <c r="B24" s="298" t="s">
        <v>664</v>
      </c>
      <c r="C24" s="300" t="s">
        <v>665</v>
      </c>
      <c r="D24" s="303">
        <f>('1-Баланс'!G56+'1-Баланс'!G79)/(D21+'2-Отчет за доходите'!C14)</f>
        <v>4.1092436974789912</v>
      </c>
      <c r="E24" s="290"/>
    </row>
    <row r="25" spans="1:5">
      <c r="A25" s="290"/>
      <c r="B25" s="290"/>
      <c r="C25" s="290"/>
      <c r="D25" s="290"/>
      <c r="E25" s="290"/>
    </row>
    <row r="26" spans="1:5">
      <c r="A26" s="290"/>
      <c r="B26" s="290"/>
      <c r="C26" s="290"/>
      <c r="D26" s="290"/>
      <c r="E26" s="290"/>
    </row>
    <row r="27" spans="1:5">
      <c r="A27" s="290"/>
      <c r="B27" s="290"/>
      <c r="C27" s="290"/>
      <c r="D27" s="290"/>
      <c r="E27" s="290"/>
    </row>
    <row r="28" spans="1:5">
      <c r="A28" s="290"/>
      <c r="B28" s="290"/>
      <c r="C28" s="290"/>
      <c r="D28" s="290"/>
      <c r="E28" s="290"/>
    </row>
    <row r="29" spans="1:5">
      <c r="A29" s="290"/>
      <c r="B29" s="290"/>
      <c r="C29" s="290"/>
      <c r="D29" s="290"/>
      <c r="E29" s="290"/>
    </row>
    <row r="30" spans="1:5">
      <c r="A30" s="290"/>
      <c r="B30" s="290"/>
      <c r="C30" s="290"/>
      <c r="D30" s="290"/>
      <c r="E30" s="290"/>
    </row>
    <row r="31" spans="1:5">
      <c r="A31" s="290"/>
      <c r="B31" s="290"/>
      <c r="C31" s="290"/>
      <c r="D31" s="290"/>
      <c r="E31" s="290"/>
    </row>
    <row r="32" spans="1:5">
      <c r="A32" s="290"/>
      <c r="B32" s="290"/>
      <c r="C32" s="290"/>
      <c r="D32" s="290"/>
      <c r="E32" s="290"/>
    </row>
    <row r="33" spans="1:5">
      <c r="A33" s="290"/>
      <c r="B33" s="290"/>
      <c r="C33" s="290"/>
      <c r="D33" s="290"/>
      <c r="E33" s="290"/>
    </row>
    <row r="34" spans="1:5">
      <c r="A34" s="290"/>
      <c r="B34" s="290"/>
      <c r="C34" s="290"/>
      <c r="D34" s="290"/>
      <c r="E34" s="290"/>
    </row>
    <row r="35" spans="1:5">
      <c r="A35" s="290"/>
      <c r="B35" s="290"/>
      <c r="C35" s="290"/>
      <c r="D35" s="290"/>
      <c r="E35" s="290"/>
    </row>
    <row r="36" spans="1:5">
      <c r="A36" s="290"/>
      <c r="B36" s="290"/>
      <c r="C36" s="290"/>
      <c r="D36" s="290"/>
      <c r="E36" s="290"/>
    </row>
    <row r="37" spans="1:5">
      <c r="A37" s="290"/>
      <c r="B37" s="290"/>
      <c r="C37" s="290"/>
      <c r="D37" s="290"/>
      <c r="E37" s="290"/>
    </row>
    <row r="38" spans="1:5">
      <c r="A38" s="290"/>
      <c r="B38" s="290"/>
      <c r="C38" s="290"/>
      <c r="D38" s="290"/>
      <c r="E38" s="290"/>
    </row>
    <row r="39" spans="1:5">
      <c r="A39" s="290"/>
      <c r="B39" s="290"/>
      <c r="C39" s="290"/>
      <c r="D39" s="290"/>
      <c r="E39" s="290"/>
    </row>
    <row r="40" spans="1:5">
      <c r="A40" s="290"/>
      <c r="B40" s="290"/>
      <c r="C40" s="290"/>
      <c r="D40" s="290"/>
      <c r="E40" s="290"/>
    </row>
    <row r="41" spans="1:5">
      <c r="A41" s="290"/>
      <c r="B41" s="290"/>
      <c r="C41" s="290"/>
      <c r="D41" s="290"/>
      <c r="E41" s="290"/>
    </row>
    <row r="42" spans="1:5">
      <c r="A42" s="290"/>
      <c r="B42" s="290"/>
      <c r="C42" s="290"/>
      <c r="D42" s="290"/>
      <c r="E42" s="290"/>
    </row>
    <row r="43" spans="1:5">
      <c r="A43" s="290"/>
      <c r="B43" s="290"/>
      <c r="C43" s="290"/>
      <c r="D43" s="290"/>
      <c r="E43" s="290"/>
    </row>
    <row r="44" spans="1:5">
      <c r="A44" s="290"/>
      <c r="B44" s="290"/>
      <c r="C44" s="290"/>
      <c r="D44" s="290"/>
      <c r="E44" s="290"/>
    </row>
    <row r="45" spans="1:5">
      <c r="A45" s="290"/>
      <c r="B45" s="290"/>
      <c r="C45" s="290"/>
      <c r="D45" s="290"/>
      <c r="E45" s="290"/>
    </row>
    <row r="46" spans="1:5">
      <c r="A46" s="290"/>
      <c r="B46" s="290"/>
      <c r="C46" s="290"/>
      <c r="D46" s="290"/>
      <c r="E46" s="290"/>
    </row>
    <row r="47" spans="1:5">
      <c r="A47" s="290"/>
      <c r="B47" s="290"/>
      <c r="C47" s="290"/>
      <c r="D47" s="290"/>
      <c r="E47" s="290"/>
    </row>
    <row r="48" spans="1:5">
      <c r="A48" s="290"/>
      <c r="B48" s="290"/>
      <c r="C48" s="290"/>
      <c r="D48" s="290"/>
      <c r="E48" s="290"/>
    </row>
    <row r="49" spans="1:5">
      <c r="A49" s="290"/>
      <c r="B49" s="290"/>
      <c r="C49" s="290"/>
      <c r="D49" s="290"/>
      <c r="E49" s="290"/>
    </row>
    <row r="50" spans="1:5">
      <c r="A50" s="290"/>
      <c r="B50" s="290"/>
      <c r="C50" s="290"/>
      <c r="D50" s="290"/>
      <c r="E50" s="290"/>
    </row>
    <row r="51" spans="1:5">
      <c r="A51" s="290"/>
      <c r="B51" s="290"/>
      <c r="C51" s="290"/>
      <c r="D51" s="290"/>
      <c r="E51" s="290"/>
    </row>
    <row r="52" spans="1:5">
      <c r="A52" s="290"/>
      <c r="B52" s="290"/>
      <c r="C52" s="290"/>
      <c r="D52" s="290"/>
      <c r="E52" s="290"/>
    </row>
    <row r="53" spans="1:5">
      <c r="A53" s="290"/>
      <c r="B53" s="290"/>
      <c r="C53" s="290"/>
      <c r="D53" s="290"/>
      <c r="E53" s="290"/>
    </row>
    <row r="54" spans="1:5">
      <c r="A54" s="290"/>
      <c r="B54" s="290"/>
      <c r="C54" s="290"/>
      <c r="D54" s="290"/>
      <c r="E54" s="290"/>
    </row>
    <row r="55" spans="1:5">
      <c r="A55" s="290"/>
      <c r="B55" s="290"/>
      <c r="C55" s="290"/>
      <c r="D55" s="290"/>
      <c r="E55" s="290"/>
    </row>
    <row r="56" spans="1:5">
      <c r="A56" s="290"/>
      <c r="B56" s="290"/>
      <c r="C56" s="290"/>
      <c r="D56" s="290"/>
      <c r="E56" s="290"/>
    </row>
    <row r="57" spans="1:5">
      <c r="A57" s="290"/>
      <c r="B57" s="290"/>
      <c r="C57" s="290"/>
      <c r="D57" s="290"/>
      <c r="E57" s="290"/>
    </row>
    <row r="58" spans="1:5">
      <c r="A58" s="290"/>
      <c r="B58" s="290"/>
      <c r="C58" s="290"/>
      <c r="D58" s="290"/>
      <c r="E58" s="290"/>
    </row>
    <row r="59" spans="1:5">
      <c r="A59" s="290"/>
      <c r="B59" s="290"/>
      <c r="C59" s="290"/>
      <c r="D59" s="290"/>
      <c r="E59" s="290"/>
    </row>
    <row r="60" spans="1:5">
      <c r="A60" s="290"/>
      <c r="B60" s="290"/>
      <c r="C60" s="290"/>
      <c r="D60" s="290"/>
      <c r="E60" s="290"/>
    </row>
    <row r="61" spans="1:5">
      <c r="A61" s="290"/>
      <c r="B61" s="290"/>
      <c r="C61" s="290"/>
      <c r="D61" s="290"/>
      <c r="E61" s="290"/>
    </row>
    <row r="62" spans="1:5">
      <c r="A62" s="290"/>
      <c r="B62" s="290"/>
      <c r="C62" s="290"/>
      <c r="D62" s="290"/>
      <c r="E62" s="290"/>
    </row>
    <row r="63" spans="1:5">
      <c r="A63" s="290"/>
      <c r="B63" s="290"/>
      <c r="C63" s="290"/>
      <c r="D63" s="290"/>
      <c r="E63" s="290"/>
    </row>
    <row r="64" spans="1:5">
      <c r="A64" s="290"/>
      <c r="B64" s="290"/>
      <c r="C64" s="290"/>
      <c r="D64" s="290"/>
      <c r="E64" s="290"/>
    </row>
    <row r="65" spans="1:5">
      <c r="A65" s="290"/>
      <c r="B65" s="290"/>
      <c r="C65" s="290"/>
      <c r="D65" s="290"/>
      <c r="E65" s="290"/>
    </row>
    <row r="66" spans="1:5">
      <c r="A66" s="290"/>
      <c r="B66" s="290"/>
      <c r="C66" s="290"/>
      <c r="D66" s="290"/>
      <c r="E66" s="290"/>
    </row>
    <row r="67" spans="1:5">
      <c r="A67" s="290"/>
      <c r="B67" s="290"/>
      <c r="C67" s="290"/>
      <c r="D67" s="290"/>
      <c r="E67" s="290"/>
    </row>
    <row r="68" spans="1:5">
      <c r="A68" s="290"/>
      <c r="B68" s="290"/>
      <c r="C68" s="290"/>
      <c r="D68" s="290"/>
      <c r="E68" s="290"/>
    </row>
    <row r="69" spans="1:5">
      <c r="A69" s="290"/>
      <c r="B69" s="290"/>
      <c r="C69" s="290"/>
      <c r="D69" s="290"/>
      <c r="E69" s="290"/>
    </row>
    <row r="70" spans="1:5">
      <c r="A70" s="290"/>
      <c r="B70" s="290"/>
      <c r="C70" s="290"/>
      <c r="D70" s="290"/>
      <c r="E70" s="290"/>
    </row>
    <row r="71" spans="1:5">
      <c r="A71" s="290"/>
      <c r="B71" s="290"/>
      <c r="C71" s="290"/>
      <c r="D71" s="290"/>
      <c r="E71" s="290"/>
    </row>
    <row r="72" spans="1:5">
      <c r="A72" s="290"/>
      <c r="B72" s="290"/>
      <c r="C72" s="290"/>
      <c r="D72" s="290"/>
      <c r="E72" s="290"/>
    </row>
    <row r="73" spans="1:5">
      <c r="A73" s="290"/>
      <c r="B73" s="290"/>
      <c r="C73" s="290"/>
      <c r="D73" s="290"/>
      <c r="E73" s="290"/>
    </row>
    <row r="74" spans="1:5">
      <c r="A74" s="290"/>
      <c r="B74" s="290"/>
      <c r="C74" s="290"/>
      <c r="D74" s="290"/>
      <c r="E74" s="290"/>
    </row>
    <row r="75" spans="1:5">
      <c r="A75" s="290"/>
      <c r="B75" s="290"/>
      <c r="C75" s="290"/>
      <c r="D75" s="290"/>
      <c r="E75" s="290"/>
    </row>
    <row r="76" spans="1:5">
      <c r="A76" s="290"/>
      <c r="B76" s="290"/>
      <c r="C76" s="290"/>
      <c r="D76" s="290"/>
      <c r="E76" s="290"/>
    </row>
    <row r="77" spans="1:5">
      <c r="A77" s="290"/>
      <c r="B77" s="290"/>
      <c r="C77" s="290"/>
      <c r="D77" s="290"/>
      <c r="E77" s="290"/>
    </row>
    <row r="78" spans="1:5">
      <c r="A78" s="290"/>
      <c r="B78" s="290"/>
      <c r="C78" s="290"/>
      <c r="D78" s="290"/>
      <c r="E78" s="290"/>
    </row>
    <row r="79" spans="1:5">
      <c r="A79" s="290"/>
      <c r="B79" s="290"/>
      <c r="C79" s="290"/>
      <c r="D79" s="290"/>
      <c r="E79" s="290"/>
    </row>
    <row r="80" spans="1:5">
      <c r="A80" s="290"/>
      <c r="B80" s="290"/>
      <c r="C80" s="290"/>
      <c r="D80" s="290"/>
      <c r="E80" s="290"/>
    </row>
    <row r="81" spans="1:5">
      <c r="A81" s="290"/>
      <c r="B81" s="290"/>
      <c r="C81" s="290"/>
      <c r="D81" s="290"/>
      <c r="E81" s="290"/>
    </row>
    <row r="82" spans="1:5">
      <c r="A82" s="290"/>
      <c r="B82" s="290"/>
      <c r="C82" s="290"/>
      <c r="D82" s="290"/>
      <c r="E82" s="290"/>
    </row>
    <row r="83" spans="1:5">
      <c r="A83" s="290"/>
      <c r="B83" s="290"/>
      <c r="C83" s="290"/>
      <c r="D83" s="290"/>
      <c r="E83" s="290"/>
    </row>
    <row r="84" spans="1:5">
      <c r="A84" s="290"/>
      <c r="B84" s="290"/>
      <c r="C84" s="290"/>
      <c r="D84" s="290"/>
      <c r="E84" s="290"/>
    </row>
    <row r="85" spans="1:5">
      <c r="A85" s="290"/>
      <c r="B85" s="290"/>
      <c r="C85" s="290"/>
      <c r="D85" s="290"/>
      <c r="E85" s="290"/>
    </row>
    <row r="86" spans="1:5">
      <c r="A86" s="290"/>
      <c r="B86" s="290"/>
      <c r="C86" s="290"/>
      <c r="D86" s="290"/>
      <c r="E86" s="290"/>
    </row>
    <row r="87" spans="1:5">
      <c r="A87" s="290"/>
      <c r="B87" s="290"/>
      <c r="C87" s="290"/>
      <c r="D87" s="290"/>
      <c r="E87" s="290"/>
    </row>
    <row r="88" spans="1:5">
      <c r="A88" s="290"/>
      <c r="B88" s="290"/>
      <c r="C88" s="290"/>
      <c r="D88" s="290"/>
      <c r="E88" s="290"/>
    </row>
    <row r="89" spans="1:5">
      <c r="A89" s="290"/>
      <c r="B89" s="290"/>
      <c r="C89" s="290"/>
      <c r="D89" s="290"/>
      <c r="E89" s="290"/>
    </row>
    <row r="90" spans="1:5">
      <c r="A90" s="290"/>
      <c r="B90" s="290"/>
      <c r="C90" s="290"/>
      <c r="D90" s="290"/>
      <c r="E90" s="290"/>
    </row>
    <row r="91" spans="1:5">
      <c r="A91" s="290"/>
      <c r="B91" s="290"/>
      <c r="C91" s="290"/>
      <c r="D91" s="290"/>
      <c r="E91" s="290"/>
    </row>
    <row r="92" spans="1:5">
      <c r="A92" s="290"/>
      <c r="B92" s="290"/>
      <c r="C92" s="290"/>
      <c r="D92" s="290"/>
      <c r="E92" s="290"/>
    </row>
    <row r="93" spans="1:5">
      <c r="A93" s="290"/>
      <c r="B93" s="290"/>
      <c r="C93" s="290"/>
      <c r="D93" s="290"/>
      <c r="E93" s="290"/>
    </row>
    <row r="94" spans="1:5">
      <c r="A94" s="290"/>
      <c r="B94" s="290"/>
      <c r="C94" s="290"/>
      <c r="D94" s="290"/>
      <c r="E94" s="290"/>
    </row>
    <row r="95" spans="1:5">
      <c r="A95" s="290"/>
      <c r="B95" s="290"/>
      <c r="C95" s="290"/>
      <c r="D95" s="290"/>
      <c r="E95" s="290"/>
    </row>
    <row r="96" spans="1:5">
      <c r="A96" s="290"/>
      <c r="B96" s="290"/>
      <c r="C96" s="290"/>
      <c r="D96" s="290"/>
      <c r="E96" s="290"/>
    </row>
    <row r="97" spans="1:5">
      <c r="A97" s="290"/>
      <c r="B97" s="290"/>
      <c r="C97" s="290"/>
      <c r="D97" s="290"/>
      <c r="E97" s="290"/>
    </row>
    <row r="98" spans="1:5">
      <c r="A98" s="290"/>
      <c r="B98" s="290"/>
      <c r="C98" s="290"/>
      <c r="D98" s="290"/>
      <c r="E98" s="290"/>
    </row>
    <row r="99" spans="1:5">
      <c r="A99" s="290"/>
      <c r="B99" s="290"/>
      <c r="C99" s="290"/>
      <c r="D99" s="290"/>
      <c r="E99" s="290"/>
    </row>
    <row r="100" spans="1:5">
      <c r="A100" s="290"/>
      <c r="B100" s="290"/>
      <c r="C100" s="290"/>
      <c r="D100" s="290"/>
      <c r="E100" s="290"/>
    </row>
    <row r="101" spans="1:5">
      <c r="A101" s="290"/>
      <c r="B101" s="290"/>
      <c r="C101" s="290"/>
      <c r="D101" s="290"/>
      <c r="E101" s="290"/>
    </row>
    <row r="102" spans="1:5">
      <c r="A102" s="290"/>
      <c r="B102" s="290"/>
      <c r="C102" s="290"/>
      <c r="D102" s="290"/>
      <c r="E102" s="290"/>
    </row>
    <row r="103" spans="1:5">
      <c r="A103" s="290"/>
      <c r="B103" s="290"/>
      <c r="C103" s="290"/>
      <c r="D103" s="290"/>
      <c r="E103" s="290"/>
    </row>
    <row r="104" spans="1:5">
      <c r="A104" s="290"/>
      <c r="B104" s="290"/>
      <c r="C104" s="290"/>
      <c r="D104" s="290"/>
      <c r="E104" s="290"/>
    </row>
    <row r="105" spans="1:5">
      <c r="A105" s="290"/>
      <c r="B105" s="290"/>
      <c r="C105" s="290"/>
      <c r="D105" s="290"/>
      <c r="E105" s="290"/>
    </row>
    <row r="106" spans="1:5">
      <c r="A106" s="290"/>
      <c r="B106" s="290"/>
      <c r="C106" s="290"/>
      <c r="D106" s="290"/>
      <c r="E106" s="290"/>
    </row>
    <row r="107" spans="1:5">
      <c r="A107" s="290"/>
      <c r="B107" s="290"/>
      <c r="C107" s="290"/>
      <c r="D107" s="290"/>
      <c r="E107" s="290"/>
    </row>
    <row r="108" spans="1:5">
      <c r="A108" s="290"/>
      <c r="B108" s="290"/>
      <c r="C108" s="290"/>
      <c r="D108" s="290"/>
      <c r="E108" s="290"/>
    </row>
    <row r="109" spans="1:5">
      <c r="A109" s="290"/>
      <c r="B109" s="290"/>
      <c r="C109" s="290"/>
      <c r="D109" s="290"/>
      <c r="E109" s="290"/>
    </row>
    <row r="110" spans="1:5">
      <c r="A110" s="290"/>
      <c r="B110" s="290"/>
      <c r="C110" s="290"/>
      <c r="D110" s="290"/>
      <c r="E110" s="290"/>
    </row>
    <row r="111" spans="1:5">
      <c r="A111" s="290"/>
      <c r="B111" s="290"/>
      <c r="C111" s="290"/>
      <c r="D111" s="290"/>
      <c r="E111" s="290"/>
    </row>
    <row r="112" spans="1:5">
      <c r="A112" s="290"/>
      <c r="B112" s="290"/>
      <c r="C112" s="290"/>
      <c r="D112" s="290"/>
      <c r="E112" s="290"/>
    </row>
    <row r="113" spans="1:5">
      <c r="A113" s="290"/>
      <c r="B113" s="290"/>
      <c r="C113" s="290"/>
      <c r="D113" s="290"/>
      <c r="E113" s="290"/>
    </row>
    <row r="114" spans="1:5">
      <c r="A114" s="290"/>
      <c r="B114" s="290"/>
      <c r="C114" s="290"/>
      <c r="D114" s="290"/>
      <c r="E114" s="290"/>
    </row>
    <row r="115" spans="1:5">
      <c r="A115" s="290"/>
      <c r="B115" s="290"/>
      <c r="C115" s="290"/>
      <c r="D115" s="290"/>
      <c r="E115" s="290"/>
    </row>
    <row r="116" spans="1:5">
      <c r="A116" s="290"/>
      <c r="B116" s="290"/>
      <c r="C116" s="290"/>
      <c r="D116" s="290"/>
      <c r="E116" s="290"/>
    </row>
    <row r="117" spans="1:5">
      <c r="A117" s="290"/>
      <c r="B117" s="290"/>
      <c r="C117" s="290"/>
      <c r="D117" s="290"/>
      <c r="E117" s="290"/>
    </row>
    <row r="118" spans="1:5">
      <c r="A118" s="290"/>
      <c r="B118" s="290"/>
      <c r="C118" s="290"/>
      <c r="D118" s="290"/>
      <c r="E118" s="290"/>
    </row>
    <row r="119" spans="1:5">
      <c r="A119" s="290"/>
      <c r="B119" s="290"/>
      <c r="C119" s="290"/>
      <c r="D119" s="290"/>
      <c r="E119" s="290"/>
    </row>
    <row r="120" spans="1:5">
      <c r="A120" s="290"/>
      <c r="B120" s="290"/>
      <c r="C120" s="290"/>
      <c r="D120" s="290"/>
      <c r="E120" s="290"/>
    </row>
    <row r="121" spans="1:5">
      <c r="A121" s="290"/>
      <c r="B121" s="290"/>
      <c r="C121" s="290"/>
      <c r="D121" s="290"/>
      <c r="E121" s="290"/>
    </row>
    <row r="122" spans="1:5">
      <c r="A122" s="290"/>
      <c r="B122" s="290"/>
      <c r="C122" s="290"/>
      <c r="D122" s="290"/>
      <c r="E122" s="290"/>
    </row>
    <row r="123" spans="1:5">
      <c r="A123" s="290"/>
      <c r="B123" s="290"/>
      <c r="C123" s="290"/>
      <c r="D123" s="290"/>
      <c r="E123" s="290"/>
    </row>
    <row r="124" spans="1:5">
      <c r="A124" s="290"/>
      <c r="B124" s="290"/>
      <c r="C124" s="290"/>
      <c r="D124" s="290"/>
      <c r="E124" s="290"/>
    </row>
    <row r="125" spans="1:5">
      <c r="A125" s="290"/>
      <c r="B125" s="290"/>
      <c r="C125" s="290"/>
      <c r="D125" s="290"/>
      <c r="E125" s="290"/>
    </row>
    <row r="126" spans="1:5">
      <c r="A126" s="290"/>
      <c r="B126" s="290"/>
      <c r="C126" s="290"/>
      <c r="D126" s="290"/>
      <c r="E126" s="290"/>
    </row>
    <row r="127" spans="1:5">
      <c r="A127" s="290"/>
      <c r="B127" s="290"/>
      <c r="C127" s="290"/>
      <c r="D127" s="290"/>
      <c r="E127" s="290"/>
    </row>
    <row r="128" spans="1:5">
      <c r="A128" s="290"/>
      <c r="B128" s="290"/>
      <c r="C128" s="290"/>
      <c r="D128" s="290"/>
      <c r="E128" s="290"/>
    </row>
    <row r="129" spans="1:5">
      <c r="A129" s="290"/>
      <c r="B129" s="290"/>
      <c r="C129" s="290"/>
      <c r="D129" s="290"/>
      <c r="E129" s="290"/>
    </row>
    <row r="130" spans="1:5">
      <c r="A130" s="290"/>
      <c r="B130" s="290"/>
      <c r="C130" s="290"/>
      <c r="D130" s="290"/>
      <c r="E130" s="290"/>
    </row>
    <row r="131" spans="1:5">
      <c r="A131" s="290"/>
      <c r="B131" s="290"/>
      <c r="C131" s="290"/>
      <c r="D131" s="290"/>
      <c r="E131" s="290"/>
    </row>
    <row r="132" spans="1:5">
      <c r="A132" s="290"/>
      <c r="B132" s="290"/>
      <c r="C132" s="290"/>
      <c r="D132" s="290"/>
      <c r="E132" s="290"/>
    </row>
    <row r="133" spans="1:5">
      <c r="A133" s="290"/>
      <c r="B133" s="290"/>
      <c r="C133" s="290"/>
      <c r="D133" s="290"/>
      <c r="E133" s="290"/>
    </row>
    <row r="134" spans="1:5">
      <c r="A134" s="290"/>
      <c r="B134" s="290"/>
      <c r="C134" s="290"/>
      <c r="D134" s="290"/>
      <c r="E134" s="290"/>
    </row>
    <row r="135" spans="1:5">
      <c r="A135" s="290"/>
      <c r="B135" s="290"/>
      <c r="C135" s="290"/>
      <c r="D135" s="290"/>
      <c r="E135" s="290"/>
    </row>
    <row r="136" spans="1:5">
      <c r="A136" s="290"/>
      <c r="B136" s="290"/>
      <c r="C136" s="290"/>
      <c r="D136" s="290"/>
      <c r="E136" s="290"/>
    </row>
    <row r="137" spans="1:5">
      <c r="A137" s="290"/>
      <c r="B137" s="290"/>
      <c r="C137" s="290"/>
      <c r="D137" s="290"/>
      <c r="E137" s="290"/>
    </row>
    <row r="138" spans="1:5">
      <c r="A138" s="290"/>
      <c r="B138" s="290"/>
      <c r="C138" s="290"/>
      <c r="D138" s="290"/>
      <c r="E138" s="290"/>
    </row>
    <row r="139" spans="1:5">
      <c r="A139" s="290"/>
      <c r="B139" s="290"/>
      <c r="C139" s="290"/>
      <c r="D139" s="290"/>
      <c r="E139" s="290"/>
    </row>
    <row r="140" spans="1:5">
      <c r="A140" s="290"/>
      <c r="B140" s="290"/>
      <c r="C140" s="290"/>
      <c r="D140" s="290"/>
      <c r="E140" s="290"/>
    </row>
    <row r="141" spans="1:5">
      <c r="A141" s="290"/>
      <c r="B141" s="290"/>
      <c r="C141" s="290"/>
      <c r="D141" s="290"/>
      <c r="E141" s="290"/>
    </row>
    <row r="142" spans="1:5">
      <c r="A142" s="290"/>
      <c r="B142" s="290"/>
      <c r="C142" s="290"/>
      <c r="D142" s="290"/>
      <c r="E142" s="290"/>
    </row>
    <row r="143" spans="1:5">
      <c r="A143" s="290"/>
      <c r="B143" s="290"/>
      <c r="C143" s="290"/>
      <c r="D143" s="290"/>
      <c r="E143" s="290"/>
    </row>
    <row r="144" spans="1:5">
      <c r="A144" s="290"/>
      <c r="B144" s="290"/>
      <c r="C144" s="290"/>
      <c r="D144" s="290"/>
      <c r="E144" s="290"/>
    </row>
    <row r="145" spans="1:5">
      <c r="A145" s="290"/>
      <c r="B145" s="290"/>
      <c r="C145" s="290"/>
      <c r="D145" s="290"/>
      <c r="E145" s="290"/>
    </row>
    <row r="146" spans="1:5">
      <c r="A146" s="290"/>
      <c r="B146" s="290"/>
      <c r="C146" s="290"/>
      <c r="D146" s="290"/>
      <c r="E146" s="290"/>
    </row>
    <row r="147" spans="1:5">
      <c r="A147" s="290"/>
      <c r="B147" s="290"/>
      <c r="C147" s="290"/>
      <c r="D147" s="290"/>
      <c r="E147" s="290"/>
    </row>
    <row r="148" spans="1:5">
      <c r="A148" s="290"/>
      <c r="B148" s="290"/>
      <c r="C148" s="290"/>
      <c r="D148" s="290"/>
      <c r="E148" s="290"/>
    </row>
    <row r="149" spans="1:5">
      <c r="A149" s="290"/>
      <c r="B149" s="290"/>
      <c r="C149" s="290"/>
      <c r="D149" s="290"/>
      <c r="E149" s="290"/>
    </row>
    <row r="150" spans="1:5">
      <c r="A150" s="290"/>
      <c r="B150" s="290"/>
      <c r="C150" s="290"/>
      <c r="D150" s="290"/>
      <c r="E150" s="290"/>
    </row>
    <row r="151" spans="1:5">
      <c r="A151" s="290"/>
      <c r="B151" s="290"/>
      <c r="C151" s="290"/>
      <c r="D151" s="290"/>
      <c r="E151" s="290"/>
    </row>
    <row r="152" spans="1:5">
      <c r="A152" s="290"/>
      <c r="B152" s="290"/>
      <c r="C152" s="290"/>
      <c r="D152" s="290"/>
      <c r="E152" s="290"/>
    </row>
    <row r="153" spans="1:5">
      <c r="A153" s="290"/>
      <c r="B153" s="290"/>
      <c r="C153" s="290"/>
      <c r="D153" s="290"/>
      <c r="E153" s="290"/>
    </row>
    <row r="154" spans="1:5">
      <c r="A154" s="290"/>
      <c r="B154" s="290"/>
      <c r="C154" s="290"/>
      <c r="D154" s="290"/>
      <c r="E154" s="290"/>
    </row>
    <row r="155" spans="1:5">
      <c r="A155" s="290"/>
      <c r="B155" s="290"/>
      <c r="C155" s="290"/>
      <c r="D155" s="290"/>
      <c r="E155" s="290"/>
    </row>
    <row r="156" spans="1:5">
      <c r="A156" s="290"/>
      <c r="B156" s="290"/>
      <c r="C156" s="290"/>
      <c r="D156" s="290"/>
      <c r="E156" s="290"/>
    </row>
    <row r="157" spans="1:5">
      <c r="A157" s="290"/>
      <c r="B157" s="290"/>
      <c r="C157" s="290"/>
      <c r="D157" s="290"/>
      <c r="E157" s="290"/>
    </row>
    <row r="158" spans="1:5">
      <c r="A158" s="290"/>
      <c r="B158" s="290"/>
      <c r="C158" s="290"/>
      <c r="D158" s="290"/>
      <c r="E158" s="290"/>
    </row>
    <row r="159" spans="1:5">
      <c r="A159" s="290"/>
      <c r="B159" s="290"/>
      <c r="C159" s="290"/>
      <c r="D159" s="290"/>
      <c r="E159" s="290"/>
    </row>
    <row r="160" spans="1:5">
      <c r="A160" s="290"/>
      <c r="B160" s="290"/>
      <c r="C160" s="290"/>
      <c r="D160" s="290"/>
      <c r="E160" s="290"/>
    </row>
    <row r="161" spans="1:5">
      <c r="A161" s="290"/>
      <c r="B161" s="290"/>
      <c r="C161" s="290"/>
      <c r="D161" s="290"/>
      <c r="E161" s="290"/>
    </row>
    <row r="162" spans="1:5">
      <c r="A162" s="290"/>
      <c r="B162" s="290"/>
      <c r="C162" s="290"/>
      <c r="D162" s="290"/>
      <c r="E162" s="290"/>
    </row>
    <row r="163" spans="1:5">
      <c r="A163" s="290"/>
      <c r="B163" s="290"/>
      <c r="C163" s="290"/>
      <c r="D163" s="290"/>
      <c r="E163" s="290"/>
    </row>
    <row r="164" spans="1:5">
      <c r="A164" s="290"/>
      <c r="B164" s="290"/>
      <c r="C164" s="290"/>
      <c r="D164" s="290"/>
      <c r="E164" s="290"/>
    </row>
    <row r="165" spans="1:5">
      <c r="A165" s="290"/>
      <c r="B165" s="290"/>
      <c r="C165" s="290"/>
      <c r="D165" s="290"/>
      <c r="E165" s="290"/>
    </row>
    <row r="166" spans="1:5">
      <c r="A166" s="290"/>
      <c r="B166" s="290"/>
      <c r="C166" s="290"/>
      <c r="D166" s="290"/>
      <c r="E166" s="290"/>
    </row>
    <row r="167" spans="1:5">
      <c r="A167" s="290"/>
      <c r="B167" s="290"/>
      <c r="C167" s="290"/>
      <c r="D167" s="290"/>
      <c r="E167" s="290"/>
    </row>
    <row r="168" spans="1:5">
      <c r="A168" s="290"/>
      <c r="B168" s="290"/>
      <c r="C168" s="290"/>
      <c r="D168" s="290"/>
      <c r="E168" s="290"/>
    </row>
    <row r="169" spans="1:5">
      <c r="A169" s="290"/>
      <c r="B169" s="290"/>
      <c r="C169" s="290"/>
      <c r="D169" s="290"/>
      <c r="E169" s="290"/>
    </row>
    <row r="170" spans="1:5">
      <c r="A170" s="290"/>
      <c r="B170" s="290"/>
      <c r="C170" s="290"/>
      <c r="D170" s="290"/>
      <c r="E170" s="290"/>
    </row>
    <row r="171" spans="1:5">
      <c r="A171" s="290"/>
      <c r="B171" s="290"/>
      <c r="C171" s="290"/>
      <c r="D171" s="290"/>
      <c r="E171" s="290"/>
    </row>
    <row r="172" spans="1:5">
      <c r="A172" s="290"/>
      <c r="B172" s="290"/>
      <c r="C172" s="290"/>
      <c r="D172" s="290"/>
      <c r="E172" s="290"/>
    </row>
    <row r="173" spans="1:5">
      <c r="A173" s="290"/>
      <c r="B173" s="290"/>
      <c r="C173" s="290"/>
      <c r="D173" s="290"/>
      <c r="E173" s="290"/>
    </row>
    <row r="174" spans="1:5">
      <c r="A174" s="290"/>
      <c r="B174" s="290"/>
      <c r="C174" s="290"/>
      <c r="D174" s="290"/>
      <c r="E174" s="290"/>
    </row>
    <row r="175" spans="1:5">
      <c r="A175" s="290"/>
      <c r="B175" s="290"/>
      <c r="C175" s="290"/>
      <c r="D175" s="290"/>
      <c r="E175" s="290"/>
    </row>
    <row r="176" spans="1:5">
      <c r="A176" s="290"/>
      <c r="B176" s="290"/>
      <c r="C176" s="290"/>
      <c r="D176" s="290"/>
      <c r="E176" s="290"/>
    </row>
    <row r="177" spans="1:5">
      <c r="A177" s="290"/>
      <c r="B177" s="290"/>
      <c r="C177" s="290"/>
      <c r="D177" s="290"/>
      <c r="E177" s="290"/>
    </row>
    <row r="178" spans="1:5">
      <c r="A178" s="290"/>
      <c r="B178" s="290"/>
      <c r="C178" s="290"/>
      <c r="D178" s="290"/>
      <c r="E178" s="290"/>
    </row>
    <row r="179" spans="1:5">
      <c r="A179" s="290"/>
      <c r="B179" s="290"/>
      <c r="C179" s="290"/>
      <c r="D179" s="290"/>
      <c r="E179" s="290"/>
    </row>
    <row r="180" spans="1:5">
      <c r="A180" s="290"/>
      <c r="B180" s="290"/>
      <c r="C180" s="290"/>
      <c r="D180" s="290"/>
      <c r="E180" s="290"/>
    </row>
    <row r="181" spans="1:5">
      <c r="A181" s="290"/>
      <c r="B181" s="290"/>
      <c r="C181" s="290"/>
      <c r="D181" s="290"/>
      <c r="E181" s="290"/>
    </row>
    <row r="182" spans="1:5">
      <c r="A182" s="290"/>
      <c r="B182" s="290"/>
      <c r="C182" s="290"/>
      <c r="D182" s="290"/>
      <c r="E182" s="290"/>
    </row>
    <row r="183" spans="1:5">
      <c r="A183" s="290"/>
      <c r="B183" s="290"/>
      <c r="C183" s="290"/>
      <c r="D183" s="290"/>
      <c r="E183" s="290"/>
    </row>
    <row r="184" spans="1:5">
      <c r="A184" s="290"/>
      <c r="B184" s="290"/>
      <c r="C184" s="290"/>
      <c r="D184" s="290"/>
      <c r="E184" s="290"/>
    </row>
    <row r="185" spans="1:5">
      <c r="A185" s="290"/>
      <c r="B185" s="290"/>
      <c r="C185" s="290"/>
      <c r="D185" s="290"/>
      <c r="E185" s="290"/>
    </row>
    <row r="186" spans="1:5">
      <c r="A186" s="290"/>
      <c r="B186" s="290"/>
      <c r="C186" s="290"/>
      <c r="D186" s="290"/>
      <c r="E186" s="290"/>
    </row>
    <row r="187" spans="1:5">
      <c r="A187" s="290"/>
      <c r="B187" s="290"/>
      <c r="C187" s="290"/>
      <c r="D187" s="290"/>
      <c r="E187" s="290"/>
    </row>
    <row r="188" spans="1:5">
      <c r="A188" s="290"/>
      <c r="B188" s="290"/>
      <c r="C188" s="290"/>
      <c r="D188" s="290"/>
      <c r="E188" s="290"/>
    </row>
    <row r="189" spans="1:5">
      <c r="A189" s="290"/>
      <c r="B189" s="290"/>
      <c r="C189" s="290"/>
      <c r="D189" s="290"/>
      <c r="E189" s="290"/>
    </row>
    <row r="190" spans="1:5">
      <c r="A190" s="290"/>
      <c r="B190" s="290"/>
      <c r="C190" s="290"/>
      <c r="D190" s="290"/>
      <c r="E190" s="290"/>
    </row>
    <row r="191" spans="1:5">
      <c r="A191" s="290"/>
      <c r="B191" s="290"/>
      <c r="C191" s="290"/>
      <c r="D191" s="290"/>
      <c r="E191" s="290"/>
    </row>
    <row r="192" spans="1:5">
      <c r="A192" s="290"/>
      <c r="B192" s="290"/>
      <c r="C192" s="290"/>
      <c r="D192" s="290"/>
      <c r="E192" s="290"/>
    </row>
    <row r="193" spans="1:5">
      <c r="A193" s="290"/>
      <c r="B193" s="290"/>
      <c r="C193" s="290"/>
      <c r="D193" s="290"/>
      <c r="E193" s="290"/>
    </row>
    <row r="194" spans="1:5">
      <c r="A194" s="290"/>
      <c r="B194" s="290"/>
      <c r="C194" s="290"/>
      <c r="D194" s="290"/>
      <c r="E194" s="290"/>
    </row>
    <row r="195" spans="1:5">
      <c r="A195" s="290"/>
      <c r="B195" s="290"/>
      <c r="C195" s="290"/>
      <c r="D195" s="290"/>
      <c r="E195" s="290"/>
    </row>
    <row r="196" spans="1:5">
      <c r="A196" s="290"/>
      <c r="B196" s="290"/>
      <c r="C196" s="290"/>
      <c r="D196" s="290"/>
      <c r="E196" s="290"/>
    </row>
    <row r="197" spans="1:5">
      <c r="A197" s="290"/>
      <c r="B197" s="290"/>
      <c r="C197" s="290"/>
      <c r="D197" s="290"/>
      <c r="E197" s="290"/>
    </row>
    <row r="198" spans="1:5">
      <c r="A198" s="290"/>
      <c r="B198" s="290"/>
      <c r="C198" s="290"/>
      <c r="D198" s="290"/>
      <c r="E198" s="290"/>
    </row>
    <row r="199" spans="1:5">
      <c r="A199" s="290"/>
      <c r="B199" s="290"/>
      <c r="C199" s="290"/>
      <c r="D199" s="290"/>
      <c r="E199" s="290"/>
    </row>
    <row r="200" spans="1:5">
      <c r="A200" s="290"/>
      <c r="B200" s="290"/>
      <c r="C200" s="290"/>
      <c r="D200" s="290"/>
      <c r="E200" s="290"/>
    </row>
    <row r="201" spans="1:5">
      <c r="A201" s="290"/>
      <c r="B201" s="290"/>
      <c r="C201" s="290"/>
      <c r="D201" s="290"/>
      <c r="E201" s="290"/>
    </row>
    <row r="202" spans="1:5">
      <c r="A202" s="290"/>
      <c r="B202" s="290"/>
      <c r="C202" s="290"/>
      <c r="D202" s="290"/>
      <c r="E202" s="290"/>
    </row>
    <row r="203" spans="1:5">
      <c r="A203" s="290"/>
      <c r="B203" s="290"/>
      <c r="C203" s="290"/>
      <c r="D203" s="290"/>
      <c r="E203" s="290"/>
    </row>
    <row r="204" spans="1:5">
      <c r="A204" s="290"/>
      <c r="B204" s="290"/>
      <c r="C204" s="290"/>
      <c r="D204" s="290"/>
      <c r="E204" s="290"/>
    </row>
    <row r="205" spans="1:5">
      <c r="A205" s="290"/>
      <c r="B205" s="290"/>
      <c r="C205" s="290"/>
      <c r="D205" s="290"/>
      <c r="E205" s="290"/>
    </row>
    <row r="206" spans="1:5">
      <c r="A206" s="290"/>
      <c r="B206" s="290"/>
      <c r="C206" s="290"/>
      <c r="D206" s="290"/>
      <c r="E206" s="290"/>
    </row>
    <row r="207" spans="1:5">
      <c r="A207" s="290"/>
      <c r="B207" s="290"/>
      <c r="C207" s="290"/>
      <c r="D207" s="290"/>
      <c r="E207" s="290"/>
    </row>
    <row r="208" spans="1:5">
      <c r="A208" s="290"/>
      <c r="B208" s="290"/>
      <c r="C208" s="290"/>
      <c r="D208" s="290"/>
      <c r="E208" s="290"/>
    </row>
    <row r="209" spans="1:5">
      <c r="A209" s="290"/>
      <c r="B209" s="290"/>
      <c r="C209" s="290"/>
      <c r="D209" s="290"/>
      <c r="E209" s="290"/>
    </row>
    <row r="210" spans="1:5">
      <c r="A210" s="290"/>
      <c r="B210" s="290"/>
      <c r="C210" s="290"/>
      <c r="D210" s="290"/>
      <c r="E210" s="290"/>
    </row>
    <row r="211" spans="1:5">
      <c r="A211" s="290"/>
      <c r="B211" s="290"/>
      <c r="C211" s="290"/>
      <c r="D211" s="290"/>
      <c r="E211" s="290"/>
    </row>
    <row r="212" spans="1:5">
      <c r="A212" s="290"/>
      <c r="B212" s="290"/>
      <c r="C212" s="290"/>
      <c r="D212" s="290"/>
      <c r="E212" s="290"/>
    </row>
    <row r="213" spans="1:5">
      <c r="A213" s="290"/>
      <c r="B213" s="290"/>
      <c r="C213" s="290"/>
      <c r="D213" s="290"/>
      <c r="E213" s="290"/>
    </row>
    <row r="214" spans="1:5">
      <c r="A214" s="290"/>
      <c r="B214" s="290"/>
      <c r="C214" s="290"/>
      <c r="D214" s="290"/>
      <c r="E214" s="290"/>
    </row>
    <row r="215" spans="1:5">
      <c r="A215" s="290"/>
      <c r="B215" s="290"/>
      <c r="C215" s="290"/>
      <c r="D215" s="290"/>
      <c r="E215" s="290"/>
    </row>
    <row r="216" spans="1:5">
      <c r="A216" s="290"/>
      <c r="B216" s="290"/>
      <c r="C216" s="290"/>
      <c r="D216" s="290"/>
      <c r="E216" s="290"/>
    </row>
    <row r="217" spans="1:5">
      <c r="A217" s="290"/>
      <c r="B217" s="290"/>
      <c r="C217" s="290"/>
      <c r="D217" s="290"/>
      <c r="E217" s="290"/>
    </row>
    <row r="218" spans="1:5">
      <c r="A218" s="290"/>
      <c r="B218" s="290"/>
      <c r="C218" s="290"/>
      <c r="D218" s="290"/>
      <c r="E218" s="290"/>
    </row>
    <row r="219" spans="1:5">
      <c r="A219" s="290"/>
      <c r="B219" s="290"/>
      <c r="C219" s="290"/>
      <c r="D219" s="290"/>
      <c r="E219" s="290"/>
    </row>
    <row r="220" spans="1:5">
      <c r="A220" s="290"/>
      <c r="B220" s="290"/>
      <c r="C220" s="290"/>
      <c r="D220" s="290"/>
      <c r="E220" s="290"/>
    </row>
    <row r="221" spans="1:5">
      <c r="A221" s="290"/>
      <c r="B221" s="290"/>
      <c r="C221" s="290"/>
      <c r="D221" s="290"/>
      <c r="E221" s="290"/>
    </row>
    <row r="222" spans="1:5">
      <c r="A222" s="290"/>
      <c r="B222" s="290"/>
      <c r="C222" s="290"/>
      <c r="D222" s="290"/>
      <c r="E222" s="290"/>
    </row>
    <row r="223" spans="1:5">
      <c r="A223" s="290"/>
      <c r="B223" s="290"/>
      <c r="C223" s="290"/>
      <c r="D223" s="290"/>
      <c r="E223" s="290"/>
    </row>
    <row r="224" spans="1:5">
      <c r="A224" s="290"/>
      <c r="B224" s="290"/>
      <c r="C224" s="290"/>
      <c r="D224" s="290"/>
      <c r="E224" s="290"/>
    </row>
    <row r="225" spans="1:5">
      <c r="A225" s="290"/>
      <c r="B225" s="290"/>
      <c r="C225" s="290"/>
      <c r="D225" s="290"/>
      <c r="E225" s="290"/>
    </row>
    <row r="226" spans="1:5">
      <c r="A226" s="290"/>
      <c r="B226" s="290"/>
      <c r="C226" s="290"/>
      <c r="D226" s="290"/>
      <c r="E226" s="290"/>
    </row>
    <row r="227" spans="1:5">
      <c r="A227" s="290"/>
      <c r="B227" s="290"/>
      <c r="C227" s="290"/>
      <c r="D227" s="290"/>
      <c r="E227" s="290"/>
    </row>
    <row r="228" spans="1:5">
      <c r="A228" s="290"/>
      <c r="B228" s="290"/>
      <c r="C228" s="290"/>
      <c r="D228" s="290"/>
      <c r="E228" s="290"/>
    </row>
    <row r="229" spans="1:5">
      <c r="A229" s="290"/>
      <c r="B229" s="290"/>
      <c r="C229" s="290"/>
      <c r="D229" s="290"/>
      <c r="E229" s="290"/>
    </row>
    <row r="230" spans="1:5">
      <c r="A230" s="290"/>
      <c r="B230" s="290"/>
      <c r="C230" s="290"/>
      <c r="D230" s="290"/>
      <c r="E230" s="290"/>
    </row>
    <row r="231" spans="1:5">
      <c r="A231" s="290"/>
      <c r="B231" s="290"/>
      <c r="C231" s="290"/>
      <c r="D231" s="290"/>
      <c r="E231" s="290"/>
    </row>
    <row r="232" spans="1:5">
      <c r="A232" s="290"/>
      <c r="B232" s="290"/>
      <c r="C232" s="290"/>
      <c r="D232" s="290"/>
      <c r="E232" s="290"/>
    </row>
    <row r="233" spans="1:5">
      <c r="A233" s="290"/>
      <c r="B233" s="290"/>
      <c r="C233" s="290"/>
      <c r="D233" s="290"/>
      <c r="E233" s="290"/>
    </row>
    <row r="234" spans="1:5">
      <c r="A234" s="290"/>
      <c r="B234" s="290"/>
      <c r="C234" s="290"/>
      <c r="D234" s="290"/>
      <c r="E234" s="290"/>
    </row>
    <row r="235" spans="1:5">
      <c r="A235" s="290"/>
      <c r="B235" s="290"/>
      <c r="C235" s="290"/>
      <c r="D235" s="290"/>
      <c r="E235" s="290"/>
    </row>
    <row r="236" spans="1:5">
      <c r="A236" s="290"/>
      <c r="B236" s="290"/>
      <c r="C236" s="290"/>
      <c r="D236" s="290"/>
      <c r="E236" s="290"/>
    </row>
    <row r="237" spans="1:5">
      <c r="A237" s="290"/>
      <c r="B237" s="290"/>
      <c r="C237" s="290"/>
      <c r="D237" s="290"/>
      <c r="E237" s="290"/>
    </row>
    <row r="238" spans="1:5">
      <c r="A238" s="290"/>
      <c r="B238" s="290"/>
      <c r="C238" s="290"/>
      <c r="D238" s="290"/>
      <c r="E238" s="290"/>
    </row>
    <row r="239" spans="1:5">
      <c r="A239" s="290"/>
      <c r="B239" s="290"/>
      <c r="C239" s="290"/>
      <c r="D239" s="290"/>
      <c r="E239" s="290"/>
    </row>
    <row r="240" spans="1:5">
      <c r="A240" s="290"/>
      <c r="B240" s="290"/>
      <c r="C240" s="290"/>
      <c r="D240" s="290"/>
      <c r="E240" s="290"/>
    </row>
    <row r="241" spans="1:5">
      <c r="A241" s="290"/>
      <c r="B241" s="290"/>
      <c r="C241" s="290"/>
      <c r="D241" s="290"/>
      <c r="E241" s="290"/>
    </row>
    <row r="242" spans="1:5">
      <c r="A242" s="290"/>
      <c r="B242" s="290"/>
      <c r="C242" s="290"/>
      <c r="D242" s="290"/>
      <c r="E242" s="290"/>
    </row>
    <row r="243" spans="1:5">
      <c r="A243" s="290"/>
      <c r="B243" s="290"/>
      <c r="C243" s="290"/>
      <c r="D243" s="290"/>
      <c r="E243" s="290"/>
    </row>
    <row r="244" spans="1:5">
      <c r="A244" s="290"/>
      <c r="B244" s="290"/>
      <c r="C244" s="290"/>
      <c r="D244" s="290"/>
      <c r="E244" s="290"/>
    </row>
    <row r="245" spans="1:5">
      <c r="A245" s="290"/>
      <c r="B245" s="290"/>
      <c r="C245" s="290"/>
      <c r="D245" s="290"/>
      <c r="E245" s="290"/>
    </row>
    <row r="246" spans="1:5">
      <c r="A246" s="290"/>
      <c r="B246" s="290"/>
      <c r="C246" s="290"/>
      <c r="D246" s="290"/>
      <c r="E246" s="290"/>
    </row>
    <row r="247" spans="1:5">
      <c r="A247" s="290"/>
      <c r="B247" s="290"/>
      <c r="C247" s="290"/>
      <c r="D247" s="290"/>
      <c r="E247" s="290"/>
    </row>
    <row r="248" spans="1:5">
      <c r="A248" s="290"/>
      <c r="B248" s="290"/>
      <c r="C248" s="290"/>
      <c r="D248" s="290"/>
      <c r="E248" s="290"/>
    </row>
    <row r="249" spans="1:5">
      <c r="A249" s="290"/>
      <c r="B249" s="290"/>
      <c r="C249" s="290"/>
      <c r="D249" s="290"/>
      <c r="E249" s="290"/>
    </row>
    <row r="250" spans="1:5">
      <c r="A250" s="290"/>
      <c r="B250" s="290"/>
      <c r="C250" s="290"/>
      <c r="D250" s="290"/>
      <c r="E250" s="290"/>
    </row>
    <row r="251" spans="1:5">
      <c r="A251" s="290"/>
      <c r="B251" s="290"/>
      <c r="C251" s="290"/>
      <c r="D251" s="290"/>
      <c r="E251" s="290"/>
    </row>
    <row r="252" spans="1:5">
      <c r="A252" s="290"/>
      <c r="B252" s="290"/>
      <c r="C252" s="290"/>
      <c r="D252" s="290"/>
      <c r="E252" s="290"/>
    </row>
    <row r="253" spans="1:5">
      <c r="A253" s="290"/>
      <c r="B253" s="290"/>
      <c r="C253" s="290"/>
      <c r="D253" s="290"/>
      <c r="E253" s="290"/>
    </row>
    <row r="254" spans="1:5">
      <c r="A254" s="290"/>
      <c r="B254" s="290"/>
      <c r="C254" s="290"/>
      <c r="D254" s="290"/>
      <c r="E254" s="290"/>
    </row>
    <row r="255" spans="1:5">
      <c r="A255" s="290"/>
      <c r="B255" s="290"/>
      <c r="C255" s="290"/>
      <c r="D255" s="290"/>
      <c r="E255" s="290"/>
    </row>
    <row r="256" spans="1:5">
      <c r="A256" s="290"/>
      <c r="B256" s="290"/>
      <c r="C256" s="290"/>
      <c r="D256" s="290"/>
      <c r="E256" s="290"/>
    </row>
    <row r="257" spans="1:5">
      <c r="A257" s="290"/>
      <c r="B257" s="290"/>
      <c r="C257" s="290"/>
      <c r="D257" s="290"/>
      <c r="E257" s="290"/>
    </row>
    <row r="258" spans="1:5">
      <c r="A258" s="290"/>
      <c r="B258" s="290"/>
      <c r="C258" s="290"/>
      <c r="D258" s="290"/>
      <c r="E258" s="290"/>
    </row>
    <row r="259" spans="1:5">
      <c r="A259" s="290"/>
      <c r="B259" s="290"/>
      <c r="C259" s="290"/>
      <c r="D259" s="290"/>
      <c r="E259" s="290"/>
    </row>
    <row r="260" spans="1:5">
      <c r="A260" s="290"/>
      <c r="B260" s="290"/>
      <c r="C260" s="290"/>
      <c r="D260" s="290"/>
      <c r="E260" s="290"/>
    </row>
    <row r="261" spans="1:5">
      <c r="A261" s="290"/>
      <c r="B261" s="290"/>
      <c r="C261" s="290"/>
      <c r="D261" s="290"/>
      <c r="E261" s="290"/>
    </row>
    <row r="262" spans="1:5">
      <c r="A262" s="290"/>
      <c r="B262" s="290"/>
      <c r="C262" s="290"/>
      <c r="D262" s="290"/>
      <c r="E262" s="290"/>
    </row>
    <row r="263" spans="1:5">
      <c r="A263" s="290"/>
      <c r="B263" s="290"/>
      <c r="C263" s="290"/>
      <c r="D263" s="290"/>
      <c r="E263" s="290"/>
    </row>
    <row r="264" spans="1:5">
      <c r="A264" s="290"/>
      <c r="B264" s="290"/>
      <c r="C264" s="290"/>
      <c r="D264" s="290"/>
      <c r="E264" s="290"/>
    </row>
    <row r="265" spans="1:5">
      <c r="A265" s="290"/>
      <c r="B265" s="290"/>
      <c r="C265" s="290"/>
      <c r="D265" s="290"/>
      <c r="E265" s="290"/>
    </row>
    <row r="266" spans="1:5">
      <c r="A266" s="290"/>
      <c r="B266" s="290"/>
      <c r="C266" s="290"/>
      <c r="D266" s="290"/>
      <c r="E266" s="290"/>
    </row>
    <row r="267" spans="1:5">
      <c r="A267" s="290"/>
      <c r="B267" s="290"/>
      <c r="C267" s="290"/>
      <c r="D267" s="290"/>
      <c r="E267" s="290"/>
    </row>
    <row r="268" spans="1:5">
      <c r="A268" s="290"/>
      <c r="B268" s="290"/>
      <c r="C268" s="290"/>
      <c r="D268" s="290"/>
      <c r="E268" s="290"/>
    </row>
    <row r="269" spans="1:5">
      <c r="A269" s="290"/>
      <c r="B269" s="290"/>
      <c r="C269" s="290"/>
      <c r="D269" s="290"/>
      <c r="E269" s="290"/>
    </row>
    <row r="270" spans="1:5">
      <c r="A270" s="290"/>
      <c r="B270" s="290"/>
      <c r="C270" s="290"/>
      <c r="D270" s="290"/>
      <c r="E270" s="290"/>
    </row>
    <row r="271" spans="1:5">
      <c r="A271" s="290"/>
      <c r="B271" s="290"/>
      <c r="C271" s="290"/>
      <c r="D271" s="290"/>
      <c r="E271" s="290"/>
    </row>
    <row r="272" spans="1:5">
      <c r="A272" s="290"/>
      <c r="B272" s="290"/>
      <c r="C272" s="290"/>
      <c r="D272" s="290"/>
      <c r="E272" s="290"/>
    </row>
    <row r="273" spans="1:5">
      <c r="A273" s="290"/>
      <c r="B273" s="290"/>
      <c r="C273" s="290"/>
      <c r="D273" s="290"/>
      <c r="E273" s="290"/>
    </row>
    <row r="274" spans="1:5">
      <c r="A274" s="290"/>
      <c r="B274" s="290"/>
      <c r="C274" s="290"/>
      <c r="D274" s="290"/>
      <c r="E274" s="290"/>
    </row>
    <row r="275" spans="1:5">
      <c r="A275" s="290"/>
      <c r="B275" s="290"/>
      <c r="C275" s="290"/>
      <c r="D275" s="290"/>
      <c r="E275" s="290"/>
    </row>
    <row r="276" spans="1:5">
      <c r="A276" s="290"/>
      <c r="B276" s="290"/>
      <c r="C276" s="290"/>
      <c r="D276" s="290"/>
      <c r="E276" s="290"/>
    </row>
    <row r="277" spans="1:5">
      <c r="A277" s="290"/>
      <c r="B277" s="290"/>
      <c r="C277" s="290"/>
      <c r="D277" s="290"/>
      <c r="E277" s="290"/>
    </row>
    <row r="278" spans="1:5">
      <c r="A278" s="290"/>
      <c r="B278" s="290"/>
      <c r="C278" s="290"/>
      <c r="D278" s="290"/>
      <c r="E278" s="290"/>
    </row>
    <row r="279" spans="1:5">
      <c r="A279" s="290"/>
      <c r="B279" s="290"/>
      <c r="C279" s="290"/>
      <c r="D279" s="290"/>
      <c r="E279" s="290"/>
    </row>
    <row r="280" spans="1:5">
      <c r="A280" s="290"/>
      <c r="B280" s="290"/>
      <c r="C280" s="290"/>
      <c r="D280" s="290"/>
      <c r="E280" s="290"/>
    </row>
    <row r="281" spans="1:5">
      <c r="A281" s="290"/>
      <c r="B281" s="290"/>
      <c r="C281" s="290"/>
      <c r="D281" s="290"/>
      <c r="E281" s="290"/>
    </row>
    <row r="282" spans="1:5">
      <c r="A282" s="290"/>
      <c r="B282" s="290"/>
      <c r="C282" s="290"/>
      <c r="D282" s="290"/>
      <c r="E282" s="290"/>
    </row>
    <row r="283" spans="1:5">
      <c r="A283" s="290"/>
      <c r="B283" s="290"/>
      <c r="C283" s="290"/>
      <c r="D283" s="290"/>
      <c r="E283" s="290"/>
    </row>
    <row r="284" spans="1:5">
      <c r="A284" s="290"/>
      <c r="B284" s="290"/>
      <c r="C284" s="290"/>
      <c r="D284" s="290"/>
      <c r="E284" s="290"/>
    </row>
    <row r="285" spans="1:5">
      <c r="A285" s="290"/>
      <c r="B285" s="290"/>
      <c r="C285" s="290"/>
      <c r="D285" s="290"/>
      <c r="E285" s="290"/>
    </row>
    <row r="286" spans="1:5">
      <c r="A286" s="290"/>
      <c r="B286" s="290"/>
      <c r="C286" s="290"/>
      <c r="D286" s="290"/>
      <c r="E286" s="290"/>
    </row>
    <row r="287" spans="1:5">
      <c r="A287" s="290"/>
      <c r="B287" s="290"/>
      <c r="C287" s="290"/>
      <c r="D287" s="290"/>
      <c r="E287" s="290"/>
    </row>
    <row r="288" spans="1:5">
      <c r="A288" s="290"/>
      <c r="B288" s="290"/>
      <c r="C288" s="290"/>
      <c r="D288" s="290"/>
      <c r="E288" s="290"/>
    </row>
    <row r="289" spans="1:5">
      <c r="A289" s="290"/>
      <c r="B289" s="290"/>
      <c r="C289" s="290"/>
      <c r="D289" s="290"/>
      <c r="E289" s="290"/>
    </row>
    <row r="290" spans="1:5">
      <c r="A290" s="290"/>
      <c r="B290" s="290"/>
      <c r="C290" s="290"/>
      <c r="D290" s="290"/>
      <c r="E290" s="290"/>
    </row>
    <row r="291" spans="1:5">
      <c r="A291" s="290"/>
      <c r="B291" s="290"/>
      <c r="C291" s="290"/>
      <c r="D291" s="290"/>
      <c r="E291" s="290"/>
    </row>
    <row r="292" spans="1:5">
      <c r="A292" s="290"/>
      <c r="B292" s="290"/>
      <c r="C292" s="290"/>
      <c r="D292" s="290"/>
      <c r="E292" s="290"/>
    </row>
    <row r="293" spans="1:5">
      <c r="A293" s="290"/>
      <c r="B293" s="290"/>
      <c r="C293" s="290"/>
      <c r="D293" s="290"/>
      <c r="E293" s="290"/>
    </row>
    <row r="294" spans="1:5">
      <c r="A294" s="290"/>
      <c r="B294" s="290"/>
      <c r="C294" s="290"/>
      <c r="D294" s="290"/>
      <c r="E294" s="290"/>
    </row>
    <row r="295" spans="1:5">
      <c r="A295" s="290"/>
      <c r="B295" s="290"/>
      <c r="C295" s="290"/>
      <c r="D295" s="290"/>
      <c r="E295" s="290"/>
    </row>
    <row r="296" spans="1:5">
      <c r="A296" s="290"/>
      <c r="B296" s="290"/>
      <c r="C296" s="290"/>
      <c r="D296" s="290"/>
      <c r="E296" s="290"/>
    </row>
    <row r="297" spans="1:5">
      <c r="A297" s="290"/>
      <c r="B297" s="290"/>
      <c r="C297" s="290"/>
      <c r="D297" s="290"/>
      <c r="E297" s="290"/>
    </row>
    <row r="298" spans="1:5">
      <c r="A298" s="290"/>
      <c r="B298" s="290"/>
      <c r="C298" s="290"/>
      <c r="D298" s="290"/>
      <c r="E298" s="290"/>
    </row>
    <row r="299" spans="1:5">
      <c r="A299" s="290"/>
      <c r="B299" s="290"/>
      <c r="C299" s="290"/>
      <c r="D299" s="290"/>
      <c r="E299" s="290"/>
    </row>
    <row r="300" spans="1:5">
      <c r="A300" s="290"/>
      <c r="B300" s="290"/>
      <c r="C300" s="290"/>
      <c r="D300" s="290"/>
      <c r="E300" s="290"/>
    </row>
    <row r="301" spans="1:5">
      <c r="A301" s="290"/>
      <c r="B301" s="290"/>
      <c r="C301" s="290"/>
      <c r="D301" s="290"/>
      <c r="E301" s="290"/>
    </row>
    <row r="302" spans="1:5">
      <c r="A302" s="290"/>
      <c r="B302" s="290"/>
      <c r="C302" s="290"/>
      <c r="D302" s="290"/>
      <c r="E302" s="290"/>
    </row>
    <row r="303" spans="1:5">
      <c r="A303" s="290"/>
      <c r="B303" s="290"/>
      <c r="C303" s="290"/>
      <c r="D303" s="290"/>
      <c r="E303" s="290"/>
    </row>
    <row r="304" spans="1:5">
      <c r="A304" s="290"/>
      <c r="B304" s="290"/>
      <c r="C304" s="290"/>
      <c r="D304" s="290"/>
      <c r="E304" s="290"/>
    </row>
    <row r="305" spans="1:5">
      <c r="A305" s="290"/>
      <c r="B305" s="290"/>
      <c r="C305" s="290"/>
      <c r="D305" s="290"/>
      <c r="E305" s="290"/>
    </row>
    <row r="306" spans="1:5">
      <c r="A306" s="290"/>
      <c r="B306" s="290"/>
      <c r="C306" s="290"/>
      <c r="D306" s="290"/>
      <c r="E306" s="290"/>
    </row>
    <row r="307" spans="1:5">
      <c r="A307" s="290"/>
      <c r="B307" s="290"/>
      <c r="C307" s="290"/>
      <c r="D307" s="290"/>
      <c r="E307" s="290"/>
    </row>
    <row r="308" spans="1:5">
      <c r="A308" s="290"/>
      <c r="B308" s="290"/>
      <c r="C308" s="290"/>
      <c r="D308" s="290"/>
      <c r="E308" s="290"/>
    </row>
    <row r="309" spans="1:5">
      <c r="A309" s="290"/>
      <c r="B309" s="290"/>
      <c r="C309" s="290"/>
      <c r="D309" s="290"/>
      <c r="E309" s="290"/>
    </row>
    <row r="310" spans="1:5">
      <c r="A310" s="290"/>
      <c r="B310" s="290"/>
      <c r="C310" s="290"/>
      <c r="D310" s="290"/>
      <c r="E310" s="290"/>
    </row>
    <row r="311" spans="1:5">
      <c r="A311" s="290"/>
      <c r="B311" s="290"/>
      <c r="C311" s="290"/>
      <c r="D311" s="290"/>
      <c r="E311" s="290"/>
    </row>
    <row r="312" spans="1:5">
      <c r="A312" s="290"/>
      <c r="B312" s="290"/>
      <c r="C312" s="290"/>
      <c r="D312" s="290"/>
      <c r="E312" s="290"/>
    </row>
    <row r="313" spans="1:5">
      <c r="A313" s="290"/>
      <c r="B313" s="290"/>
      <c r="C313" s="290"/>
      <c r="D313" s="290"/>
      <c r="E313" s="290"/>
    </row>
    <row r="314" spans="1:5">
      <c r="A314" s="290"/>
      <c r="B314" s="290"/>
      <c r="C314" s="290"/>
      <c r="D314" s="290"/>
      <c r="E314" s="290"/>
    </row>
    <row r="315" spans="1:5">
      <c r="A315" s="290"/>
      <c r="B315" s="290"/>
      <c r="C315" s="290"/>
      <c r="D315" s="290"/>
      <c r="E315" s="290"/>
    </row>
    <row r="316" spans="1:5">
      <c r="A316" s="290"/>
      <c r="B316" s="290"/>
      <c r="C316" s="290"/>
      <c r="D316" s="290"/>
      <c r="E316" s="290"/>
    </row>
    <row r="317" spans="1:5">
      <c r="A317" s="290"/>
      <c r="B317" s="290"/>
      <c r="C317" s="290"/>
      <c r="D317" s="290"/>
      <c r="E317" s="290"/>
    </row>
    <row r="318" spans="1:5">
      <c r="A318" s="290"/>
      <c r="B318" s="290"/>
      <c r="C318" s="290"/>
      <c r="D318" s="290"/>
      <c r="E318" s="290"/>
    </row>
    <row r="319" spans="1:5">
      <c r="A319" s="290"/>
      <c r="B319" s="290"/>
      <c r="C319" s="290"/>
      <c r="D319" s="290"/>
      <c r="E319" s="290"/>
    </row>
    <row r="320" spans="1:5">
      <c r="A320" s="290"/>
      <c r="B320" s="290"/>
      <c r="C320" s="290"/>
      <c r="D320" s="290"/>
      <c r="E320" s="290"/>
    </row>
    <row r="321" spans="1:5">
      <c r="A321" s="290"/>
      <c r="B321" s="290"/>
      <c r="C321" s="290"/>
      <c r="D321" s="290"/>
      <c r="E321" s="290"/>
    </row>
    <row r="322" spans="1:5">
      <c r="A322" s="290"/>
      <c r="B322" s="290"/>
      <c r="C322" s="290"/>
      <c r="D322" s="290"/>
      <c r="E322" s="290"/>
    </row>
    <row r="323" spans="1:5">
      <c r="A323" s="290"/>
      <c r="B323" s="290"/>
      <c r="C323" s="290"/>
      <c r="D323" s="290"/>
      <c r="E323" s="290"/>
    </row>
    <row r="324" spans="1:5">
      <c r="A324" s="290"/>
      <c r="B324" s="290"/>
      <c r="C324" s="290"/>
      <c r="D324" s="290"/>
      <c r="E324" s="290"/>
    </row>
    <row r="325" spans="1:5">
      <c r="A325" s="290"/>
      <c r="B325" s="290"/>
      <c r="C325" s="290"/>
      <c r="D325" s="290"/>
      <c r="E325" s="290"/>
    </row>
    <row r="326" spans="1:5">
      <c r="A326" s="290"/>
      <c r="B326" s="290"/>
      <c r="C326" s="290"/>
      <c r="D326" s="290"/>
      <c r="E326" s="290"/>
    </row>
    <row r="327" spans="1:5">
      <c r="A327" s="290"/>
      <c r="B327" s="290"/>
      <c r="C327" s="290"/>
      <c r="D327" s="290"/>
      <c r="E327" s="290"/>
    </row>
    <row r="328" spans="1:5">
      <c r="A328" s="290"/>
      <c r="B328" s="290"/>
      <c r="C328" s="290"/>
      <c r="D328" s="290"/>
      <c r="E328" s="290"/>
    </row>
    <row r="329" spans="1:5">
      <c r="A329" s="290"/>
      <c r="B329" s="290"/>
      <c r="C329" s="290"/>
      <c r="D329" s="290"/>
      <c r="E329" s="290"/>
    </row>
    <row r="330" spans="1:5">
      <c r="A330" s="290"/>
      <c r="B330" s="290"/>
      <c r="C330" s="290"/>
      <c r="D330" s="290"/>
      <c r="E330" s="290"/>
    </row>
    <row r="331" spans="1:5">
      <c r="A331" s="290"/>
      <c r="B331" s="290"/>
      <c r="C331" s="290"/>
      <c r="D331" s="290"/>
      <c r="E331" s="290"/>
    </row>
    <row r="332" spans="1:5">
      <c r="A332" s="290"/>
      <c r="B332" s="290"/>
      <c r="C332" s="290"/>
      <c r="D332" s="290"/>
      <c r="E332" s="290"/>
    </row>
    <row r="333" spans="1:5">
      <c r="A333" s="290"/>
      <c r="B333" s="290"/>
      <c r="C333" s="290"/>
      <c r="D333" s="290"/>
      <c r="E333" s="290"/>
    </row>
    <row r="334" spans="1:5">
      <c r="A334" s="290"/>
      <c r="B334" s="290"/>
      <c r="C334" s="290"/>
      <c r="D334" s="290"/>
      <c r="E334" s="290"/>
    </row>
    <row r="335" spans="1:5">
      <c r="A335" s="290"/>
      <c r="B335" s="290"/>
      <c r="C335" s="290"/>
      <c r="D335" s="290"/>
      <c r="E335" s="290"/>
    </row>
    <row r="336" spans="1:5">
      <c r="A336" s="290"/>
      <c r="B336" s="290"/>
      <c r="C336" s="290"/>
      <c r="D336" s="290"/>
      <c r="E336" s="290"/>
    </row>
    <row r="337" spans="1:5">
      <c r="A337" s="290"/>
      <c r="B337" s="290"/>
      <c r="C337" s="290"/>
      <c r="D337" s="290"/>
      <c r="E337" s="290"/>
    </row>
    <row r="338" spans="1:5">
      <c r="A338" s="290"/>
      <c r="B338" s="290"/>
      <c r="C338" s="290"/>
      <c r="D338" s="290"/>
      <c r="E338" s="290"/>
    </row>
    <row r="339" spans="1:5">
      <c r="A339" s="290"/>
      <c r="B339" s="290"/>
      <c r="C339" s="290"/>
      <c r="D339" s="290"/>
      <c r="E339" s="290"/>
    </row>
    <row r="340" spans="1:5">
      <c r="A340" s="290"/>
      <c r="B340" s="290"/>
      <c r="C340" s="290"/>
      <c r="D340" s="290"/>
      <c r="E340" s="290"/>
    </row>
    <row r="341" spans="1:5">
      <c r="A341" s="290"/>
      <c r="B341" s="290"/>
      <c r="C341" s="290"/>
      <c r="D341" s="290"/>
      <c r="E341" s="290"/>
    </row>
    <row r="342" spans="1:5">
      <c r="A342" s="290"/>
      <c r="B342" s="290"/>
      <c r="C342" s="290"/>
      <c r="D342" s="290"/>
      <c r="E342" s="290"/>
    </row>
    <row r="343" spans="1:5">
      <c r="A343" s="290"/>
      <c r="B343" s="290"/>
      <c r="C343" s="290"/>
      <c r="D343" s="290"/>
      <c r="E343" s="290"/>
    </row>
    <row r="344" spans="1:5">
      <c r="A344" s="290"/>
      <c r="B344" s="290"/>
      <c r="C344" s="290"/>
      <c r="D344" s="290"/>
      <c r="E344" s="290"/>
    </row>
    <row r="345" spans="1:5">
      <c r="A345" s="290"/>
      <c r="B345" s="290"/>
      <c r="C345" s="290"/>
      <c r="D345" s="290"/>
      <c r="E345" s="290"/>
    </row>
    <row r="346" spans="1:5">
      <c r="A346" s="290"/>
      <c r="B346" s="290"/>
      <c r="C346" s="290"/>
      <c r="D346" s="290"/>
      <c r="E346" s="290"/>
    </row>
    <row r="347" spans="1:5">
      <c r="A347" s="290"/>
      <c r="B347" s="290"/>
      <c r="C347" s="290"/>
      <c r="D347" s="290"/>
      <c r="E347" s="290"/>
    </row>
    <row r="348" spans="1:5">
      <c r="A348" s="290"/>
      <c r="B348" s="290"/>
      <c r="C348" s="290"/>
      <c r="D348" s="290"/>
      <c r="E348" s="290"/>
    </row>
    <row r="349" spans="1:5">
      <c r="A349" s="290"/>
      <c r="B349" s="290"/>
      <c r="C349" s="290"/>
      <c r="D349" s="290"/>
      <c r="E349" s="290"/>
    </row>
    <row r="350" spans="1:5">
      <c r="A350" s="290"/>
      <c r="B350" s="290"/>
      <c r="C350" s="290"/>
      <c r="D350" s="290"/>
      <c r="E350" s="290"/>
    </row>
    <row r="351" spans="1:5">
      <c r="A351" s="290"/>
      <c r="B351" s="290"/>
      <c r="C351" s="290"/>
      <c r="D351" s="290"/>
      <c r="E351" s="290"/>
    </row>
    <row r="352" spans="1:5">
      <c r="A352" s="290"/>
      <c r="B352" s="290"/>
      <c r="C352" s="290"/>
      <c r="D352" s="290"/>
      <c r="E352" s="290"/>
    </row>
    <row r="353" spans="1:5">
      <c r="A353" s="290"/>
      <c r="B353" s="290"/>
      <c r="C353" s="290"/>
      <c r="D353" s="290"/>
      <c r="E353" s="290"/>
    </row>
    <row r="354" spans="1:5">
      <c r="A354" s="290"/>
      <c r="B354" s="290"/>
      <c r="C354" s="290"/>
      <c r="D354" s="290"/>
      <c r="E354" s="290"/>
    </row>
    <row r="355" spans="1:5">
      <c r="A355" s="290"/>
      <c r="B355" s="290"/>
      <c r="C355" s="290"/>
      <c r="D355" s="290"/>
      <c r="E355" s="290"/>
    </row>
    <row r="356" spans="1:5">
      <c r="A356" s="290"/>
      <c r="B356" s="290"/>
      <c r="C356" s="290"/>
      <c r="D356" s="290"/>
      <c r="E356" s="290"/>
    </row>
    <row r="357" spans="1:5">
      <c r="A357" s="290"/>
      <c r="B357" s="290"/>
      <c r="C357" s="290"/>
      <c r="D357" s="290"/>
      <c r="E357" s="290"/>
    </row>
    <row r="358" spans="1:5">
      <c r="A358" s="290"/>
      <c r="B358" s="290"/>
      <c r="C358" s="290"/>
      <c r="D358" s="290"/>
      <c r="E358" s="290"/>
    </row>
    <row r="359" spans="1:5">
      <c r="A359" s="290"/>
      <c r="B359" s="290"/>
      <c r="C359" s="290"/>
      <c r="D359" s="290"/>
      <c r="E359" s="290"/>
    </row>
    <row r="360" spans="1:5">
      <c r="A360" s="290"/>
      <c r="B360" s="290"/>
      <c r="C360" s="290"/>
      <c r="D360" s="290"/>
      <c r="E360" s="290"/>
    </row>
    <row r="361" spans="1:5">
      <c r="A361" s="290"/>
      <c r="B361" s="290"/>
      <c r="C361" s="290"/>
      <c r="D361" s="290"/>
      <c r="E361" s="290"/>
    </row>
    <row r="362" spans="1:5">
      <c r="A362" s="290"/>
      <c r="B362" s="290"/>
      <c r="C362" s="290"/>
      <c r="D362" s="290"/>
      <c r="E362" s="290"/>
    </row>
    <row r="363" spans="1:5">
      <c r="A363" s="290"/>
      <c r="B363" s="290"/>
      <c r="C363" s="290"/>
      <c r="D363" s="290"/>
      <c r="E363" s="290"/>
    </row>
    <row r="364" spans="1:5">
      <c r="A364" s="290"/>
      <c r="B364" s="290"/>
      <c r="C364" s="290"/>
      <c r="D364" s="290"/>
      <c r="E364" s="290"/>
    </row>
    <row r="365" spans="1:5">
      <c r="A365" s="290"/>
      <c r="B365" s="290"/>
      <c r="C365" s="290"/>
      <c r="D365" s="290"/>
      <c r="E365" s="290"/>
    </row>
    <row r="366" spans="1:5">
      <c r="A366" s="290"/>
      <c r="B366" s="290"/>
      <c r="C366" s="290"/>
      <c r="D366" s="290"/>
      <c r="E366" s="290"/>
    </row>
    <row r="367" spans="1:5">
      <c r="A367" s="290"/>
      <c r="B367" s="290"/>
      <c r="C367" s="290"/>
      <c r="D367" s="290"/>
      <c r="E367" s="290"/>
    </row>
    <row r="368" spans="1:5">
      <c r="A368" s="290"/>
      <c r="B368" s="290"/>
      <c r="C368" s="290"/>
      <c r="D368" s="290"/>
      <c r="E368" s="290"/>
    </row>
    <row r="369" spans="1:5">
      <c r="A369" s="290"/>
      <c r="B369" s="290"/>
      <c r="C369" s="290"/>
      <c r="D369" s="290"/>
      <c r="E369" s="290"/>
    </row>
    <row r="370" spans="1:5">
      <c r="A370" s="290"/>
      <c r="B370" s="290"/>
      <c r="C370" s="290"/>
      <c r="D370" s="290"/>
      <c r="E370" s="290"/>
    </row>
    <row r="371" spans="1:5">
      <c r="A371" s="290"/>
      <c r="B371" s="290"/>
      <c r="C371" s="290"/>
      <c r="D371" s="290"/>
      <c r="E371" s="290"/>
    </row>
    <row r="372" spans="1:5">
      <c r="A372" s="290"/>
      <c r="B372" s="290"/>
      <c r="C372" s="290"/>
      <c r="D372" s="290"/>
      <c r="E372" s="290"/>
    </row>
    <row r="373" spans="1:5">
      <c r="A373" s="290"/>
      <c r="B373" s="290"/>
      <c r="C373" s="290"/>
      <c r="D373" s="290"/>
      <c r="E373" s="290"/>
    </row>
    <row r="374" spans="1:5">
      <c r="A374" s="290"/>
      <c r="B374" s="290"/>
      <c r="C374" s="290"/>
      <c r="D374" s="290"/>
      <c r="E374" s="290"/>
    </row>
    <row r="375" spans="1:5">
      <c r="A375" s="290"/>
      <c r="B375" s="290"/>
      <c r="C375" s="290"/>
      <c r="D375" s="290"/>
      <c r="E375" s="290"/>
    </row>
    <row r="376" spans="1:5">
      <c r="A376" s="290"/>
      <c r="B376" s="290"/>
      <c r="C376" s="290"/>
      <c r="D376" s="290"/>
      <c r="E376" s="290"/>
    </row>
    <row r="377" spans="1:5">
      <c r="A377" s="290"/>
      <c r="B377" s="290"/>
      <c r="C377" s="290"/>
      <c r="D377" s="290"/>
      <c r="E377" s="290"/>
    </row>
    <row r="378" spans="1:5">
      <c r="A378" s="290"/>
      <c r="B378" s="290"/>
      <c r="C378" s="290"/>
      <c r="D378" s="290"/>
      <c r="E378" s="290"/>
    </row>
    <row r="379" spans="1:5">
      <c r="A379" s="290"/>
      <c r="B379" s="290"/>
      <c r="C379" s="290"/>
      <c r="D379" s="290"/>
      <c r="E379" s="290"/>
    </row>
    <row r="380" spans="1:5">
      <c r="A380" s="290"/>
      <c r="B380" s="290"/>
      <c r="C380" s="290"/>
      <c r="D380" s="290"/>
      <c r="E380" s="290"/>
    </row>
    <row r="381" spans="1:5">
      <c r="A381" s="290"/>
      <c r="B381" s="290"/>
      <c r="C381" s="290"/>
      <c r="D381" s="290"/>
      <c r="E381" s="290"/>
    </row>
    <row r="382" spans="1:5">
      <c r="A382" s="290"/>
      <c r="B382" s="290"/>
      <c r="C382" s="290"/>
      <c r="D382" s="290"/>
      <c r="E382" s="290"/>
    </row>
    <row r="383" spans="1:5">
      <c r="A383" s="290"/>
      <c r="B383" s="290"/>
      <c r="C383" s="290"/>
      <c r="D383" s="290"/>
      <c r="E383" s="290"/>
    </row>
    <row r="384" spans="1:5">
      <c r="A384" s="290"/>
      <c r="B384" s="290"/>
      <c r="C384" s="290"/>
      <c r="D384" s="290"/>
      <c r="E384" s="290"/>
    </row>
    <row r="385" spans="1:5">
      <c r="A385" s="290"/>
      <c r="B385" s="290"/>
      <c r="C385" s="290"/>
      <c r="D385" s="290"/>
      <c r="E385" s="290"/>
    </row>
    <row r="386" spans="1:5">
      <c r="A386" s="290"/>
      <c r="B386" s="290"/>
      <c r="C386" s="290"/>
      <c r="D386" s="290"/>
      <c r="E386" s="290"/>
    </row>
    <row r="387" spans="1:5">
      <c r="A387" s="290"/>
      <c r="B387" s="290"/>
      <c r="C387" s="290"/>
      <c r="D387" s="290"/>
      <c r="E387" s="290"/>
    </row>
    <row r="388" spans="1:5">
      <c r="A388" s="290"/>
      <c r="B388" s="290"/>
      <c r="C388" s="290"/>
      <c r="D388" s="290"/>
      <c r="E388" s="290"/>
    </row>
    <row r="389" spans="1:5">
      <c r="A389" s="290"/>
      <c r="B389" s="290"/>
      <c r="C389" s="290"/>
      <c r="D389" s="290"/>
      <c r="E389" s="290"/>
    </row>
    <row r="390" spans="1:5">
      <c r="A390" s="290"/>
      <c r="B390" s="290"/>
      <c r="C390" s="290"/>
      <c r="D390" s="290"/>
      <c r="E390" s="290"/>
    </row>
    <row r="391" spans="1:5">
      <c r="A391" s="290"/>
      <c r="B391" s="290"/>
      <c r="C391" s="290"/>
      <c r="D391" s="290"/>
      <c r="E391" s="290"/>
    </row>
    <row r="392" spans="1:5">
      <c r="A392" s="290"/>
      <c r="B392" s="290"/>
      <c r="C392" s="290"/>
      <c r="D392" s="290"/>
      <c r="E392" s="290"/>
    </row>
    <row r="393" spans="1:5">
      <c r="A393" s="290"/>
      <c r="B393" s="290"/>
      <c r="C393" s="290"/>
      <c r="D393" s="290"/>
      <c r="E393" s="290"/>
    </row>
    <row r="394" spans="1:5">
      <c r="A394" s="290"/>
      <c r="B394" s="290"/>
      <c r="C394" s="290"/>
      <c r="D394" s="290"/>
      <c r="E394" s="290"/>
    </row>
    <row r="395" spans="1:5">
      <c r="A395" s="290"/>
      <c r="B395" s="290"/>
      <c r="C395" s="290"/>
      <c r="D395" s="290"/>
      <c r="E395" s="290"/>
    </row>
    <row r="396" spans="1:5">
      <c r="A396" s="290"/>
      <c r="B396" s="290"/>
      <c r="C396" s="290"/>
      <c r="D396" s="290"/>
      <c r="E396" s="290"/>
    </row>
    <row r="397" spans="1:5">
      <c r="A397" s="290"/>
      <c r="B397" s="290"/>
      <c r="C397" s="290"/>
      <c r="D397" s="290"/>
      <c r="E397" s="290"/>
    </row>
    <row r="398" spans="1:5">
      <c r="A398" s="290"/>
      <c r="B398" s="290"/>
      <c r="C398" s="290"/>
      <c r="D398" s="290"/>
      <c r="E398" s="290"/>
    </row>
    <row r="399" spans="1:5">
      <c r="A399" s="290"/>
      <c r="B399" s="290"/>
      <c r="C399" s="290"/>
      <c r="D399" s="290"/>
      <c r="E399" s="290"/>
    </row>
    <row r="400" spans="1:5">
      <c r="A400" s="290"/>
      <c r="B400" s="290"/>
      <c r="C400" s="290"/>
      <c r="D400" s="290"/>
      <c r="E400" s="290"/>
    </row>
    <row r="401" spans="1:5">
      <c r="A401" s="290"/>
      <c r="B401" s="290"/>
      <c r="C401" s="290"/>
      <c r="D401" s="290"/>
      <c r="E401" s="290"/>
    </row>
    <row r="402" spans="1:5">
      <c r="A402" s="290"/>
      <c r="B402" s="290"/>
      <c r="C402" s="290"/>
      <c r="D402" s="290"/>
      <c r="E402" s="290"/>
    </row>
    <row r="403" spans="1:5">
      <c r="A403" s="290"/>
      <c r="B403" s="290"/>
      <c r="C403" s="290"/>
      <c r="D403" s="290"/>
      <c r="E403" s="290"/>
    </row>
    <row r="404" spans="1:5">
      <c r="A404" s="290"/>
      <c r="B404" s="290"/>
      <c r="C404" s="290"/>
      <c r="D404" s="290"/>
      <c r="E404" s="290"/>
    </row>
    <row r="405" spans="1:5">
      <c r="A405" s="290"/>
      <c r="B405" s="290"/>
      <c r="C405" s="290"/>
      <c r="D405" s="290"/>
      <c r="E405" s="290"/>
    </row>
    <row r="406" spans="1:5">
      <c r="A406" s="290"/>
      <c r="B406" s="290"/>
      <c r="C406" s="290"/>
      <c r="D406" s="290"/>
      <c r="E406" s="290"/>
    </row>
    <row r="407" spans="1:5">
      <c r="A407" s="290"/>
      <c r="B407" s="290"/>
      <c r="C407" s="290"/>
      <c r="D407" s="290"/>
      <c r="E407" s="290"/>
    </row>
    <row r="408" spans="1:5">
      <c r="A408" s="290"/>
      <c r="B408" s="290"/>
      <c r="C408" s="290"/>
      <c r="D408" s="290"/>
      <c r="E408" s="290"/>
    </row>
    <row r="409" spans="1:5">
      <c r="A409" s="290"/>
      <c r="B409" s="290"/>
      <c r="C409" s="290"/>
      <c r="D409" s="290"/>
      <c r="E409" s="290"/>
    </row>
    <row r="410" spans="1:5">
      <c r="A410" s="290"/>
      <c r="B410" s="290"/>
      <c r="C410" s="290"/>
      <c r="D410" s="290"/>
      <c r="E410" s="290"/>
    </row>
    <row r="411" spans="1:5">
      <c r="A411" s="290"/>
      <c r="B411" s="290"/>
      <c r="C411" s="290"/>
      <c r="D411" s="290"/>
      <c r="E411" s="290"/>
    </row>
    <row r="412" spans="1:5">
      <c r="A412" s="290"/>
      <c r="B412" s="290"/>
      <c r="C412" s="290"/>
      <c r="D412" s="290"/>
      <c r="E412" s="290"/>
    </row>
    <row r="413" spans="1:5">
      <c r="A413" s="290"/>
      <c r="B413" s="290"/>
      <c r="C413" s="290"/>
      <c r="D413" s="290"/>
      <c r="E413" s="290"/>
    </row>
    <row r="414" spans="1:5">
      <c r="A414" s="290"/>
      <c r="B414" s="290"/>
      <c r="C414" s="290"/>
      <c r="D414" s="290"/>
      <c r="E414" s="290"/>
    </row>
    <row r="415" spans="1:5">
      <c r="A415" s="290"/>
      <c r="B415" s="290"/>
      <c r="C415" s="290"/>
      <c r="D415" s="290"/>
      <c r="E415" s="290"/>
    </row>
    <row r="416" spans="1:5">
      <c r="A416" s="290"/>
      <c r="B416" s="290"/>
      <c r="C416" s="290"/>
      <c r="D416" s="290"/>
      <c r="E416" s="290"/>
    </row>
    <row r="417" spans="1:5">
      <c r="A417" s="290"/>
      <c r="B417" s="290"/>
      <c r="C417" s="290"/>
      <c r="D417" s="290"/>
      <c r="E417" s="290"/>
    </row>
    <row r="418" spans="1:5">
      <c r="A418" s="290"/>
      <c r="B418" s="290"/>
      <c r="C418" s="290"/>
      <c r="D418" s="290"/>
      <c r="E418" s="290"/>
    </row>
    <row r="419" spans="1:5">
      <c r="A419" s="290"/>
      <c r="B419" s="290"/>
      <c r="C419" s="290"/>
      <c r="D419" s="290"/>
      <c r="E419" s="290"/>
    </row>
    <row r="420" spans="1:5">
      <c r="A420" s="290"/>
      <c r="B420" s="290"/>
      <c r="C420" s="290"/>
      <c r="D420" s="290"/>
      <c r="E420" s="290"/>
    </row>
    <row r="421" spans="1:5">
      <c r="A421" s="290"/>
      <c r="B421" s="290"/>
      <c r="C421" s="290"/>
      <c r="D421" s="290"/>
      <c r="E421" s="290"/>
    </row>
    <row r="422" spans="1:5">
      <c r="A422" s="290"/>
      <c r="B422" s="290"/>
      <c r="C422" s="290"/>
      <c r="D422" s="290"/>
      <c r="E422" s="290"/>
    </row>
    <row r="423" spans="1:5">
      <c r="A423" s="290"/>
      <c r="B423" s="290"/>
      <c r="C423" s="290"/>
      <c r="D423" s="290"/>
      <c r="E423" s="290"/>
    </row>
    <row r="424" spans="1:5">
      <c r="A424" s="290"/>
      <c r="B424" s="290"/>
      <c r="C424" s="290"/>
      <c r="D424" s="290"/>
      <c r="E424" s="290"/>
    </row>
    <row r="425" spans="1:5">
      <c r="A425" s="290"/>
      <c r="B425" s="290"/>
      <c r="C425" s="290"/>
      <c r="D425" s="290"/>
      <c r="E425" s="290"/>
    </row>
    <row r="426" spans="1:5">
      <c r="A426" s="290"/>
      <c r="B426" s="290"/>
      <c r="C426" s="290"/>
      <c r="D426" s="290"/>
      <c r="E426" s="290"/>
    </row>
    <row r="427" spans="1:5">
      <c r="A427" s="290"/>
      <c r="B427" s="290"/>
      <c r="C427" s="290"/>
      <c r="D427" s="290"/>
      <c r="E427" s="290"/>
    </row>
    <row r="428" spans="1:5">
      <c r="A428" s="290"/>
      <c r="B428" s="290"/>
      <c r="C428" s="290"/>
      <c r="D428" s="290"/>
      <c r="E428" s="290"/>
    </row>
    <row r="429" spans="1:5">
      <c r="A429" s="290"/>
      <c r="B429" s="290"/>
      <c r="C429" s="290"/>
      <c r="D429" s="290"/>
      <c r="E429" s="290"/>
    </row>
    <row r="430" spans="1:5">
      <c r="A430" s="290"/>
      <c r="B430" s="290"/>
      <c r="C430" s="290"/>
      <c r="D430" s="290"/>
      <c r="E430" s="290"/>
    </row>
    <row r="431" spans="1:5">
      <c r="A431" s="290"/>
      <c r="B431" s="290"/>
      <c r="C431" s="290"/>
      <c r="D431" s="290"/>
      <c r="E431" s="290"/>
    </row>
    <row r="432" spans="1:5">
      <c r="A432" s="290"/>
      <c r="B432" s="290"/>
      <c r="C432" s="290"/>
      <c r="D432" s="290"/>
      <c r="E432" s="290"/>
    </row>
    <row r="433" spans="1:5">
      <c r="A433" s="290"/>
      <c r="B433" s="290"/>
      <c r="C433" s="290"/>
      <c r="D433" s="290"/>
      <c r="E433" s="290"/>
    </row>
    <row r="434" spans="1:5">
      <c r="A434" s="290"/>
      <c r="B434" s="290"/>
      <c r="C434" s="290"/>
      <c r="D434" s="290"/>
      <c r="E434" s="290"/>
    </row>
    <row r="435" spans="1:5">
      <c r="A435" s="290"/>
      <c r="B435" s="290"/>
      <c r="C435" s="290"/>
      <c r="D435" s="290"/>
      <c r="E435" s="290"/>
    </row>
    <row r="436" spans="1:5">
      <c r="A436" s="290"/>
      <c r="B436" s="290"/>
      <c r="C436" s="290"/>
      <c r="D436" s="290"/>
      <c r="E436" s="290"/>
    </row>
    <row r="437" spans="1:5">
      <c r="A437" s="290"/>
      <c r="B437" s="290"/>
      <c r="C437" s="290"/>
      <c r="D437" s="290"/>
      <c r="E437" s="290"/>
    </row>
    <row r="438" spans="1:5">
      <c r="A438" s="290"/>
      <c r="B438" s="290"/>
      <c r="C438" s="290"/>
      <c r="D438" s="290"/>
      <c r="E438" s="290"/>
    </row>
    <row r="439" spans="1:5">
      <c r="A439" s="290"/>
      <c r="B439" s="290"/>
      <c r="C439" s="290"/>
      <c r="D439" s="290"/>
      <c r="E439" s="290"/>
    </row>
    <row r="440" spans="1:5">
      <c r="A440" s="290"/>
      <c r="B440" s="290"/>
      <c r="C440" s="290"/>
      <c r="D440" s="290"/>
      <c r="E440" s="290"/>
    </row>
    <row r="441" spans="1:5">
      <c r="A441" s="290"/>
      <c r="B441" s="290"/>
      <c r="C441" s="290"/>
      <c r="D441" s="290"/>
      <c r="E441" s="290"/>
    </row>
    <row r="442" spans="1:5">
      <c r="A442" s="290"/>
      <c r="B442" s="290"/>
      <c r="C442" s="290"/>
      <c r="D442" s="290"/>
      <c r="E442" s="290"/>
    </row>
    <row r="443" spans="1:5">
      <c r="A443" s="290"/>
      <c r="B443" s="290"/>
      <c r="C443" s="290"/>
      <c r="D443" s="290"/>
      <c r="E443" s="290"/>
    </row>
    <row r="444" spans="1:5">
      <c r="A444" s="290"/>
      <c r="B444" s="290"/>
      <c r="C444" s="290"/>
      <c r="D444" s="290"/>
      <c r="E444" s="290"/>
    </row>
    <row r="445" spans="1:5">
      <c r="A445" s="290"/>
      <c r="B445" s="290"/>
      <c r="C445" s="290"/>
      <c r="D445" s="290"/>
      <c r="E445" s="290"/>
    </row>
    <row r="446" spans="1:5">
      <c r="A446" s="290"/>
      <c r="B446" s="290"/>
      <c r="C446" s="290"/>
      <c r="D446" s="290"/>
      <c r="E446" s="290"/>
    </row>
    <row r="447" spans="1:5">
      <c r="A447" s="290"/>
      <c r="B447" s="290"/>
      <c r="C447" s="290"/>
      <c r="D447" s="290"/>
      <c r="E447" s="290"/>
    </row>
    <row r="448" spans="1:5">
      <c r="A448" s="290"/>
      <c r="B448" s="290"/>
      <c r="C448" s="290"/>
      <c r="D448" s="290"/>
      <c r="E448" s="290"/>
    </row>
    <row r="449" spans="1:5">
      <c r="A449" s="290"/>
      <c r="B449" s="290"/>
      <c r="C449" s="290"/>
      <c r="D449" s="290"/>
      <c r="E449" s="290"/>
    </row>
    <row r="450" spans="1:5">
      <c r="A450" s="290"/>
      <c r="B450" s="290"/>
      <c r="C450" s="290"/>
      <c r="D450" s="290"/>
      <c r="E450" s="290"/>
    </row>
    <row r="451" spans="1:5">
      <c r="A451" s="290"/>
      <c r="B451" s="290"/>
      <c r="C451" s="290"/>
      <c r="D451" s="290"/>
      <c r="E451" s="290"/>
    </row>
    <row r="452" spans="1:5">
      <c r="A452" s="290"/>
      <c r="B452" s="290"/>
      <c r="C452" s="290"/>
      <c r="D452" s="290"/>
      <c r="E452" s="290"/>
    </row>
    <row r="453" spans="1:5">
      <c r="A453" s="290"/>
      <c r="B453" s="290"/>
      <c r="C453" s="290"/>
      <c r="D453" s="290"/>
      <c r="E453" s="290"/>
    </row>
    <row r="454" spans="1:5">
      <c r="A454" s="290"/>
      <c r="B454" s="290"/>
      <c r="C454" s="290"/>
      <c r="D454" s="290"/>
      <c r="E454" s="290"/>
    </row>
    <row r="455" spans="1:5">
      <c r="A455" s="290"/>
      <c r="B455" s="290"/>
      <c r="C455" s="290"/>
      <c r="D455" s="290"/>
      <c r="E455" s="290"/>
    </row>
    <row r="456" spans="1:5">
      <c r="A456" s="290"/>
      <c r="B456" s="290"/>
      <c r="C456" s="290"/>
      <c r="D456" s="290"/>
      <c r="E456" s="290"/>
    </row>
    <row r="457" spans="1:5">
      <c r="A457" s="290"/>
      <c r="B457" s="290"/>
      <c r="C457" s="290"/>
      <c r="D457" s="290"/>
      <c r="E457" s="290"/>
    </row>
    <row r="458" spans="1:5">
      <c r="A458" s="290"/>
      <c r="B458" s="290"/>
      <c r="C458" s="290"/>
      <c r="D458" s="290"/>
      <c r="E458" s="290"/>
    </row>
    <row r="459" spans="1:5">
      <c r="A459" s="290"/>
      <c r="B459" s="290"/>
      <c r="C459" s="290"/>
      <c r="D459" s="290"/>
      <c r="E459" s="290"/>
    </row>
    <row r="460" spans="1:5">
      <c r="A460" s="290"/>
      <c r="B460" s="290"/>
      <c r="C460" s="290"/>
      <c r="D460" s="290"/>
      <c r="E460" s="290"/>
    </row>
    <row r="461" spans="1:5">
      <c r="A461" s="290"/>
      <c r="B461" s="290"/>
      <c r="C461" s="290"/>
      <c r="D461" s="290"/>
      <c r="E461" s="290"/>
    </row>
    <row r="462" spans="1:5">
      <c r="A462" s="290"/>
      <c r="B462" s="290"/>
      <c r="C462" s="290"/>
      <c r="D462" s="290"/>
      <c r="E462" s="290"/>
    </row>
    <row r="463" spans="1:5">
      <c r="A463" s="290"/>
      <c r="B463" s="290"/>
      <c r="C463" s="290"/>
      <c r="D463" s="290"/>
      <c r="E463" s="290"/>
    </row>
    <row r="464" spans="1:5">
      <c r="A464" s="290"/>
      <c r="B464" s="290"/>
      <c r="C464" s="290"/>
      <c r="D464" s="290"/>
      <c r="E464" s="290"/>
    </row>
    <row r="465" spans="1:5">
      <c r="A465" s="290"/>
      <c r="B465" s="290"/>
      <c r="C465" s="290"/>
      <c r="D465" s="290"/>
      <c r="E465" s="290"/>
    </row>
    <row r="466" spans="1:5">
      <c r="A466" s="290"/>
      <c r="B466" s="290"/>
      <c r="C466" s="290"/>
      <c r="D466" s="290"/>
      <c r="E466" s="290"/>
    </row>
    <row r="467" spans="1:5">
      <c r="A467" s="290"/>
      <c r="B467" s="290"/>
      <c r="C467" s="290"/>
      <c r="D467" s="290"/>
      <c r="E467" s="290"/>
    </row>
    <row r="468" spans="1:5">
      <c r="A468" s="290"/>
      <c r="B468" s="290"/>
      <c r="C468" s="290"/>
      <c r="D468" s="290"/>
      <c r="E468" s="290"/>
    </row>
    <row r="469" spans="1:5">
      <c r="A469" s="290"/>
      <c r="B469" s="290"/>
      <c r="C469" s="290"/>
      <c r="D469" s="290"/>
      <c r="E469" s="290"/>
    </row>
    <row r="470" spans="1:5">
      <c r="A470" s="290"/>
      <c r="B470" s="290"/>
      <c r="C470" s="290"/>
      <c r="D470" s="290"/>
      <c r="E470" s="290"/>
    </row>
    <row r="471" spans="1:5">
      <c r="A471" s="290"/>
      <c r="B471" s="290"/>
      <c r="C471" s="290"/>
      <c r="D471" s="290"/>
      <c r="E471" s="290"/>
    </row>
    <row r="472" spans="1:5">
      <c r="A472" s="290"/>
      <c r="B472" s="290"/>
      <c r="C472" s="290"/>
      <c r="D472" s="290"/>
      <c r="E472" s="290"/>
    </row>
    <row r="473" spans="1:5">
      <c r="A473" s="290"/>
      <c r="B473" s="290"/>
      <c r="C473" s="290"/>
      <c r="D473" s="290"/>
      <c r="E473" s="290"/>
    </row>
    <row r="474" spans="1:5">
      <c r="A474" s="290"/>
      <c r="B474" s="290"/>
      <c r="C474" s="290"/>
      <c r="D474" s="290"/>
      <c r="E474" s="290"/>
    </row>
    <row r="475" spans="1:5">
      <c r="A475" s="290"/>
      <c r="B475" s="290"/>
      <c r="C475" s="290"/>
      <c r="D475" s="290"/>
      <c r="E475" s="290"/>
    </row>
    <row r="476" spans="1:5">
      <c r="A476" s="290"/>
      <c r="B476" s="290"/>
      <c r="C476" s="290"/>
      <c r="D476" s="290"/>
      <c r="E476" s="290"/>
    </row>
    <row r="477" spans="1:5">
      <c r="A477" s="290"/>
      <c r="B477" s="290"/>
      <c r="C477" s="290"/>
      <c r="D477" s="290"/>
      <c r="E477" s="290"/>
    </row>
    <row r="478" spans="1:5">
      <c r="A478" s="290"/>
      <c r="B478" s="290"/>
      <c r="C478" s="290"/>
      <c r="D478" s="290"/>
      <c r="E478" s="290"/>
    </row>
    <row r="479" spans="1:5">
      <c r="A479" s="290"/>
      <c r="B479" s="290"/>
      <c r="C479" s="290"/>
      <c r="D479" s="290"/>
      <c r="E479" s="290"/>
    </row>
    <row r="480" spans="1:5">
      <c r="A480" s="290"/>
      <c r="B480" s="290"/>
      <c r="C480" s="290"/>
      <c r="D480" s="290"/>
      <c r="E480" s="290"/>
    </row>
    <row r="481" spans="1:5">
      <c r="A481" s="290"/>
      <c r="B481" s="290"/>
      <c r="C481" s="290"/>
      <c r="D481" s="290"/>
      <c r="E481" s="290"/>
    </row>
    <row r="482" spans="1:5">
      <c r="A482" s="290"/>
      <c r="B482" s="290"/>
      <c r="C482" s="290"/>
      <c r="D482" s="290"/>
      <c r="E482" s="290"/>
    </row>
    <row r="483" spans="1:5">
      <c r="A483" s="290"/>
      <c r="B483" s="290"/>
      <c r="C483" s="290"/>
      <c r="D483" s="290"/>
      <c r="E483" s="290"/>
    </row>
    <row r="484" spans="1:5">
      <c r="A484" s="290"/>
      <c r="B484" s="290"/>
      <c r="C484" s="290"/>
      <c r="D484" s="290"/>
      <c r="E484" s="290"/>
    </row>
    <row r="485" spans="1:5">
      <c r="A485" s="290"/>
      <c r="B485" s="290"/>
      <c r="C485" s="290"/>
      <c r="D485" s="290"/>
      <c r="E485" s="290"/>
    </row>
    <row r="486" spans="1:5">
      <c r="A486" s="290"/>
      <c r="B486" s="290"/>
      <c r="C486" s="290"/>
      <c r="D486" s="290"/>
      <c r="E486" s="290"/>
    </row>
    <row r="487" spans="1:5">
      <c r="A487" s="290"/>
      <c r="B487" s="290"/>
      <c r="C487" s="290"/>
      <c r="D487" s="290"/>
      <c r="E487" s="290"/>
    </row>
    <row r="488" spans="1:5">
      <c r="A488" s="290"/>
      <c r="B488" s="290"/>
      <c r="C488" s="290"/>
      <c r="D488" s="290"/>
      <c r="E488" s="290"/>
    </row>
    <row r="489" spans="1:5">
      <c r="A489" s="290"/>
      <c r="B489" s="290"/>
      <c r="C489" s="290"/>
      <c r="D489" s="290"/>
      <c r="E489" s="290"/>
    </row>
    <row r="490" spans="1:5">
      <c r="A490" s="290"/>
      <c r="B490" s="290"/>
      <c r="C490" s="290"/>
      <c r="D490" s="290"/>
      <c r="E490" s="290"/>
    </row>
    <row r="491" spans="1:5">
      <c r="A491" s="290"/>
      <c r="B491" s="290"/>
      <c r="C491" s="290"/>
      <c r="D491" s="290"/>
      <c r="E491" s="290"/>
    </row>
    <row r="492" spans="1:5">
      <c r="A492" s="290"/>
      <c r="B492" s="290"/>
      <c r="C492" s="290"/>
      <c r="D492" s="290"/>
      <c r="E492" s="290"/>
    </row>
    <row r="493" spans="1:5">
      <c r="A493" s="290"/>
      <c r="B493" s="290"/>
      <c r="C493" s="290"/>
      <c r="D493" s="290"/>
      <c r="E493" s="290"/>
    </row>
    <row r="494" spans="1:5">
      <c r="A494" s="290"/>
      <c r="B494" s="290"/>
      <c r="C494" s="290"/>
      <c r="D494" s="290"/>
      <c r="E494" s="290"/>
    </row>
    <row r="495" spans="1:5">
      <c r="A495" s="290"/>
      <c r="B495" s="290"/>
      <c r="C495" s="290"/>
      <c r="D495" s="290"/>
      <c r="E495" s="290"/>
    </row>
    <row r="496" spans="1:5">
      <c r="A496" s="290"/>
      <c r="B496" s="290"/>
      <c r="C496" s="290"/>
      <c r="D496" s="290"/>
      <c r="E496" s="290"/>
    </row>
    <row r="497" spans="1:5">
      <c r="A497" s="290"/>
      <c r="B497" s="290"/>
      <c r="C497" s="290"/>
      <c r="D497" s="290"/>
      <c r="E497" s="290"/>
    </row>
    <row r="498" spans="1:5">
      <c r="A498" s="290"/>
      <c r="B498" s="290"/>
      <c r="C498" s="290"/>
      <c r="D498" s="290"/>
      <c r="E498" s="290"/>
    </row>
    <row r="499" spans="1:5">
      <c r="A499" s="290"/>
      <c r="B499" s="290"/>
      <c r="C499" s="290"/>
      <c r="D499" s="290"/>
      <c r="E499" s="290"/>
    </row>
    <row r="500" spans="1:5">
      <c r="A500" s="290"/>
      <c r="B500" s="290"/>
      <c r="C500" s="290"/>
      <c r="D500" s="290"/>
      <c r="E500" s="290"/>
    </row>
    <row r="501" spans="1:5">
      <c r="A501" s="290"/>
      <c r="B501" s="290"/>
      <c r="C501" s="290"/>
      <c r="D501" s="290"/>
      <c r="E501" s="290"/>
    </row>
    <row r="502" spans="1:5">
      <c r="A502" s="290"/>
      <c r="B502" s="290"/>
      <c r="C502" s="290"/>
      <c r="D502" s="290"/>
      <c r="E502" s="290"/>
    </row>
    <row r="503" spans="1:5">
      <c r="A503" s="290"/>
      <c r="B503" s="290"/>
      <c r="C503" s="290"/>
      <c r="D503" s="290"/>
      <c r="E503" s="290"/>
    </row>
    <row r="504" spans="1:5">
      <c r="A504" s="290"/>
      <c r="B504" s="290"/>
      <c r="C504" s="290"/>
      <c r="D504" s="290"/>
      <c r="E504" s="290"/>
    </row>
    <row r="505" spans="1:5">
      <c r="A505" s="290"/>
      <c r="B505" s="290"/>
      <c r="C505" s="290"/>
      <c r="D505" s="290"/>
      <c r="E505" s="290"/>
    </row>
    <row r="506" spans="1:5">
      <c r="A506" s="290"/>
      <c r="B506" s="290"/>
      <c r="C506" s="290"/>
      <c r="D506" s="290"/>
      <c r="E506" s="290"/>
    </row>
    <row r="507" spans="1:5">
      <c r="A507" s="290"/>
      <c r="B507" s="290"/>
      <c r="C507" s="290"/>
      <c r="D507" s="290"/>
      <c r="E507" s="290"/>
    </row>
    <row r="508" spans="1:5">
      <c r="A508" s="290"/>
      <c r="B508" s="290"/>
      <c r="C508" s="290"/>
      <c r="D508" s="290"/>
      <c r="E508" s="290"/>
    </row>
    <row r="509" spans="1:5">
      <c r="A509" s="290"/>
      <c r="B509" s="290"/>
      <c r="C509" s="290"/>
      <c r="D509" s="290"/>
      <c r="E509" s="290"/>
    </row>
    <row r="510" spans="1:5">
      <c r="A510" s="290"/>
      <c r="B510" s="290"/>
      <c r="C510" s="290"/>
      <c r="D510" s="290"/>
      <c r="E510" s="290"/>
    </row>
    <row r="511" spans="1:5">
      <c r="A511" s="290"/>
      <c r="B511" s="290"/>
      <c r="C511" s="290"/>
      <c r="D511" s="290"/>
      <c r="E511" s="290"/>
    </row>
    <row r="512" spans="1:5">
      <c r="A512" s="290"/>
      <c r="B512" s="290"/>
      <c r="C512" s="290"/>
      <c r="D512" s="290"/>
      <c r="E512" s="290"/>
    </row>
    <row r="513" spans="1:5">
      <c r="A513" s="290"/>
      <c r="B513" s="290"/>
      <c r="C513" s="290"/>
      <c r="D513" s="290"/>
      <c r="E513" s="290"/>
    </row>
    <row r="514" spans="1:5">
      <c r="A514" s="290"/>
      <c r="B514" s="290"/>
      <c r="C514" s="290"/>
      <c r="D514" s="290"/>
      <c r="E514" s="290"/>
    </row>
    <row r="515" spans="1:5">
      <c r="A515" s="290"/>
      <c r="B515" s="290"/>
      <c r="C515" s="290"/>
      <c r="D515" s="290"/>
      <c r="E515" s="290"/>
    </row>
    <row r="516" spans="1:5">
      <c r="A516" s="290"/>
      <c r="B516" s="290"/>
      <c r="C516" s="290"/>
      <c r="D516" s="290"/>
      <c r="E516" s="290"/>
    </row>
    <row r="517" spans="1:5">
      <c r="A517" s="290"/>
      <c r="B517" s="290"/>
      <c r="C517" s="290"/>
      <c r="D517" s="290"/>
      <c r="E517" s="290"/>
    </row>
    <row r="518" spans="1:5">
      <c r="A518" s="290"/>
      <c r="B518" s="290"/>
      <c r="C518" s="290"/>
      <c r="D518" s="290"/>
      <c r="E518" s="290"/>
    </row>
    <row r="519" spans="1:5">
      <c r="A519" s="290"/>
      <c r="B519" s="290"/>
      <c r="C519" s="290"/>
      <c r="D519" s="290"/>
      <c r="E519" s="290"/>
    </row>
    <row r="520" spans="1:5">
      <c r="A520" s="290"/>
      <c r="B520" s="290"/>
      <c r="C520" s="290"/>
      <c r="D520" s="290"/>
      <c r="E520" s="290"/>
    </row>
    <row r="521" spans="1:5">
      <c r="A521" s="290"/>
      <c r="B521" s="290"/>
      <c r="C521" s="290"/>
      <c r="D521" s="290"/>
      <c r="E521" s="290"/>
    </row>
    <row r="522" spans="1:5">
      <c r="A522" s="290"/>
      <c r="B522" s="290"/>
      <c r="C522" s="290"/>
      <c r="D522" s="290"/>
      <c r="E522" s="290"/>
    </row>
    <row r="523" spans="1:5">
      <c r="A523" s="290"/>
      <c r="B523" s="290"/>
      <c r="C523" s="290"/>
      <c r="D523" s="290"/>
      <c r="E523" s="290"/>
    </row>
    <row r="524" spans="1:5">
      <c r="A524" s="290"/>
      <c r="B524" s="290"/>
      <c r="C524" s="290"/>
      <c r="D524" s="290"/>
      <c r="E524" s="290"/>
    </row>
    <row r="525" spans="1:5">
      <c r="A525" s="290"/>
      <c r="B525" s="290"/>
      <c r="C525" s="290"/>
      <c r="D525" s="290"/>
      <c r="E525" s="290"/>
    </row>
    <row r="526" spans="1:5">
      <c r="A526" s="290"/>
      <c r="B526" s="290"/>
      <c r="C526" s="290"/>
      <c r="D526" s="290"/>
      <c r="E526" s="290"/>
    </row>
    <row r="527" spans="1:5">
      <c r="A527" s="290"/>
      <c r="B527" s="290"/>
      <c r="C527" s="290"/>
      <c r="D527" s="290"/>
      <c r="E527" s="290"/>
    </row>
    <row r="528" spans="1:5">
      <c r="A528" s="290"/>
      <c r="B528" s="290"/>
      <c r="C528" s="290"/>
      <c r="D528" s="290"/>
      <c r="E528" s="290"/>
    </row>
    <row r="529" spans="1:5">
      <c r="A529" s="290"/>
      <c r="B529" s="290"/>
      <c r="C529" s="290"/>
      <c r="D529" s="290"/>
      <c r="E529" s="290"/>
    </row>
    <row r="530" spans="1:5">
      <c r="A530" s="290"/>
      <c r="B530" s="290"/>
      <c r="C530" s="290"/>
      <c r="D530" s="290"/>
      <c r="E530" s="290"/>
    </row>
    <row r="531" spans="1:5">
      <c r="A531" s="290"/>
      <c r="B531" s="290"/>
      <c r="C531" s="290"/>
      <c r="D531" s="290"/>
      <c r="E531" s="290"/>
    </row>
    <row r="532" spans="1:5">
      <c r="A532" s="290"/>
      <c r="B532" s="290"/>
      <c r="C532" s="290"/>
      <c r="D532" s="290"/>
      <c r="E532" s="290"/>
    </row>
    <row r="533" spans="1:5">
      <c r="A533" s="290"/>
      <c r="B533" s="290"/>
      <c r="C533" s="290"/>
      <c r="D533" s="290"/>
      <c r="E533" s="290"/>
    </row>
    <row r="534" spans="1:5">
      <c r="A534" s="290"/>
      <c r="B534" s="290"/>
      <c r="C534" s="290"/>
      <c r="D534" s="290"/>
      <c r="E534" s="290"/>
    </row>
    <row r="535" spans="1:5">
      <c r="A535" s="290"/>
      <c r="B535" s="290"/>
      <c r="C535" s="290"/>
      <c r="D535" s="290"/>
      <c r="E535" s="290"/>
    </row>
    <row r="536" spans="1:5">
      <c r="A536" s="290"/>
      <c r="B536" s="290"/>
      <c r="C536" s="290"/>
      <c r="D536" s="290"/>
      <c r="E536" s="290"/>
    </row>
    <row r="537" spans="1:5">
      <c r="A537" s="290"/>
      <c r="B537" s="290"/>
      <c r="C537" s="290"/>
      <c r="D537" s="290"/>
      <c r="E537" s="290"/>
    </row>
    <row r="538" spans="1:5">
      <c r="A538" s="290"/>
      <c r="B538" s="290"/>
      <c r="C538" s="290"/>
      <c r="D538" s="290"/>
      <c r="E538" s="290"/>
    </row>
    <row r="539" spans="1:5">
      <c r="A539" s="290"/>
      <c r="B539" s="290"/>
      <c r="C539" s="290"/>
      <c r="D539" s="290"/>
      <c r="E539" s="290"/>
    </row>
    <row r="540" spans="1:5">
      <c r="A540" s="290"/>
      <c r="B540" s="290"/>
      <c r="C540" s="290"/>
      <c r="D540" s="290"/>
      <c r="E540" s="290"/>
    </row>
    <row r="541" spans="1:5">
      <c r="A541" s="290"/>
      <c r="B541" s="290"/>
      <c r="C541" s="290"/>
      <c r="D541" s="290"/>
      <c r="E541" s="290"/>
    </row>
    <row r="542" spans="1:5">
      <c r="A542" s="290"/>
      <c r="B542" s="290"/>
      <c r="C542" s="290"/>
      <c r="D542" s="290"/>
      <c r="E542" s="290"/>
    </row>
    <row r="543" spans="1:5">
      <c r="A543" s="290"/>
      <c r="B543" s="290"/>
      <c r="C543" s="290"/>
      <c r="D543" s="290"/>
      <c r="E543" s="290"/>
    </row>
    <row r="544" spans="1:5">
      <c r="A544" s="290"/>
      <c r="B544" s="290"/>
      <c r="C544" s="290"/>
      <c r="D544" s="290"/>
      <c r="E544" s="290"/>
    </row>
    <row r="545" spans="1:5">
      <c r="A545" s="290"/>
      <c r="B545" s="290"/>
      <c r="C545" s="290"/>
      <c r="D545" s="290"/>
      <c r="E545" s="290"/>
    </row>
    <row r="546" spans="1:5">
      <c r="A546" s="290"/>
      <c r="B546" s="290"/>
      <c r="C546" s="290"/>
      <c r="D546" s="290"/>
      <c r="E546" s="290"/>
    </row>
    <row r="547" spans="1:5">
      <c r="A547" s="290"/>
      <c r="B547" s="290"/>
      <c r="C547" s="290"/>
      <c r="D547" s="290"/>
      <c r="E547" s="290"/>
    </row>
    <row r="548" spans="1:5">
      <c r="A548" s="290"/>
      <c r="B548" s="290"/>
      <c r="C548" s="290"/>
      <c r="D548" s="290"/>
      <c r="E548" s="290"/>
    </row>
    <row r="549" spans="1:5">
      <c r="A549" s="290"/>
      <c r="B549" s="290"/>
      <c r="C549" s="290"/>
      <c r="D549" s="290"/>
      <c r="E549" s="290"/>
    </row>
    <row r="550" spans="1:5">
      <c r="A550" s="290"/>
      <c r="B550" s="290"/>
      <c r="C550" s="290"/>
      <c r="D550" s="290"/>
      <c r="E550" s="290"/>
    </row>
    <row r="551" spans="1:5">
      <c r="A551" s="290"/>
      <c r="B551" s="290"/>
      <c r="C551" s="290"/>
      <c r="D551" s="290"/>
      <c r="E551" s="290"/>
    </row>
    <row r="552" spans="1:5">
      <c r="A552" s="290"/>
      <c r="B552" s="290"/>
      <c r="C552" s="290"/>
      <c r="D552" s="290"/>
      <c r="E552" s="290"/>
    </row>
    <row r="553" spans="1:5">
      <c r="A553" s="290"/>
      <c r="B553" s="290"/>
      <c r="C553" s="290"/>
      <c r="D553" s="290"/>
      <c r="E553" s="290"/>
    </row>
    <row r="554" spans="1:5">
      <c r="A554" s="290"/>
      <c r="B554" s="290"/>
      <c r="C554" s="290"/>
      <c r="D554" s="290"/>
      <c r="E554" s="290"/>
    </row>
    <row r="555" spans="1:5">
      <c r="A555" s="290"/>
      <c r="B555" s="290"/>
      <c r="C555" s="290"/>
      <c r="D555" s="290"/>
      <c r="E555" s="290"/>
    </row>
    <row r="556" spans="1:5">
      <c r="A556" s="290"/>
      <c r="B556" s="290"/>
      <c r="C556" s="290"/>
      <c r="D556" s="290"/>
      <c r="E556" s="290"/>
    </row>
    <row r="557" spans="1:5">
      <c r="A557" s="290"/>
      <c r="B557" s="290"/>
      <c r="C557" s="290"/>
      <c r="D557" s="290"/>
      <c r="E557" s="290"/>
    </row>
    <row r="558" spans="1:5">
      <c r="A558" s="290"/>
      <c r="B558" s="290"/>
      <c r="C558" s="290"/>
      <c r="D558" s="290"/>
      <c r="E558" s="290"/>
    </row>
    <row r="559" spans="1:5">
      <c r="A559" s="290"/>
      <c r="B559" s="290"/>
      <c r="C559" s="290"/>
      <c r="D559" s="290"/>
      <c r="E559" s="290"/>
    </row>
    <row r="560" spans="1:5">
      <c r="A560" s="290"/>
      <c r="B560" s="290"/>
      <c r="C560" s="290"/>
      <c r="D560" s="290"/>
      <c r="E560" s="290"/>
    </row>
    <row r="561" spans="1:5">
      <c r="A561" s="290"/>
      <c r="B561" s="290"/>
      <c r="C561" s="290"/>
      <c r="D561" s="290"/>
      <c r="E561" s="290"/>
    </row>
    <row r="562" spans="1:5">
      <c r="A562" s="290"/>
      <c r="B562" s="290"/>
      <c r="C562" s="290"/>
      <c r="D562" s="290"/>
      <c r="E562" s="290"/>
    </row>
    <row r="563" spans="1:5">
      <c r="A563" s="290"/>
      <c r="B563" s="290"/>
      <c r="C563" s="290"/>
      <c r="D563" s="290"/>
      <c r="E563" s="290"/>
    </row>
    <row r="564" spans="1:5">
      <c r="A564" s="290"/>
      <c r="B564" s="290"/>
      <c r="C564" s="290"/>
      <c r="D564" s="290"/>
      <c r="E564" s="290"/>
    </row>
    <row r="565" spans="1:5">
      <c r="A565" s="290"/>
      <c r="B565" s="290"/>
      <c r="C565" s="290"/>
      <c r="D565" s="290"/>
      <c r="E565" s="290"/>
    </row>
    <row r="566" spans="1:5">
      <c r="A566" s="290"/>
      <c r="B566" s="290"/>
      <c r="C566" s="290"/>
      <c r="D566" s="290"/>
      <c r="E566" s="290"/>
    </row>
    <row r="567" spans="1:5">
      <c r="A567" s="290"/>
      <c r="B567" s="290"/>
      <c r="C567" s="290"/>
      <c r="D567" s="290"/>
      <c r="E567" s="290"/>
    </row>
    <row r="568" spans="1:5">
      <c r="A568" s="290"/>
      <c r="B568" s="290"/>
      <c r="C568" s="290"/>
      <c r="D568" s="290"/>
      <c r="E568" s="290"/>
    </row>
    <row r="569" spans="1:5">
      <c r="A569" s="290"/>
      <c r="B569" s="290"/>
      <c r="C569" s="290"/>
      <c r="D569" s="290"/>
      <c r="E569" s="290"/>
    </row>
    <row r="570" spans="1:5">
      <c r="A570" s="290"/>
      <c r="B570" s="290"/>
      <c r="C570" s="290"/>
      <c r="D570" s="290"/>
      <c r="E570" s="290"/>
    </row>
    <row r="571" spans="1:5">
      <c r="A571" s="290"/>
      <c r="B571" s="290"/>
      <c r="C571" s="290"/>
      <c r="D571" s="290"/>
      <c r="E571" s="290"/>
    </row>
    <row r="572" spans="1:5">
      <c r="A572" s="290"/>
      <c r="B572" s="290"/>
      <c r="C572" s="290"/>
      <c r="D572" s="290"/>
      <c r="E572" s="290"/>
    </row>
    <row r="573" spans="1:5">
      <c r="A573" s="290"/>
      <c r="B573" s="290"/>
      <c r="C573" s="290"/>
      <c r="D573" s="290"/>
      <c r="E573" s="290"/>
    </row>
    <row r="574" spans="1:5">
      <c r="A574" s="290"/>
      <c r="B574" s="290"/>
      <c r="C574" s="290"/>
      <c r="D574" s="290"/>
      <c r="E574" s="290"/>
    </row>
    <row r="575" spans="1:5">
      <c r="A575" s="290"/>
      <c r="B575" s="290"/>
      <c r="C575" s="290"/>
      <c r="D575" s="290"/>
      <c r="E575" s="290"/>
    </row>
    <row r="576" spans="1:5">
      <c r="A576" s="290"/>
      <c r="B576" s="290"/>
      <c r="C576" s="290"/>
      <c r="D576" s="290"/>
      <c r="E576" s="290"/>
    </row>
    <row r="577" spans="1:5">
      <c r="A577" s="290"/>
      <c r="B577" s="290"/>
      <c r="C577" s="290"/>
      <c r="D577" s="290"/>
      <c r="E577" s="290"/>
    </row>
    <row r="578" spans="1:5">
      <c r="A578" s="290"/>
      <c r="B578" s="290"/>
      <c r="C578" s="290"/>
      <c r="D578" s="290"/>
      <c r="E578" s="290"/>
    </row>
    <row r="579" spans="1:5">
      <c r="A579" s="290"/>
      <c r="B579" s="290"/>
      <c r="C579" s="290"/>
      <c r="D579" s="290"/>
      <c r="E579" s="290"/>
    </row>
    <row r="580" spans="1:5">
      <c r="A580" s="290"/>
      <c r="B580" s="290"/>
      <c r="C580" s="290"/>
      <c r="D580" s="290"/>
      <c r="E580" s="290"/>
    </row>
    <row r="581" spans="1:5">
      <c r="A581" s="290"/>
      <c r="B581" s="290"/>
      <c r="C581" s="290"/>
      <c r="D581" s="290"/>
      <c r="E581" s="290"/>
    </row>
    <row r="582" spans="1:5">
      <c r="A582" s="290"/>
      <c r="B582" s="290"/>
      <c r="C582" s="290"/>
      <c r="D582" s="290"/>
      <c r="E582" s="290"/>
    </row>
    <row r="583" spans="1:5">
      <c r="A583" s="290"/>
      <c r="B583" s="290"/>
      <c r="C583" s="290"/>
      <c r="D583" s="290"/>
      <c r="E583" s="290"/>
    </row>
    <row r="584" spans="1:5">
      <c r="A584" s="290"/>
      <c r="B584" s="290"/>
      <c r="C584" s="290"/>
      <c r="D584" s="290"/>
      <c r="E584" s="290"/>
    </row>
    <row r="585" spans="1:5">
      <c r="A585" s="290"/>
      <c r="B585" s="290"/>
      <c r="C585" s="290"/>
      <c r="D585" s="290"/>
      <c r="E585" s="290"/>
    </row>
    <row r="586" spans="1:5">
      <c r="A586" s="290"/>
      <c r="B586" s="290"/>
      <c r="C586" s="290"/>
      <c r="D586" s="290"/>
      <c r="E586" s="290"/>
    </row>
    <row r="587" spans="1:5">
      <c r="A587" s="290"/>
      <c r="B587" s="290"/>
      <c r="C587" s="290"/>
      <c r="D587" s="290"/>
      <c r="E587" s="290"/>
    </row>
    <row r="588" spans="1:5">
      <c r="A588" s="290"/>
      <c r="B588" s="290"/>
      <c r="C588" s="290"/>
      <c r="D588" s="290"/>
      <c r="E588" s="290"/>
    </row>
    <row r="589" spans="1:5">
      <c r="A589" s="290"/>
      <c r="B589" s="290"/>
      <c r="C589" s="290"/>
      <c r="D589" s="290"/>
      <c r="E589" s="290"/>
    </row>
    <row r="590" spans="1:5">
      <c r="A590" s="290"/>
      <c r="B590" s="290"/>
      <c r="C590" s="290"/>
      <c r="D590" s="290"/>
      <c r="E590" s="290"/>
    </row>
    <row r="591" spans="1:5">
      <c r="A591" s="290"/>
      <c r="B591" s="290"/>
      <c r="C591" s="290"/>
      <c r="D591" s="290"/>
      <c r="E591" s="290"/>
    </row>
    <row r="592" spans="1:5">
      <c r="A592" s="290"/>
      <c r="B592" s="290"/>
      <c r="C592" s="290"/>
      <c r="D592" s="290"/>
      <c r="E592" s="290"/>
    </row>
    <row r="593" spans="1:5">
      <c r="A593" s="290"/>
      <c r="B593" s="290"/>
      <c r="C593" s="290"/>
      <c r="D593" s="290"/>
      <c r="E593" s="290"/>
    </row>
    <row r="594" spans="1:5">
      <c r="A594" s="290"/>
      <c r="B594" s="290"/>
      <c r="C594" s="290"/>
      <c r="D594" s="290"/>
      <c r="E594" s="290"/>
    </row>
    <row r="595" spans="1:5">
      <c r="A595" s="290"/>
      <c r="B595" s="290"/>
      <c r="C595" s="290"/>
      <c r="D595" s="290"/>
      <c r="E595" s="290"/>
    </row>
    <row r="596" spans="1:5">
      <c r="A596" s="290"/>
      <c r="B596" s="290"/>
      <c r="C596" s="290"/>
      <c r="D596" s="290"/>
      <c r="E596" s="290"/>
    </row>
    <row r="597" spans="1:5">
      <c r="A597" s="290"/>
      <c r="B597" s="290"/>
      <c r="C597" s="290"/>
      <c r="D597" s="290"/>
      <c r="E597" s="290"/>
    </row>
    <row r="598" spans="1:5">
      <c r="A598" s="290"/>
      <c r="B598" s="290"/>
      <c r="C598" s="290"/>
      <c r="D598" s="290"/>
      <c r="E598" s="290"/>
    </row>
    <row r="599" spans="1:5">
      <c r="A599" s="290"/>
      <c r="B599" s="290"/>
      <c r="C599" s="290"/>
      <c r="D599" s="290"/>
      <c r="E599" s="290"/>
    </row>
    <row r="600" spans="1:5">
      <c r="A600" s="290"/>
      <c r="B600" s="290"/>
      <c r="C600" s="290"/>
      <c r="D600" s="290"/>
      <c r="E600" s="290"/>
    </row>
    <row r="601" spans="1:5">
      <c r="A601" s="290"/>
      <c r="B601" s="290"/>
      <c r="C601" s="290"/>
      <c r="D601" s="290"/>
      <c r="E601" s="290"/>
    </row>
    <row r="602" spans="1:5">
      <c r="A602" s="290"/>
      <c r="B602" s="290"/>
      <c r="C602" s="290"/>
      <c r="D602" s="290"/>
      <c r="E602" s="290"/>
    </row>
    <row r="603" spans="1:5">
      <c r="A603" s="290"/>
      <c r="B603" s="290"/>
      <c r="C603" s="290"/>
      <c r="D603" s="290"/>
      <c r="E603" s="290"/>
    </row>
    <row r="604" spans="1:5">
      <c r="A604" s="290"/>
      <c r="B604" s="290"/>
      <c r="C604" s="290"/>
      <c r="D604" s="290"/>
      <c r="E604" s="290"/>
    </row>
    <row r="605" spans="1:5">
      <c r="A605" s="290"/>
      <c r="B605" s="290"/>
      <c r="C605" s="290"/>
      <c r="D605" s="290"/>
      <c r="E605" s="290"/>
    </row>
    <row r="606" spans="1:5">
      <c r="A606" s="290"/>
      <c r="B606" s="290"/>
      <c r="C606" s="290"/>
      <c r="D606" s="290"/>
      <c r="E606" s="290"/>
    </row>
    <row r="607" spans="1:5">
      <c r="A607" s="290"/>
      <c r="B607" s="290"/>
      <c r="C607" s="290"/>
      <c r="D607" s="290"/>
      <c r="E607" s="290"/>
    </row>
    <row r="608" spans="1:5">
      <c r="A608" s="290"/>
      <c r="B608" s="290"/>
      <c r="C608" s="290"/>
      <c r="D608" s="290"/>
      <c r="E608" s="290"/>
    </row>
    <row r="609" spans="1:5">
      <c r="A609" s="290"/>
      <c r="B609" s="290"/>
      <c r="C609" s="290"/>
      <c r="D609" s="290"/>
      <c r="E609" s="290"/>
    </row>
    <row r="610" spans="1:5">
      <c r="A610" s="290"/>
      <c r="B610" s="290"/>
      <c r="C610" s="290"/>
      <c r="D610" s="290"/>
      <c r="E610" s="290"/>
    </row>
    <row r="611" spans="1:5">
      <c r="A611" s="290"/>
      <c r="B611" s="290"/>
      <c r="C611" s="290"/>
      <c r="D611" s="290"/>
      <c r="E611" s="290"/>
    </row>
    <row r="612" spans="1:5">
      <c r="A612" s="290"/>
      <c r="B612" s="290"/>
      <c r="C612" s="290"/>
      <c r="D612" s="290"/>
      <c r="E612" s="290"/>
    </row>
    <row r="613" spans="1:5">
      <c r="A613" s="290"/>
      <c r="B613" s="290"/>
      <c r="C613" s="290"/>
      <c r="D613" s="290"/>
      <c r="E613" s="290"/>
    </row>
    <row r="614" spans="1:5">
      <c r="A614" s="290"/>
      <c r="B614" s="290"/>
      <c r="C614" s="290"/>
      <c r="D614" s="290"/>
      <c r="E614" s="290"/>
    </row>
    <row r="615" spans="1:5">
      <c r="A615" s="290"/>
      <c r="B615" s="290"/>
      <c r="C615" s="290"/>
      <c r="D615" s="290"/>
      <c r="E615" s="290"/>
    </row>
    <row r="616" spans="1:5">
      <c r="A616" s="290"/>
      <c r="B616" s="290"/>
      <c r="C616" s="290"/>
      <c r="D616" s="290"/>
      <c r="E616" s="290"/>
    </row>
    <row r="617" spans="1:5">
      <c r="A617" s="290"/>
      <c r="B617" s="290"/>
      <c r="C617" s="290"/>
      <c r="D617" s="290"/>
      <c r="E617" s="290"/>
    </row>
    <row r="618" spans="1:5">
      <c r="A618" s="290"/>
      <c r="B618" s="290"/>
      <c r="C618" s="290"/>
      <c r="D618" s="290"/>
      <c r="E618" s="290"/>
    </row>
    <row r="619" spans="1:5">
      <c r="A619" s="290"/>
      <c r="B619" s="290"/>
      <c r="C619" s="290"/>
      <c r="D619" s="290"/>
      <c r="E619" s="290"/>
    </row>
    <row r="620" spans="1:5">
      <c r="A620" s="290"/>
      <c r="B620" s="290"/>
      <c r="C620" s="290"/>
      <c r="D620" s="290"/>
      <c r="E620" s="290"/>
    </row>
    <row r="621" spans="1:5">
      <c r="A621" s="290"/>
      <c r="B621" s="290"/>
      <c r="C621" s="290"/>
      <c r="D621" s="290"/>
      <c r="E621" s="290"/>
    </row>
    <row r="622" spans="1:5">
      <c r="A622" s="290"/>
      <c r="B622" s="290"/>
      <c r="C622" s="290"/>
      <c r="D622" s="290"/>
      <c r="E622" s="290"/>
    </row>
    <row r="623" spans="1:5">
      <c r="A623" s="290"/>
      <c r="B623" s="290"/>
      <c r="C623" s="290"/>
      <c r="D623" s="290"/>
      <c r="E623" s="290"/>
    </row>
    <row r="624" spans="1:5">
      <c r="A624" s="290"/>
      <c r="B624" s="290"/>
      <c r="C624" s="290"/>
      <c r="D624" s="290"/>
      <c r="E624" s="290"/>
    </row>
    <row r="625" spans="1:5">
      <c r="A625" s="290"/>
      <c r="B625" s="290"/>
      <c r="C625" s="290"/>
      <c r="D625" s="290"/>
      <c r="E625" s="290"/>
    </row>
    <row r="626" spans="1:5">
      <c r="A626" s="290"/>
      <c r="B626" s="290"/>
      <c r="C626" s="290"/>
      <c r="D626" s="290"/>
      <c r="E626" s="290"/>
    </row>
    <row r="627" spans="1:5">
      <c r="A627" s="290"/>
      <c r="B627" s="290"/>
      <c r="C627" s="290"/>
      <c r="D627" s="290"/>
      <c r="E627" s="290"/>
    </row>
    <row r="628" spans="1:5">
      <c r="A628" s="290"/>
      <c r="B628" s="290"/>
      <c r="C628" s="290"/>
      <c r="D628" s="290"/>
      <c r="E628" s="290"/>
    </row>
    <row r="629" spans="1:5">
      <c r="A629" s="290"/>
      <c r="B629" s="290"/>
      <c r="C629" s="290"/>
      <c r="D629" s="290"/>
      <c r="E629" s="290"/>
    </row>
    <row r="630" spans="1:5">
      <c r="A630" s="290"/>
      <c r="B630" s="290"/>
      <c r="C630" s="290"/>
      <c r="D630" s="290"/>
      <c r="E630" s="290"/>
    </row>
    <row r="631" spans="1:5">
      <c r="A631" s="290"/>
      <c r="B631" s="290"/>
      <c r="C631" s="290"/>
      <c r="D631" s="290"/>
      <c r="E631" s="290"/>
    </row>
    <row r="632" spans="1:5">
      <c r="A632" s="290"/>
      <c r="B632" s="290"/>
      <c r="C632" s="290"/>
      <c r="D632" s="290"/>
      <c r="E632" s="290"/>
    </row>
    <row r="633" spans="1:5">
      <c r="A633" s="290"/>
      <c r="B633" s="290"/>
      <c r="C633" s="290"/>
      <c r="D633" s="290"/>
      <c r="E633" s="290"/>
    </row>
    <row r="634" spans="1:5">
      <c r="A634" s="290"/>
      <c r="B634" s="290"/>
      <c r="C634" s="290"/>
      <c r="D634" s="290"/>
      <c r="E634" s="290"/>
    </row>
    <row r="635" spans="1:5">
      <c r="A635" s="290"/>
      <c r="B635" s="290"/>
      <c r="C635" s="290"/>
      <c r="D635" s="290"/>
      <c r="E635" s="290"/>
    </row>
    <row r="636" spans="1:5">
      <c r="A636" s="290"/>
      <c r="B636" s="290"/>
      <c r="C636" s="290"/>
      <c r="D636" s="290"/>
      <c r="E636" s="290"/>
    </row>
    <row r="637" spans="1:5">
      <c r="A637" s="290"/>
      <c r="B637" s="290"/>
      <c r="C637" s="290"/>
      <c r="D637" s="290"/>
      <c r="E637" s="290"/>
    </row>
    <row r="638" spans="1:5">
      <c r="A638" s="290"/>
      <c r="B638" s="290"/>
      <c r="C638" s="290"/>
      <c r="D638" s="290"/>
      <c r="E638" s="290"/>
    </row>
    <row r="639" spans="1:5">
      <c r="A639" s="290"/>
      <c r="B639" s="290"/>
      <c r="C639" s="290"/>
      <c r="D639" s="290"/>
      <c r="E639" s="290"/>
    </row>
    <row r="640" spans="1:5">
      <c r="A640" s="290"/>
      <c r="B640" s="290"/>
      <c r="C640" s="290"/>
      <c r="D640" s="290"/>
      <c r="E640" s="290"/>
    </row>
    <row r="641" spans="1:5">
      <c r="A641" s="290"/>
      <c r="B641" s="290"/>
      <c r="C641" s="290"/>
      <c r="D641" s="290"/>
      <c r="E641" s="290"/>
    </row>
    <row r="642" spans="1:5">
      <c r="A642" s="290"/>
      <c r="B642" s="290"/>
      <c r="C642" s="290"/>
      <c r="D642" s="290"/>
      <c r="E642" s="290"/>
    </row>
    <row r="643" spans="1:5">
      <c r="A643" s="290"/>
      <c r="B643" s="290"/>
      <c r="C643" s="290"/>
      <c r="D643" s="290"/>
      <c r="E643" s="290"/>
    </row>
    <row r="644" spans="1:5">
      <c r="A644" s="290"/>
      <c r="B644" s="290"/>
      <c r="C644" s="290"/>
      <c r="D644" s="290"/>
      <c r="E644" s="290"/>
    </row>
    <row r="645" spans="1:5">
      <c r="A645" s="290"/>
      <c r="B645" s="290"/>
      <c r="C645" s="290"/>
      <c r="D645" s="290"/>
      <c r="E645" s="290"/>
    </row>
    <row r="646" spans="1:5">
      <c r="A646" s="290"/>
      <c r="B646" s="290"/>
      <c r="C646" s="290"/>
      <c r="D646" s="290"/>
      <c r="E646" s="290"/>
    </row>
    <row r="647" spans="1:5">
      <c r="A647" s="290"/>
      <c r="B647" s="290"/>
      <c r="C647" s="290"/>
      <c r="D647" s="290"/>
      <c r="E647" s="290"/>
    </row>
    <row r="648" spans="1:5">
      <c r="A648" s="290"/>
      <c r="B648" s="290"/>
      <c r="C648" s="290"/>
      <c r="D648" s="290"/>
      <c r="E648" s="290"/>
    </row>
    <row r="649" spans="1:5">
      <c r="A649" s="290"/>
      <c r="B649" s="290"/>
      <c r="C649" s="290"/>
      <c r="D649" s="290"/>
      <c r="E649" s="290"/>
    </row>
    <row r="650" spans="1:5">
      <c r="A650" s="290"/>
      <c r="B650" s="290"/>
      <c r="C650" s="290"/>
      <c r="D650" s="290"/>
      <c r="E650" s="290"/>
    </row>
    <row r="651" spans="1:5">
      <c r="A651" s="290"/>
      <c r="B651" s="290"/>
      <c r="C651" s="290"/>
      <c r="D651" s="290"/>
      <c r="E651" s="290"/>
    </row>
    <row r="652" spans="1:5">
      <c r="A652" s="290"/>
      <c r="B652" s="290"/>
      <c r="C652" s="290"/>
      <c r="D652" s="290"/>
      <c r="E652" s="290"/>
    </row>
    <row r="653" spans="1:5">
      <c r="A653" s="290"/>
      <c r="B653" s="290"/>
      <c r="C653" s="290"/>
      <c r="D653" s="290"/>
      <c r="E653" s="290"/>
    </row>
    <row r="654" spans="1:5">
      <c r="A654" s="290"/>
      <c r="B654" s="290"/>
      <c r="C654" s="290"/>
      <c r="D654" s="290"/>
      <c r="E654" s="290"/>
    </row>
    <row r="655" spans="1:5">
      <c r="A655" s="290"/>
      <c r="B655" s="290"/>
      <c r="C655" s="290"/>
      <c r="D655" s="290"/>
      <c r="E655" s="290"/>
    </row>
    <row r="656" spans="1:5">
      <c r="A656" s="290"/>
      <c r="B656" s="290"/>
      <c r="C656" s="290"/>
      <c r="D656" s="290"/>
      <c r="E656" s="290"/>
    </row>
    <row r="657" spans="1:5">
      <c r="A657" s="290"/>
      <c r="B657" s="290"/>
      <c r="C657" s="290"/>
      <c r="D657" s="290"/>
      <c r="E657" s="290"/>
    </row>
    <row r="658" spans="1:5">
      <c r="A658" s="290"/>
      <c r="B658" s="290"/>
      <c r="C658" s="290"/>
      <c r="D658" s="290"/>
      <c r="E658" s="290"/>
    </row>
    <row r="659" spans="1:5">
      <c r="A659" s="290"/>
      <c r="B659" s="290"/>
      <c r="C659" s="290"/>
      <c r="D659" s="290"/>
      <c r="E659" s="290"/>
    </row>
    <row r="660" spans="1:5">
      <c r="A660" s="290"/>
      <c r="B660" s="290"/>
      <c r="C660" s="290"/>
      <c r="D660" s="290"/>
      <c r="E660" s="290"/>
    </row>
    <row r="661" spans="1:5">
      <c r="A661" s="290"/>
      <c r="B661" s="290"/>
      <c r="C661" s="290"/>
      <c r="D661" s="290"/>
      <c r="E661" s="290"/>
    </row>
    <row r="662" spans="1:5">
      <c r="A662" s="290"/>
      <c r="B662" s="290"/>
      <c r="C662" s="290"/>
      <c r="D662" s="290"/>
      <c r="E662" s="290"/>
    </row>
    <row r="663" spans="1:5">
      <c r="A663" s="290"/>
      <c r="B663" s="290"/>
      <c r="C663" s="290"/>
      <c r="D663" s="290"/>
      <c r="E663" s="290"/>
    </row>
    <row r="664" spans="1:5">
      <c r="A664" s="290"/>
      <c r="B664" s="290"/>
      <c r="C664" s="290"/>
      <c r="D664" s="290"/>
      <c r="E664" s="290"/>
    </row>
    <row r="665" spans="1:5">
      <c r="A665" s="290"/>
      <c r="B665" s="290"/>
      <c r="C665" s="290"/>
      <c r="D665" s="290"/>
      <c r="E665" s="290"/>
    </row>
    <row r="666" spans="1:5">
      <c r="A666" s="290"/>
      <c r="B666" s="290"/>
      <c r="C666" s="290"/>
      <c r="D666" s="290"/>
      <c r="E666" s="290"/>
    </row>
    <row r="667" spans="1:5">
      <c r="A667" s="290"/>
      <c r="B667" s="290"/>
      <c r="C667" s="290"/>
      <c r="D667" s="290"/>
      <c r="E667" s="290"/>
    </row>
    <row r="668" spans="1:5">
      <c r="A668" s="290"/>
      <c r="B668" s="290"/>
      <c r="C668" s="290"/>
      <c r="D668" s="290"/>
      <c r="E668" s="290"/>
    </row>
    <row r="669" spans="1:5">
      <c r="A669" s="290"/>
      <c r="B669" s="290"/>
      <c r="C669" s="290"/>
      <c r="D669" s="290"/>
      <c r="E669" s="290"/>
    </row>
    <row r="670" spans="1:5">
      <c r="A670" s="290"/>
      <c r="B670" s="290"/>
      <c r="C670" s="290"/>
      <c r="D670" s="290"/>
      <c r="E670" s="290"/>
    </row>
    <row r="671" spans="1:5">
      <c r="A671" s="290"/>
      <c r="B671" s="290"/>
      <c r="C671" s="290"/>
      <c r="D671" s="290"/>
      <c r="E671" s="290"/>
    </row>
    <row r="672" spans="1:5">
      <c r="A672" s="290"/>
      <c r="B672" s="290"/>
      <c r="C672" s="290"/>
      <c r="D672" s="290"/>
      <c r="E672" s="290"/>
    </row>
    <row r="673" spans="1:5">
      <c r="A673" s="290"/>
      <c r="B673" s="290"/>
      <c r="C673" s="290"/>
      <c r="D673" s="290"/>
      <c r="E673" s="290"/>
    </row>
    <row r="674" spans="1:5">
      <c r="A674" s="290"/>
      <c r="B674" s="290"/>
      <c r="C674" s="290"/>
      <c r="D674" s="290"/>
      <c r="E674" s="290"/>
    </row>
    <row r="675" spans="1:5">
      <c r="A675" s="290"/>
      <c r="B675" s="290"/>
      <c r="C675" s="290"/>
      <c r="D675" s="290"/>
      <c r="E675" s="290"/>
    </row>
    <row r="676" spans="1:5">
      <c r="A676" s="290"/>
      <c r="B676" s="290"/>
      <c r="C676" s="290"/>
      <c r="D676" s="290"/>
      <c r="E676" s="290"/>
    </row>
    <row r="677" spans="1:5">
      <c r="A677" s="290"/>
      <c r="B677" s="290"/>
      <c r="C677" s="290"/>
      <c r="D677" s="290"/>
      <c r="E677" s="290"/>
    </row>
    <row r="678" spans="1:5">
      <c r="A678" s="290"/>
      <c r="B678" s="290"/>
      <c r="C678" s="290"/>
      <c r="D678" s="290"/>
      <c r="E678" s="290"/>
    </row>
    <row r="679" spans="1:5">
      <c r="A679" s="290"/>
      <c r="B679" s="290"/>
      <c r="C679" s="290"/>
      <c r="D679" s="290"/>
      <c r="E679" s="290"/>
    </row>
    <row r="680" spans="1:5">
      <c r="A680" s="290"/>
      <c r="B680" s="290"/>
      <c r="C680" s="290"/>
      <c r="D680" s="290"/>
      <c r="E680" s="290"/>
    </row>
    <row r="681" spans="1:5">
      <c r="A681" s="290"/>
      <c r="B681" s="290"/>
      <c r="C681" s="290"/>
      <c r="D681" s="290"/>
      <c r="E681" s="290"/>
    </row>
    <row r="682" spans="1:5">
      <c r="A682" s="290"/>
      <c r="B682" s="290"/>
      <c r="C682" s="290"/>
      <c r="D682" s="290"/>
      <c r="E682" s="290"/>
    </row>
    <row r="683" spans="1:5">
      <c r="A683" s="290"/>
      <c r="B683" s="290"/>
      <c r="C683" s="290"/>
      <c r="D683" s="290"/>
      <c r="E683" s="290"/>
    </row>
    <row r="684" spans="1:5">
      <c r="A684" s="290"/>
      <c r="B684" s="290"/>
      <c r="C684" s="290"/>
      <c r="D684" s="290"/>
      <c r="E684" s="290"/>
    </row>
    <row r="685" spans="1:5">
      <c r="A685" s="290"/>
      <c r="B685" s="290"/>
      <c r="C685" s="290"/>
      <c r="D685" s="290"/>
      <c r="E685" s="290"/>
    </row>
    <row r="686" spans="1:5">
      <c r="A686" s="290"/>
      <c r="B686" s="290"/>
      <c r="C686" s="290"/>
      <c r="D686" s="290"/>
      <c r="E686" s="290"/>
    </row>
    <row r="687" spans="1:5">
      <c r="A687" s="290"/>
      <c r="B687" s="290"/>
      <c r="C687" s="290"/>
      <c r="D687" s="290"/>
      <c r="E687" s="290"/>
    </row>
    <row r="688" spans="1:5">
      <c r="A688" s="290"/>
      <c r="B688" s="290"/>
      <c r="C688" s="290"/>
      <c r="D688" s="290"/>
      <c r="E688" s="290"/>
    </row>
    <row r="689" spans="1:5">
      <c r="A689" s="290"/>
      <c r="B689" s="290"/>
      <c r="C689" s="290"/>
      <c r="D689" s="290"/>
      <c r="E689" s="290"/>
    </row>
    <row r="690" spans="1:5">
      <c r="A690" s="290"/>
      <c r="B690" s="290"/>
      <c r="C690" s="290"/>
      <c r="D690" s="290"/>
      <c r="E690" s="290"/>
    </row>
    <row r="691" spans="1:5">
      <c r="A691" s="290"/>
      <c r="B691" s="290"/>
      <c r="C691" s="290"/>
      <c r="D691" s="290"/>
      <c r="E691" s="290"/>
    </row>
    <row r="692" spans="1:5">
      <c r="A692" s="290"/>
      <c r="B692" s="290"/>
      <c r="C692" s="290"/>
      <c r="D692" s="290"/>
      <c r="E692" s="290"/>
    </row>
    <row r="693" spans="1:5">
      <c r="A693" s="290"/>
      <c r="B693" s="290"/>
      <c r="C693" s="290"/>
      <c r="D693" s="290"/>
      <c r="E693" s="290"/>
    </row>
    <row r="694" spans="1:5">
      <c r="A694" s="290"/>
      <c r="B694" s="290"/>
      <c r="C694" s="290"/>
      <c r="D694" s="290"/>
      <c r="E694" s="290"/>
    </row>
    <row r="695" spans="1:5">
      <c r="A695" s="290"/>
      <c r="B695" s="290"/>
      <c r="C695" s="290"/>
      <c r="D695" s="290"/>
      <c r="E695" s="290"/>
    </row>
    <row r="696" spans="1:5">
      <c r="A696" s="290"/>
      <c r="B696" s="290"/>
      <c r="C696" s="290"/>
      <c r="D696" s="290"/>
      <c r="E696" s="290"/>
    </row>
    <row r="697" spans="1:5">
      <c r="A697" s="290"/>
      <c r="B697" s="290"/>
      <c r="C697" s="290"/>
      <c r="D697" s="290"/>
      <c r="E697" s="290"/>
    </row>
    <row r="698" spans="1:5">
      <c r="A698" s="290"/>
      <c r="B698" s="290"/>
      <c r="C698" s="290"/>
      <c r="D698" s="290"/>
      <c r="E698" s="290"/>
    </row>
    <row r="699" spans="1:5">
      <c r="A699" s="290"/>
      <c r="B699" s="290"/>
      <c r="C699" s="290"/>
      <c r="D699" s="290"/>
      <c r="E699" s="290"/>
    </row>
    <row r="700" spans="1:5">
      <c r="A700" s="290"/>
      <c r="B700" s="290"/>
      <c r="C700" s="290"/>
      <c r="D700" s="290"/>
      <c r="E700" s="290"/>
    </row>
    <row r="701" spans="1:5">
      <c r="A701" s="290"/>
      <c r="B701" s="290"/>
      <c r="C701" s="290"/>
      <c r="D701" s="290"/>
      <c r="E701" s="290"/>
    </row>
    <row r="702" spans="1:5">
      <c r="A702" s="290"/>
      <c r="B702" s="290"/>
      <c r="C702" s="290"/>
      <c r="D702" s="290"/>
      <c r="E702" s="290"/>
    </row>
    <row r="703" spans="1:5">
      <c r="A703" s="290"/>
      <c r="B703" s="290"/>
      <c r="C703" s="290"/>
      <c r="D703" s="290"/>
      <c r="E703" s="290"/>
    </row>
    <row r="704" spans="1:5">
      <c r="A704" s="290"/>
      <c r="B704" s="290"/>
      <c r="C704" s="290"/>
      <c r="D704" s="290"/>
      <c r="E704" s="290"/>
    </row>
    <row r="705" spans="1:5">
      <c r="A705" s="290"/>
      <c r="B705" s="290"/>
      <c r="C705" s="290"/>
      <c r="D705" s="290"/>
      <c r="E705" s="290"/>
    </row>
    <row r="706" spans="1:5">
      <c r="A706" s="290"/>
      <c r="B706" s="290"/>
      <c r="C706" s="290"/>
      <c r="D706" s="290"/>
      <c r="E706" s="290"/>
    </row>
    <row r="707" spans="1:5">
      <c r="A707" s="290"/>
      <c r="B707" s="290"/>
      <c r="C707" s="290"/>
      <c r="D707" s="290"/>
      <c r="E707" s="290"/>
    </row>
    <row r="708" spans="1:5">
      <c r="A708" s="290"/>
      <c r="B708" s="290"/>
      <c r="C708" s="290"/>
      <c r="D708" s="290"/>
      <c r="E708" s="290"/>
    </row>
    <row r="709" spans="1:5">
      <c r="A709" s="290"/>
      <c r="B709" s="290"/>
      <c r="C709" s="290"/>
      <c r="D709" s="290"/>
      <c r="E709" s="290"/>
    </row>
    <row r="710" spans="1:5">
      <c r="A710" s="290"/>
      <c r="B710" s="290"/>
      <c r="C710" s="290"/>
      <c r="D710" s="290"/>
      <c r="E710" s="290"/>
    </row>
    <row r="711" spans="1:5">
      <c r="A711" s="290"/>
      <c r="B711" s="290"/>
      <c r="C711" s="290"/>
      <c r="D711" s="290"/>
      <c r="E711" s="290"/>
    </row>
    <row r="712" spans="1:5">
      <c r="A712" s="290"/>
      <c r="B712" s="290"/>
      <c r="C712" s="290"/>
      <c r="D712" s="290"/>
      <c r="E712" s="290"/>
    </row>
    <row r="713" spans="1:5">
      <c r="A713" s="290"/>
      <c r="B713" s="290"/>
      <c r="C713" s="290"/>
      <c r="D713" s="290"/>
      <c r="E713" s="290"/>
    </row>
    <row r="714" spans="1:5">
      <c r="A714" s="290"/>
      <c r="B714" s="290"/>
      <c r="C714" s="290"/>
      <c r="D714" s="290"/>
      <c r="E714" s="290"/>
    </row>
    <row r="715" spans="1:5">
      <c r="A715" s="290"/>
      <c r="B715" s="290"/>
      <c r="C715" s="290"/>
      <c r="D715" s="290"/>
      <c r="E715" s="290"/>
    </row>
    <row r="716" spans="1:5">
      <c r="A716" s="290"/>
      <c r="B716" s="290"/>
      <c r="C716" s="290"/>
      <c r="D716" s="290"/>
      <c r="E716" s="290"/>
    </row>
    <row r="717" spans="1:5">
      <c r="A717" s="290"/>
      <c r="B717" s="290"/>
      <c r="C717" s="290"/>
      <c r="D717" s="290"/>
      <c r="E717" s="290"/>
    </row>
    <row r="718" spans="1:5">
      <c r="A718" s="290"/>
      <c r="B718" s="290"/>
      <c r="C718" s="290"/>
      <c r="D718" s="290"/>
      <c r="E718" s="290"/>
    </row>
    <row r="719" spans="1:5">
      <c r="A719" s="290"/>
      <c r="B719" s="290"/>
      <c r="C719" s="290"/>
      <c r="D719" s="290"/>
      <c r="E719" s="290"/>
    </row>
    <row r="720" spans="1:5">
      <c r="A720" s="290"/>
      <c r="B720" s="290"/>
      <c r="C720" s="290"/>
      <c r="D720" s="290"/>
      <c r="E720" s="290"/>
    </row>
    <row r="721" spans="1:5">
      <c r="A721" s="290"/>
      <c r="B721" s="290"/>
      <c r="C721" s="290"/>
      <c r="D721" s="290"/>
      <c r="E721" s="290"/>
    </row>
    <row r="722" spans="1:5">
      <c r="A722" s="290"/>
      <c r="B722" s="290"/>
      <c r="C722" s="290"/>
      <c r="D722" s="290"/>
      <c r="E722" s="290"/>
    </row>
    <row r="723" spans="1:5">
      <c r="A723" s="290"/>
      <c r="B723" s="290"/>
      <c r="C723" s="290"/>
      <c r="D723" s="290"/>
      <c r="E723" s="290"/>
    </row>
    <row r="724" spans="1:5">
      <c r="A724" s="290"/>
      <c r="B724" s="290"/>
      <c r="C724" s="290"/>
      <c r="D724" s="290"/>
      <c r="E724" s="290"/>
    </row>
    <row r="725" spans="1:5">
      <c r="A725" s="290"/>
      <c r="B725" s="290"/>
      <c r="C725" s="290"/>
      <c r="D725" s="290"/>
      <c r="E725" s="290"/>
    </row>
    <row r="726" spans="1:5">
      <c r="A726" s="290"/>
      <c r="B726" s="290"/>
      <c r="C726" s="290"/>
      <c r="D726" s="290"/>
      <c r="E726" s="290"/>
    </row>
    <row r="727" spans="1:5">
      <c r="A727" s="290"/>
      <c r="B727" s="290"/>
      <c r="C727" s="290"/>
      <c r="D727" s="290"/>
      <c r="E727" s="290"/>
    </row>
    <row r="728" spans="1:5">
      <c r="A728" s="290"/>
      <c r="B728" s="290"/>
      <c r="C728" s="290"/>
      <c r="D728" s="290"/>
      <c r="E728" s="290"/>
    </row>
    <row r="729" spans="1:5">
      <c r="A729" s="290"/>
      <c r="B729" s="290"/>
      <c r="C729" s="290"/>
      <c r="D729" s="290"/>
      <c r="E729" s="290"/>
    </row>
    <row r="730" spans="1:5">
      <c r="A730" s="290"/>
      <c r="B730" s="290"/>
      <c r="C730" s="290"/>
      <c r="D730" s="290"/>
      <c r="E730" s="290"/>
    </row>
    <row r="731" spans="1:5">
      <c r="A731" s="290"/>
      <c r="B731" s="290"/>
      <c r="C731" s="290"/>
      <c r="D731" s="290"/>
      <c r="E731" s="290"/>
    </row>
    <row r="732" spans="1:5">
      <c r="A732" s="290"/>
      <c r="B732" s="290"/>
      <c r="C732" s="290"/>
      <c r="D732" s="290"/>
      <c r="E732" s="290"/>
    </row>
    <row r="733" spans="1:5">
      <c r="A733" s="290"/>
      <c r="B733" s="290"/>
      <c r="C733" s="290"/>
      <c r="D733" s="290"/>
      <c r="E733" s="290"/>
    </row>
    <row r="734" spans="1:5">
      <c r="A734" s="290"/>
      <c r="B734" s="290"/>
      <c r="C734" s="290"/>
      <c r="D734" s="290"/>
      <c r="E734" s="290"/>
    </row>
    <row r="735" spans="1:5">
      <c r="A735" s="290"/>
      <c r="B735" s="290"/>
      <c r="C735" s="290"/>
      <c r="D735" s="290"/>
      <c r="E735" s="290"/>
    </row>
    <row r="736" spans="1:5">
      <c r="A736" s="290"/>
      <c r="B736" s="290"/>
      <c r="C736" s="290"/>
      <c r="D736" s="290"/>
      <c r="E736" s="290"/>
    </row>
    <row r="737" spans="1:5">
      <c r="A737" s="290"/>
      <c r="B737" s="290"/>
      <c r="C737" s="290"/>
      <c r="D737" s="290"/>
      <c r="E737" s="290"/>
    </row>
    <row r="738" spans="1:5">
      <c r="A738" s="290"/>
      <c r="B738" s="290"/>
      <c r="C738" s="290"/>
      <c r="D738" s="290"/>
      <c r="E738" s="290"/>
    </row>
    <row r="739" spans="1:5">
      <c r="A739" s="290"/>
      <c r="B739" s="290"/>
      <c r="C739" s="290"/>
      <c r="D739" s="290"/>
      <c r="E739" s="290"/>
    </row>
    <row r="740" spans="1:5">
      <c r="A740" s="290"/>
      <c r="B740" s="290"/>
      <c r="C740" s="290"/>
      <c r="D740" s="290"/>
      <c r="E740" s="290"/>
    </row>
    <row r="741" spans="1:5">
      <c r="A741" s="290"/>
      <c r="B741" s="290"/>
      <c r="C741" s="290"/>
      <c r="D741" s="290"/>
      <c r="E741" s="290"/>
    </row>
    <row r="742" spans="1:5">
      <c r="A742" s="290"/>
      <c r="B742" s="290"/>
      <c r="C742" s="290"/>
      <c r="D742" s="290"/>
      <c r="E742" s="290"/>
    </row>
    <row r="743" spans="1:5">
      <c r="A743" s="290"/>
      <c r="B743" s="290"/>
      <c r="C743" s="290"/>
      <c r="D743" s="290"/>
      <c r="E743" s="290"/>
    </row>
    <row r="744" spans="1:5">
      <c r="A744" s="290"/>
      <c r="B744" s="290"/>
      <c r="C744" s="290"/>
      <c r="D744" s="290"/>
      <c r="E744" s="290"/>
    </row>
    <row r="745" spans="1:5">
      <c r="A745" s="290"/>
      <c r="B745" s="290"/>
      <c r="C745" s="290"/>
      <c r="D745" s="290"/>
      <c r="E745" s="290"/>
    </row>
    <row r="746" spans="1:5">
      <c r="A746" s="290"/>
      <c r="B746" s="290"/>
      <c r="C746" s="290"/>
      <c r="D746" s="290"/>
      <c r="E746" s="290"/>
    </row>
    <row r="747" spans="1:5">
      <c r="A747" s="290"/>
      <c r="B747" s="290"/>
      <c r="C747" s="290"/>
      <c r="D747" s="290"/>
      <c r="E747" s="290"/>
    </row>
    <row r="748" spans="1:5">
      <c r="A748" s="290"/>
      <c r="B748" s="290"/>
      <c r="C748" s="290"/>
      <c r="D748" s="290"/>
      <c r="E748" s="290"/>
    </row>
    <row r="749" spans="1:5">
      <c r="A749" s="290"/>
      <c r="B749" s="290"/>
      <c r="C749" s="290"/>
      <c r="D749" s="290"/>
      <c r="E749" s="290"/>
    </row>
    <row r="750" spans="1:5">
      <c r="A750" s="290"/>
      <c r="B750" s="290"/>
      <c r="C750" s="290"/>
      <c r="D750" s="290"/>
      <c r="E750" s="290"/>
    </row>
    <row r="751" spans="1:5">
      <c r="A751" s="290"/>
      <c r="B751" s="290"/>
      <c r="C751" s="290"/>
      <c r="D751" s="290"/>
      <c r="E751" s="290"/>
    </row>
    <row r="752" spans="1:5">
      <c r="A752" s="290"/>
      <c r="B752" s="290"/>
      <c r="C752" s="290"/>
      <c r="D752" s="290"/>
      <c r="E752" s="290"/>
    </row>
    <row r="753" spans="1:5">
      <c r="A753" s="290"/>
      <c r="B753" s="290"/>
      <c r="C753" s="290"/>
      <c r="D753" s="290"/>
      <c r="E753" s="290"/>
    </row>
    <row r="754" spans="1:5">
      <c r="A754" s="290"/>
      <c r="B754" s="290"/>
      <c r="C754" s="290"/>
      <c r="D754" s="290"/>
      <c r="E754" s="290"/>
    </row>
    <row r="755" spans="1:5">
      <c r="A755" s="290"/>
      <c r="B755" s="290"/>
      <c r="C755" s="290"/>
      <c r="D755" s="290"/>
      <c r="E755" s="290"/>
    </row>
    <row r="756" spans="1:5">
      <c r="A756" s="290"/>
      <c r="B756" s="290"/>
      <c r="C756" s="290"/>
      <c r="D756" s="290"/>
      <c r="E756" s="290"/>
    </row>
    <row r="757" spans="1:5">
      <c r="A757" s="290"/>
      <c r="B757" s="290"/>
      <c r="C757" s="290"/>
      <c r="D757" s="290"/>
      <c r="E757" s="290"/>
    </row>
    <row r="758" spans="1:5">
      <c r="A758" s="290"/>
      <c r="B758" s="290"/>
      <c r="C758" s="290"/>
      <c r="D758" s="290"/>
      <c r="E758" s="290"/>
    </row>
    <row r="759" spans="1:5">
      <c r="A759" s="290"/>
      <c r="B759" s="290"/>
      <c r="C759" s="290"/>
      <c r="D759" s="290"/>
      <c r="E759" s="290"/>
    </row>
    <row r="760" spans="1:5">
      <c r="A760" s="290"/>
      <c r="B760" s="290"/>
      <c r="C760" s="290"/>
      <c r="D760" s="290"/>
      <c r="E760" s="290"/>
    </row>
    <row r="761" spans="1:5">
      <c r="A761" s="290"/>
      <c r="B761" s="290"/>
      <c r="C761" s="290"/>
      <c r="D761" s="290"/>
      <c r="E761" s="290"/>
    </row>
    <row r="762" spans="1:5">
      <c r="A762" s="290"/>
      <c r="B762" s="290"/>
      <c r="C762" s="290"/>
      <c r="D762" s="290"/>
      <c r="E762" s="290"/>
    </row>
    <row r="763" spans="1:5">
      <c r="A763" s="290"/>
      <c r="B763" s="290"/>
      <c r="C763" s="290"/>
      <c r="D763" s="290"/>
      <c r="E763" s="290"/>
    </row>
    <row r="764" spans="1:5">
      <c r="A764" s="290"/>
      <c r="B764" s="290"/>
      <c r="C764" s="290"/>
      <c r="D764" s="290"/>
      <c r="E764" s="290"/>
    </row>
    <row r="765" spans="1:5">
      <c r="A765" s="290"/>
      <c r="B765" s="290"/>
      <c r="C765" s="290"/>
      <c r="D765" s="290"/>
      <c r="E765" s="290"/>
    </row>
    <row r="766" spans="1:5">
      <c r="A766" s="290"/>
      <c r="B766" s="290"/>
      <c r="C766" s="290"/>
      <c r="D766" s="290"/>
      <c r="E766" s="290"/>
    </row>
    <row r="767" spans="1:5">
      <c r="A767" s="290"/>
      <c r="B767" s="290"/>
      <c r="C767" s="290"/>
      <c r="D767" s="290"/>
      <c r="E767" s="290"/>
    </row>
    <row r="768" spans="1:5">
      <c r="A768" s="290"/>
      <c r="B768" s="290"/>
      <c r="C768" s="290"/>
      <c r="D768" s="290"/>
      <c r="E768" s="290"/>
    </row>
    <row r="769" spans="1:5">
      <c r="A769" s="290"/>
      <c r="B769" s="290"/>
      <c r="C769" s="290"/>
      <c r="D769" s="290"/>
      <c r="E769" s="290"/>
    </row>
    <row r="770" spans="1:5">
      <c r="A770" s="290"/>
      <c r="B770" s="290"/>
      <c r="C770" s="290"/>
      <c r="D770" s="290"/>
      <c r="E770" s="290"/>
    </row>
    <row r="771" spans="1:5">
      <c r="A771" s="290"/>
      <c r="B771" s="290"/>
      <c r="C771" s="290"/>
      <c r="D771" s="290"/>
      <c r="E771" s="290"/>
    </row>
    <row r="772" spans="1:5">
      <c r="A772" s="290"/>
      <c r="B772" s="290"/>
      <c r="C772" s="290"/>
      <c r="D772" s="290"/>
      <c r="E772" s="290"/>
    </row>
    <row r="773" spans="1:5">
      <c r="A773" s="290"/>
      <c r="B773" s="290"/>
      <c r="C773" s="290"/>
      <c r="D773" s="290"/>
      <c r="E773" s="290"/>
    </row>
    <row r="774" spans="1:5">
      <c r="A774" s="290"/>
      <c r="B774" s="290"/>
      <c r="C774" s="290"/>
      <c r="D774" s="290"/>
      <c r="E774" s="290"/>
    </row>
    <row r="775" spans="1:5">
      <c r="A775" s="290"/>
      <c r="B775" s="290"/>
      <c r="C775" s="290"/>
      <c r="D775" s="290"/>
      <c r="E775" s="290"/>
    </row>
    <row r="776" spans="1:5">
      <c r="A776" s="290"/>
      <c r="B776" s="290"/>
      <c r="C776" s="290"/>
      <c r="D776" s="290"/>
      <c r="E776" s="290"/>
    </row>
    <row r="777" spans="1:5">
      <c r="A777" s="290"/>
      <c r="B777" s="290"/>
      <c r="C777" s="290"/>
      <c r="D777" s="290"/>
      <c r="E777" s="290"/>
    </row>
    <row r="778" spans="1:5">
      <c r="A778" s="290"/>
      <c r="B778" s="290"/>
      <c r="C778" s="290"/>
      <c r="D778" s="290"/>
      <c r="E778" s="290"/>
    </row>
    <row r="779" spans="1:5">
      <c r="A779" s="290"/>
      <c r="B779" s="290"/>
      <c r="C779" s="290"/>
      <c r="D779" s="290"/>
      <c r="E779" s="290"/>
    </row>
    <row r="780" spans="1:5">
      <c r="A780" s="290"/>
      <c r="B780" s="290"/>
      <c r="C780" s="290"/>
      <c r="D780" s="290"/>
      <c r="E780" s="290"/>
    </row>
    <row r="781" spans="1:5">
      <c r="A781" s="290"/>
      <c r="B781" s="290"/>
      <c r="C781" s="290"/>
      <c r="D781" s="290"/>
      <c r="E781" s="290"/>
    </row>
    <row r="782" spans="1:5">
      <c r="A782" s="290"/>
      <c r="B782" s="290"/>
      <c r="C782" s="290"/>
      <c r="D782" s="290"/>
      <c r="E782" s="290"/>
    </row>
    <row r="783" spans="1:5">
      <c r="A783" s="290"/>
      <c r="B783" s="290"/>
      <c r="C783" s="290"/>
      <c r="D783" s="290"/>
      <c r="E783" s="290"/>
    </row>
    <row r="784" spans="1:5">
      <c r="A784" s="290"/>
      <c r="B784" s="290"/>
      <c r="C784" s="290"/>
      <c r="D784" s="290"/>
      <c r="E784" s="290"/>
    </row>
    <row r="785" spans="1:5">
      <c r="A785" s="290"/>
      <c r="B785" s="290"/>
      <c r="C785" s="290"/>
      <c r="D785" s="290"/>
      <c r="E785" s="290"/>
    </row>
    <row r="786" spans="1:5">
      <c r="A786" s="290"/>
      <c r="B786" s="290"/>
      <c r="C786" s="290"/>
      <c r="D786" s="290"/>
      <c r="E786" s="290"/>
    </row>
    <row r="787" spans="1:5">
      <c r="A787" s="290"/>
      <c r="B787" s="290"/>
      <c r="C787" s="290"/>
      <c r="D787" s="290"/>
      <c r="E787" s="290"/>
    </row>
    <row r="788" spans="1:5">
      <c r="A788" s="290"/>
      <c r="B788" s="290"/>
      <c r="C788" s="290"/>
      <c r="D788" s="290"/>
      <c r="E788" s="290"/>
    </row>
    <row r="789" spans="1:5">
      <c r="A789" s="290"/>
      <c r="B789" s="290"/>
      <c r="C789" s="290"/>
      <c r="D789" s="290"/>
      <c r="E789" s="290"/>
    </row>
    <row r="790" spans="1:5">
      <c r="A790" s="290"/>
      <c r="B790" s="290"/>
      <c r="C790" s="290"/>
      <c r="D790" s="290"/>
      <c r="E790" s="290"/>
    </row>
    <row r="791" spans="1:5">
      <c r="A791" s="290"/>
      <c r="B791" s="290"/>
      <c r="C791" s="290"/>
      <c r="D791" s="290"/>
      <c r="E791" s="290"/>
    </row>
    <row r="792" spans="1:5">
      <c r="A792" s="290"/>
      <c r="B792" s="290"/>
      <c r="C792" s="290"/>
      <c r="D792" s="290"/>
      <c r="E792" s="290"/>
    </row>
    <row r="793" spans="1:5">
      <c r="A793" s="290"/>
      <c r="B793" s="290"/>
      <c r="C793" s="290"/>
      <c r="D793" s="290"/>
      <c r="E793" s="290"/>
    </row>
    <row r="794" spans="1:5">
      <c r="A794" s="290"/>
      <c r="B794" s="290"/>
      <c r="C794" s="290"/>
      <c r="D794" s="290"/>
      <c r="E794" s="290"/>
    </row>
    <row r="795" spans="1:5">
      <c r="A795" s="290"/>
      <c r="B795" s="290"/>
      <c r="C795" s="290"/>
      <c r="D795" s="290"/>
      <c r="E795" s="290"/>
    </row>
    <row r="796" spans="1:5">
      <c r="A796" s="290"/>
      <c r="B796" s="290"/>
      <c r="C796" s="290"/>
      <c r="D796" s="290"/>
      <c r="E796" s="290"/>
    </row>
    <row r="797" spans="1:5">
      <c r="A797" s="290"/>
      <c r="B797" s="290"/>
      <c r="C797" s="290"/>
      <c r="D797" s="290"/>
      <c r="E797" s="290"/>
    </row>
    <row r="798" spans="1:5">
      <c r="A798" s="290"/>
      <c r="B798" s="290"/>
      <c r="C798" s="290"/>
      <c r="D798" s="290"/>
      <c r="E798" s="290"/>
    </row>
    <row r="799" spans="1:5">
      <c r="A799" s="290"/>
      <c r="B799" s="290"/>
      <c r="C799" s="290"/>
      <c r="D799" s="290"/>
      <c r="E799" s="290"/>
    </row>
    <row r="800" spans="1:5">
      <c r="A800" s="290"/>
      <c r="B800" s="290"/>
      <c r="C800" s="290"/>
      <c r="D800" s="290"/>
      <c r="E800" s="290"/>
    </row>
    <row r="801" spans="1:5">
      <c r="A801" s="290"/>
      <c r="B801" s="290"/>
      <c r="C801" s="290"/>
      <c r="D801" s="290"/>
      <c r="E801" s="290"/>
    </row>
    <row r="802" spans="1:5">
      <c r="A802" s="290"/>
      <c r="B802" s="290"/>
      <c r="C802" s="290"/>
      <c r="D802" s="290"/>
      <c r="E802" s="290"/>
    </row>
    <row r="803" spans="1:5">
      <c r="A803" s="290"/>
      <c r="B803" s="290"/>
      <c r="C803" s="290"/>
      <c r="D803" s="290"/>
      <c r="E803" s="290"/>
    </row>
    <row r="804" spans="1:5">
      <c r="A804" s="290"/>
      <c r="B804" s="290"/>
      <c r="C804" s="290"/>
      <c r="D804" s="290"/>
      <c r="E804" s="290"/>
    </row>
    <row r="805" spans="1:5">
      <c r="A805" s="290"/>
      <c r="B805" s="290"/>
      <c r="C805" s="290"/>
      <c r="D805" s="290"/>
      <c r="E805" s="290"/>
    </row>
    <row r="806" spans="1:5">
      <c r="A806" s="290"/>
      <c r="B806" s="290"/>
      <c r="C806" s="290"/>
      <c r="D806" s="290"/>
      <c r="E806" s="290"/>
    </row>
    <row r="807" spans="1:5">
      <c r="A807" s="290"/>
      <c r="B807" s="290"/>
      <c r="C807" s="290"/>
      <c r="D807" s="290"/>
      <c r="E807" s="290"/>
    </row>
    <row r="808" spans="1:5">
      <c r="A808" s="290"/>
      <c r="B808" s="290"/>
      <c r="C808" s="290"/>
      <c r="D808" s="290"/>
      <c r="E808" s="290"/>
    </row>
    <row r="809" spans="1:5">
      <c r="A809" s="290"/>
      <c r="B809" s="290"/>
      <c r="C809" s="290"/>
      <c r="D809" s="290"/>
      <c r="E809" s="290"/>
    </row>
    <row r="810" spans="1:5">
      <c r="A810" s="290"/>
      <c r="B810" s="290"/>
      <c r="C810" s="290"/>
      <c r="D810" s="290"/>
      <c r="E810" s="290"/>
    </row>
    <row r="811" spans="1:5">
      <c r="A811" s="290"/>
      <c r="B811" s="290"/>
      <c r="C811" s="290"/>
      <c r="D811" s="290"/>
      <c r="E811" s="290"/>
    </row>
    <row r="812" spans="1:5">
      <c r="A812" s="290"/>
      <c r="B812" s="290"/>
      <c r="C812" s="290"/>
      <c r="D812" s="290"/>
      <c r="E812" s="290"/>
    </row>
    <row r="813" spans="1:5">
      <c r="A813" s="290"/>
      <c r="B813" s="290"/>
      <c r="C813" s="290"/>
      <c r="D813" s="290"/>
      <c r="E813" s="290"/>
    </row>
    <row r="814" spans="1:5">
      <c r="A814" s="290"/>
      <c r="B814" s="290"/>
      <c r="C814" s="290"/>
      <c r="D814" s="290"/>
      <c r="E814" s="290"/>
    </row>
    <row r="815" spans="1:5">
      <c r="A815" s="290"/>
      <c r="B815" s="290"/>
      <c r="C815" s="290"/>
      <c r="D815" s="290"/>
      <c r="E815" s="290"/>
    </row>
    <row r="816" spans="1:5">
      <c r="A816" s="290"/>
      <c r="B816" s="290"/>
      <c r="C816" s="290"/>
      <c r="D816" s="290"/>
      <c r="E816" s="290"/>
    </row>
    <row r="817" spans="1:5">
      <c r="A817" s="290"/>
      <c r="B817" s="290"/>
      <c r="C817" s="290"/>
      <c r="D817" s="290"/>
      <c r="E817" s="290"/>
    </row>
    <row r="818" spans="1:5">
      <c r="A818" s="290"/>
      <c r="B818" s="290"/>
      <c r="C818" s="290"/>
      <c r="D818" s="290"/>
      <c r="E818" s="290"/>
    </row>
    <row r="819" spans="1:5">
      <c r="A819" s="290"/>
      <c r="B819" s="290"/>
      <c r="C819" s="290"/>
      <c r="D819" s="290"/>
      <c r="E819" s="290"/>
    </row>
    <row r="820" spans="1:5">
      <c r="A820" s="290"/>
      <c r="B820" s="290"/>
      <c r="C820" s="290"/>
      <c r="D820" s="290"/>
      <c r="E820" s="290"/>
    </row>
    <row r="821" spans="1:5">
      <c r="A821" s="290"/>
      <c r="B821" s="290"/>
      <c r="C821" s="290"/>
      <c r="D821" s="290"/>
      <c r="E821" s="290"/>
    </row>
    <row r="822" spans="1:5">
      <c r="A822" s="290"/>
      <c r="B822" s="290"/>
      <c r="C822" s="290"/>
      <c r="D822" s="290"/>
      <c r="E822" s="290"/>
    </row>
    <row r="823" spans="1:5">
      <c r="A823" s="290"/>
      <c r="B823" s="290"/>
      <c r="C823" s="290"/>
      <c r="D823" s="290"/>
      <c r="E823" s="290"/>
    </row>
    <row r="824" spans="1:5">
      <c r="A824" s="290"/>
      <c r="B824" s="290"/>
      <c r="C824" s="290"/>
      <c r="D824" s="290"/>
      <c r="E824" s="290"/>
    </row>
    <row r="825" spans="1:5">
      <c r="A825" s="290"/>
      <c r="B825" s="290"/>
      <c r="C825" s="290"/>
      <c r="D825" s="290"/>
      <c r="E825" s="290"/>
    </row>
    <row r="826" spans="1:5">
      <c r="A826" s="290"/>
      <c r="B826" s="290"/>
      <c r="C826" s="290"/>
      <c r="D826" s="290"/>
      <c r="E826" s="290"/>
    </row>
    <row r="827" spans="1:5">
      <c r="A827" s="290"/>
      <c r="B827" s="290"/>
      <c r="C827" s="290"/>
      <c r="D827" s="290"/>
      <c r="E827" s="290"/>
    </row>
    <row r="828" spans="1:5">
      <c r="A828" s="290"/>
      <c r="B828" s="290"/>
      <c r="C828" s="290"/>
      <c r="D828" s="290"/>
      <c r="E828" s="290"/>
    </row>
    <row r="829" spans="1:5">
      <c r="A829" s="290"/>
      <c r="B829" s="290"/>
      <c r="C829" s="290"/>
      <c r="D829" s="290"/>
      <c r="E829" s="290"/>
    </row>
    <row r="830" spans="1:5">
      <c r="A830" s="290"/>
      <c r="B830" s="290"/>
      <c r="C830" s="290"/>
      <c r="D830" s="290"/>
      <c r="E830" s="290"/>
    </row>
    <row r="831" spans="1:5">
      <c r="A831" s="290"/>
      <c r="B831" s="290"/>
      <c r="C831" s="290"/>
      <c r="D831" s="290"/>
      <c r="E831" s="290"/>
    </row>
    <row r="832" spans="1:5">
      <c r="A832" s="290"/>
      <c r="B832" s="290"/>
      <c r="C832" s="290"/>
      <c r="D832" s="290"/>
      <c r="E832" s="290"/>
    </row>
    <row r="833" spans="1:5">
      <c r="A833" s="290"/>
      <c r="B833" s="290"/>
      <c r="C833" s="290"/>
      <c r="D833" s="290"/>
      <c r="E833" s="290"/>
    </row>
    <row r="834" spans="1:5">
      <c r="A834" s="290"/>
      <c r="B834" s="290"/>
      <c r="C834" s="290"/>
      <c r="D834" s="290"/>
      <c r="E834" s="290"/>
    </row>
    <row r="835" spans="1:5">
      <c r="A835" s="290"/>
      <c r="B835" s="290"/>
      <c r="C835" s="290"/>
      <c r="D835" s="290"/>
      <c r="E835" s="290"/>
    </row>
    <row r="836" spans="1:5">
      <c r="A836" s="290"/>
      <c r="B836" s="290"/>
      <c r="C836" s="290"/>
      <c r="D836" s="290"/>
      <c r="E836" s="290"/>
    </row>
    <row r="837" spans="1:5">
      <c r="A837" s="290"/>
      <c r="B837" s="290"/>
      <c r="C837" s="290"/>
      <c r="D837" s="290"/>
      <c r="E837" s="290"/>
    </row>
    <row r="838" spans="1:5">
      <c r="A838" s="290"/>
      <c r="B838" s="290"/>
      <c r="C838" s="290"/>
      <c r="D838" s="290"/>
      <c r="E838" s="290"/>
    </row>
    <row r="839" spans="1:5">
      <c r="A839" s="290"/>
      <c r="B839" s="290"/>
      <c r="C839" s="290"/>
      <c r="D839" s="290"/>
      <c r="E839" s="290"/>
    </row>
    <row r="840" spans="1:5">
      <c r="A840" s="290"/>
      <c r="B840" s="290"/>
      <c r="C840" s="290"/>
      <c r="D840" s="290"/>
      <c r="E840" s="290"/>
    </row>
    <row r="841" spans="1:5">
      <c r="A841" s="290"/>
      <c r="B841" s="290"/>
      <c r="C841" s="290"/>
      <c r="D841" s="290"/>
      <c r="E841" s="290"/>
    </row>
    <row r="842" spans="1:5">
      <c r="A842" s="290"/>
      <c r="B842" s="290"/>
      <c r="C842" s="290"/>
      <c r="D842" s="290"/>
      <c r="E842" s="290"/>
    </row>
    <row r="843" spans="1:5">
      <c r="A843" s="290"/>
      <c r="B843" s="290"/>
      <c r="C843" s="290"/>
      <c r="D843" s="290"/>
      <c r="E843" s="290"/>
    </row>
    <row r="844" spans="1:5">
      <c r="A844" s="290"/>
      <c r="B844" s="290"/>
      <c r="C844" s="290"/>
      <c r="D844" s="290"/>
      <c r="E844" s="290"/>
    </row>
    <row r="845" spans="1:5">
      <c r="A845" s="290"/>
      <c r="B845" s="290"/>
      <c r="C845" s="290"/>
      <c r="D845" s="290"/>
      <c r="E845" s="290"/>
    </row>
    <row r="846" spans="1:5">
      <c r="A846" s="290"/>
      <c r="B846" s="290"/>
      <c r="C846" s="290"/>
      <c r="D846" s="290"/>
      <c r="E846" s="290"/>
    </row>
    <row r="847" spans="1:5">
      <c r="A847" s="290"/>
      <c r="B847" s="290"/>
      <c r="C847" s="290"/>
      <c r="D847" s="290"/>
      <c r="E847" s="290"/>
    </row>
    <row r="848" spans="1:5">
      <c r="A848" s="290"/>
      <c r="B848" s="290"/>
      <c r="C848" s="290"/>
      <c r="D848" s="290"/>
      <c r="E848" s="290"/>
    </row>
    <row r="849" spans="1:5">
      <c r="A849" s="290"/>
      <c r="B849" s="290"/>
      <c r="C849" s="290"/>
      <c r="D849" s="290"/>
      <c r="E849" s="290"/>
    </row>
    <row r="850" spans="1:5">
      <c r="A850" s="290"/>
      <c r="B850" s="290"/>
      <c r="C850" s="290"/>
      <c r="D850" s="290"/>
      <c r="E850" s="290"/>
    </row>
    <row r="851" spans="1:5">
      <c r="A851" s="290"/>
      <c r="B851" s="290"/>
      <c r="C851" s="290"/>
      <c r="D851" s="290"/>
      <c r="E851" s="290"/>
    </row>
    <row r="852" spans="1:5">
      <c r="A852" s="290"/>
      <c r="B852" s="290"/>
      <c r="C852" s="290"/>
      <c r="D852" s="290"/>
      <c r="E852" s="290"/>
    </row>
    <row r="853" spans="1:5">
      <c r="A853" s="290"/>
      <c r="B853" s="290"/>
      <c r="C853" s="290"/>
      <c r="D853" s="290"/>
      <c r="E853" s="290"/>
    </row>
    <row r="854" spans="1:5">
      <c r="A854" s="290"/>
      <c r="B854" s="290"/>
      <c r="C854" s="290"/>
      <c r="D854" s="290"/>
      <c r="E854" s="290"/>
    </row>
    <row r="855" spans="1:5">
      <c r="A855" s="290"/>
      <c r="B855" s="290"/>
      <c r="C855" s="290"/>
      <c r="D855" s="290"/>
      <c r="E855" s="290"/>
    </row>
    <row r="856" spans="1:5">
      <c r="A856" s="290"/>
      <c r="B856" s="290"/>
      <c r="C856" s="290"/>
      <c r="D856" s="290"/>
      <c r="E856" s="290"/>
    </row>
    <row r="857" spans="1:5">
      <c r="A857" s="290"/>
      <c r="B857" s="290"/>
      <c r="C857" s="290"/>
      <c r="D857" s="290"/>
      <c r="E857" s="290"/>
    </row>
    <row r="858" spans="1:5">
      <c r="A858" s="290"/>
      <c r="B858" s="290"/>
      <c r="C858" s="290"/>
      <c r="D858" s="290"/>
      <c r="E858" s="290"/>
    </row>
    <row r="859" spans="1:5">
      <c r="A859" s="290"/>
      <c r="B859" s="290"/>
      <c r="C859" s="290"/>
      <c r="D859" s="290"/>
      <c r="E859" s="290"/>
    </row>
    <row r="860" spans="1:5">
      <c r="A860" s="290"/>
      <c r="B860" s="290"/>
      <c r="C860" s="290"/>
      <c r="D860" s="290"/>
      <c r="E860" s="290"/>
    </row>
    <row r="861" spans="1:5">
      <c r="A861" s="290"/>
      <c r="B861" s="290"/>
      <c r="C861" s="290"/>
      <c r="D861" s="290"/>
      <c r="E861" s="290"/>
    </row>
    <row r="862" spans="1:5">
      <c r="A862" s="290"/>
      <c r="B862" s="290"/>
      <c r="C862" s="290"/>
      <c r="D862" s="290"/>
      <c r="E862" s="290"/>
    </row>
    <row r="863" spans="1:5">
      <c r="A863" s="290"/>
      <c r="B863" s="290"/>
      <c r="C863" s="290"/>
      <c r="D863" s="290"/>
      <c r="E863" s="290"/>
    </row>
    <row r="864" spans="1:5">
      <c r="A864" s="290"/>
      <c r="B864" s="290"/>
      <c r="C864" s="290"/>
      <c r="D864" s="290"/>
      <c r="E864" s="290"/>
    </row>
    <row r="865" spans="1:5">
      <c r="A865" s="290"/>
      <c r="B865" s="290"/>
      <c r="C865" s="290"/>
      <c r="D865" s="290"/>
      <c r="E865" s="290"/>
    </row>
    <row r="866" spans="1:5">
      <c r="A866" s="290"/>
      <c r="B866" s="290"/>
      <c r="C866" s="290"/>
      <c r="D866" s="290"/>
      <c r="E866" s="290"/>
    </row>
    <row r="867" spans="1:5">
      <c r="A867" s="290"/>
      <c r="B867" s="290"/>
      <c r="C867" s="290"/>
      <c r="D867" s="290"/>
      <c r="E867" s="290"/>
    </row>
    <row r="868" spans="1:5">
      <c r="A868" s="290"/>
      <c r="B868" s="290"/>
      <c r="C868" s="290"/>
      <c r="D868" s="290"/>
      <c r="E868" s="290"/>
    </row>
    <row r="869" spans="1:5">
      <c r="A869" s="290"/>
      <c r="B869" s="290"/>
      <c r="C869" s="290"/>
      <c r="D869" s="290"/>
      <c r="E869" s="290"/>
    </row>
    <row r="870" spans="1:5">
      <c r="A870" s="290"/>
      <c r="B870" s="290"/>
      <c r="C870" s="290"/>
      <c r="D870" s="290"/>
      <c r="E870" s="290"/>
    </row>
    <row r="871" spans="1:5">
      <c r="A871" s="290"/>
      <c r="B871" s="290"/>
      <c r="C871" s="290"/>
      <c r="D871" s="290"/>
      <c r="E871" s="290"/>
    </row>
    <row r="872" spans="1:5">
      <c r="A872" s="290"/>
      <c r="B872" s="290"/>
      <c r="C872" s="290"/>
      <c r="D872" s="290"/>
      <c r="E872" s="290"/>
    </row>
    <row r="873" spans="1:5">
      <c r="A873" s="290"/>
      <c r="B873" s="290"/>
      <c r="C873" s="290"/>
      <c r="D873" s="290"/>
      <c r="E873" s="290"/>
    </row>
    <row r="874" spans="1:5">
      <c r="A874" s="290"/>
      <c r="B874" s="290"/>
      <c r="C874" s="290"/>
      <c r="D874" s="290"/>
      <c r="E874" s="290"/>
    </row>
    <row r="875" spans="1:5">
      <c r="A875" s="290"/>
      <c r="B875" s="290"/>
      <c r="C875" s="290"/>
      <c r="D875" s="290"/>
      <c r="E875" s="290"/>
    </row>
    <row r="876" spans="1:5">
      <c r="A876" s="290"/>
      <c r="B876" s="290"/>
      <c r="C876" s="290"/>
      <c r="D876" s="290"/>
      <c r="E876" s="290"/>
    </row>
    <row r="877" spans="1:5">
      <c r="A877" s="290"/>
      <c r="B877" s="290"/>
      <c r="C877" s="290"/>
      <c r="D877" s="290"/>
      <c r="E877" s="290"/>
    </row>
    <row r="878" spans="1:5">
      <c r="A878" s="290"/>
      <c r="B878" s="290"/>
      <c r="C878" s="290"/>
      <c r="D878" s="290"/>
      <c r="E878" s="290"/>
    </row>
    <row r="879" spans="1:5">
      <c r="A879" s="290"/>
      <c r="B879" s="290"/>
      <c r="C879" s="290"/>
      <c r="D879" s="290"/>
      <c r="E879" s="290"/>
    </row>
    <row r="880" spans="1:5">
      <c r="A880" s="290"/>
      <c r="B880" s="290"/>
      <c r="C880" s="290"/>
      <c r="D880" s="290"/>
      <c r="E880" s="290"/>
    </row>
    <row r="881" spans="1:5">
      <c r="A881" s="290"/>
      <c r="B881" s="290"/>
      <c r="C881" s="290"/>
      <c r="D881" s="290"/>
      <c r="E881" s="290"/>
    </row>
    <row r="882" spans="1:5">
      <c r="A882" s="290"/>
      <c r="B882" s="290"/>
      <c r="C882" s="290"/>
      <c r="D882" s="290"/>
      <c r="E882" s="290"/>
    </row>
    <row r="883" spans="1:5">
      <c r="A883" s="290"/>
      <c r="B883" s="290"/>
      <c r="C883" s="290"/>
      <c r="D883" s="290"/>
      <c r="E883" s="290"/>
    </row>
    <row r="884" spans="1:5">
      <c r="A884" s="290"/>
      <c r="B884" s="290"/>
      <c r="C884" s="290"/>
      <c r="D884" s="290"/>
      <c r="E884" s="290"/>
    </row>
    <row r="885" spans="1:5">
      <c r="A885" s="290"/>
      <c r="B885" s="290"/>
      <c r="C885" s="290"/>
      <c r="D885" s="290"/>
      <c r="E885" s="290"/>
    </row>
    <row r="886" spans="1:5">
      <c r="A886" s="290"/>
      <c r="B886" s="290"/>
      <c r="C886" s="290"/>
      <c r="D886" s="290"/>
      <c r="E886" s="290"/>
    </row>
    <row r="887" spans="1:5">
      <c r="A887" s="290"/>
      <c r="B887" s="290"/>
      <c r="C887" s="290"/>
      <c r="D887" s="290"/>
      <c r="E887" s="290"/>
    </row>
    <row r="888" spans="1:5">
      <c r="A888" s="290"/>
      <c r="B888" s="290"/>
      <c r="C888" s="290"/>
      <c r="D888" s="290"/>
      <c r="E888" s="290"/>
    </row>
    <row r="889" spans="1:5">
      <c r="A889" s="290"/>
      <c r="B889" s="290"/>
      <c r="C889" s="290"/>
      <c r="D889" s="290"/>
      <c r="E889" s="290"/>
    </row>
    <row r="890" spans="1:5">
      <c r="A890" s="290"/>
      <c r="B890" s="290"/>
      <c r="C890" s="290"/>
      <c r="D890" s="290"/>
      <c r="E890" s="290"/>
    </row>
    <row r="891" spans="1:5">
      <c r="A891" s="290"/>
      <c r="B891" s="290"/>
      <c r="C891" s="290"/>
      <c r="D891" s="290"/>
      <c r="E891" s="290"/>
    </row>
    <row r="892" spans="1:5">
      <c r="A892" s="290"/>
      <c r="B892" s="290"/>
      <c r="C892" s="290"/>
      <c r="D892" s="290"/>
      <c r="E892" s="290"/>
    </row>
    <row r="893" spans="1:5">
      <c r="A893" s="290"/>
      <c r="B893" s="290"/>
      <c r="C893" s="290"/>
      <c r="D893" s="290"/>
      <c r="E893" s="290"/>
    </row>
    <row r="894" spans="1:5">
      <c r="A894" s="290"/>
      <c r="B894" s="290"/>
      <c r="C894" s="290"/>
      <c r="D894" s="290"/>
      <c r="E894" s="290"/>
    </row>
    <row r="895" spans="1:5">
      <c r="A895" s="290"/>
      <c r="B895" s="290"/>
      <c r="C895" s="290"/>
      <c r="D895" s="290"/>
      <c r="E895" s="290"/>
    </row>
    <row r="896" spans="1:5">
      <c r="A896" s="290"/>
      <c r="B896" s="290"/>
      <c r="C896" s="290"/>
      <c r="D896" s="290"/>
      <c r="E896" s="290"/>
    </row>
    <row r="897" spans="1:5">
      <c r="A897" s="290"/>
      <c r="B897" s="290"/>
      <c r="C897" s="290"/>
      <c r="D897" s="290"/>
      <c r="E897" s="290"/>
    </row>
    <row r="898" spans="1:5">
      <c r="A898" s="290"/>
      <c r="B898" s="290"/>
      <c r="C898" s="290"/>
      <c r="D898" s="290"/>
      <c r="E898" s="290"/>
    </row>
    <row r="899" spans="1:5">
      <c r="A899" s="290"/>
      <c r="B899" s="290"/>
      <c r="C899" s="290"/>
      <c r="D899" s="290"/>
      <c r="E899" s="290"/>
    </row>
    <row r="900" spans="1:5">
      <c r="A900" s="290"/>
      <c r="B900" s="290"/>
      <c r="C900" s="290"/>
      <c r="D900" s="290"/>
      <c r="E900" s="290"/>
    </row>
    <row r="901" spans="1:5">
      <c r="A901" s="290"/>
      <c r="B901" s="290"/>
      <c r="C901" s="290"/>
      <c r="D901" s="290"/>
      <c r="E901" s="290"/>
    </row>
    <row r="902" spans="1:5">
      <c r="A902" s="290"/>
      <c r="B902" s="290"/>
      <c r="C902" s="290"/>
      <c r="D902" s="290"/>
      <c r="E902" s="290"/>
    </row>
    <row r="903" spans="1:5">
      <c r="A903" s="290"/>
      <c r="B903" s="290"/>
      <c r="C903" s="290"/>
      <c r="D903" s="290"/>
      <c r="E903" s="290"/>
    </row>
    <row r="904" spans="1:5">
      <c r="A904" s="290"/>
      <c r="B904" s="290"/>
      <c r="C904" s="290"/>
      <c r="D904" s="290"/>
      <c r="E904" s="290"/>
    </row>
    <row r="905" spans="1:5">
      <c r="A905" s="290"/>
      <c r="B905" s="290"/>
      <c r="C905" s="290"/>
      <c r="D905" s="290"/>
      <c r="E905" s="290"/>
    </row>
    <row r="906" spans="1:5">
      <c r="A906" s="290"/>
      <c r="B906" s="290"/>
      <c r="C906" s="290"/>
      <c r="D906" s="290"/>
      <c r="E906" s="290"/>
    </row>
    <row r="907" spans="1:5">
      <c r="A907" s="290"/>
      <c r="B907" s="290"/>
      <c r="C907" s="290"/>
      <c r="D907" s="290"/>
      <c r="E907" s="290"/>
    </row>
    <row r="908" spans="1:5">
      <c r="A908" s="290"/>
      <c r="B908" s="290"/>
      <c r="C908" s="290"/>
      <c r="D908" s="290"/>
      <c r="E908" s="290"/>
    </row>
    <row r="909" spans="1:5">
      <c r="A909" s="290"/>
      <c r="B909" s="290"/>
      <c r="C909" s="290"/>
      <c r="D909" s="290"/>
      <c r="E909" s="290"/>
    </row>
    <row r="910" spans="1:5">
      <c r="A910" s="290"/>
      <c r="B910" s="290"/>
      <c r="C910" s="290"/>
      <c r="D910" s="290"/>
      <c r="E910" s="290"/>
    </row>
    <row r="911" spans="1:5">
      <c r="A911" s="290"/>
      <c r="B911" s="290"/>
      <c r="C911" s="290"/>
      <c r="D911" s="290"/>
      <c r="E911" s="290"/>
    </row>
    <row r="912" spans="1:5">
      <c r="A912" s="290"/>
      <c r="B912" s="290"/>
      <c r="C912" s="290"/>
      <c r="D912" s="290"/>
      <c r="E912" s="290"/>
    </row>
    <row r="913" spans="1:5">
      <c r="A913" s="290"/>
      <c r="B913" s="290"/>
      <c r="C913" s="290"/>
      <c r="D913" s="290"/>
      <c r="E913" s="290"/>
    </row>
    <row r="914" spans="1:5">
      <c r="A914" s="290"/>
      <c r="B914" s="290"/>
      <c r="C914" s="290"/>
      <c r="D914" s="290"/>
      <c r="E914" s="290"/>
    </row>
    <row r="915" spans="1:5">
      <c r="A915" s="290"/>
      <c r="B915" s="290"/>
      <c r="C915" s="290"/>
      <c r="D915" s="290"/>
      <c r="E915" s="290"/>
    </row>
    <row r="916" spans="1:5">
      <c r="A916" s="290"/>
      <c r="B916" s="290"/>
      <c r="C916" s="290"/>
      <c r="D916" s="290"/>
      <c r="E916" s="290"/>
    </row>
    <row r="917" spans="1:5">
      <c r="A917" s="290"/>
      <c r="B917" s="290"/>
      <c r="C917" s="290"/>
      <c r="D917" s="290"/>
      <c r="E917" s="290"/>
    </row>
    <row r="918" spans="1:5">
      <c r="A918" s="290"/>
      <c r="B918" s="290"/>
      <c r="C918" s="290"/>
      <c r="D918" s="290"/>
      <c r="E918" s="290"/>
    </row>
    <row r="919" spans="1:5">
      <c r="A919" s="290"/>
      <c r="B919" s="290"/>
      <c r="C919" s="290"/>
      <c r="D919" s="290"/>
      <c r="E919" s="290"/>
    </row>
    <row r="920" spans="1:5">
      <c r="A920" s="290"/>
      <c r="B920" s="290"/>
      <c r="C920" s="290"/>
      <c r="D920" s="290"/>
      <c r="E920" s="290"/>
    </row>
    <row r="921" spans="1:5">
      <c r="A921" s="290"/>
      <c r="B921" s="290"/>
      <c r="C921" s="290"/>
      <c r="D921" s="290"/>
      <c r="E921" s="290"/>
    </row>
    <row r="922" spans="1:5">
      <c r="A922" s="290"/>
      <c r="B922" s="290"/>
      <c r="C922" s="290"/>
      <c r="D922" s="290"/>
      <c r="E922" s="290"/>
    </row>
    <row r="923" spans="1:5">
      <c r="A923" s="290"/>
      <c r="B923" s="290"/>
      <c r="C923" s="290"/>
      <c r="D923" s="290"/>
      <c r="E923" s="290"/>
    </row>
    <row r="924" spans="1:5">
      <c r="A924" s="290"/>
      <c r="B924" s="290"/>
      <c r="C924" s="290"/>
      <c r="D924" s="290"/>
      <c r="E924" s="290"/>
    </row>
    <row r="925" spans="1:5">
      <c r="A925" s="290"/>
      <c r="B925" s="290"/>
      <c r="C925" s="290"/>
      <c r="D925" s="290"/>
      <c r="E925" s="290"/>
    </row>
    <row r="926" spans="1:5">
      <c r="A926" s="290"/>
      <c r="B926" s="290"/>
      <c r="C926" s="290"/>
      <c r="D926" s="290"/>
      <c r="E926" s="290"/>
    </row>
    <row r="927" spans="1:5">
      <c r="A927" s="290"/>
      <c r="B927" s="290"/>
      <c r="C927" s="290"/>
      <c r="D927" s="290"/>
      <c r="E927" s="290"/>
    </row>
    <row r="928" spans="1:5">
      <c r="A928" s="290"/>
      <c r="B928" s="290"/>
      <c r="C928" s="290"/>
      <c r="D928" s="290"/>
      <c r="E928" s="290"/>
    </row>
    <row r="929" spans="1:5">
      <c r="A929" s="290"/>
      <c r="B929" s="290"/>
      <c r="C929" s="290"/>
      <c r="D929" s="290"/>
      <c r="E929" s="290"/>
    </row>
    <row r="930" spans="1:5">
      <c r="A930" s="290"/>
      <c r="B930" s="290"/>
      <c r="C930" s="290"/>
      <c r="D930" s="290"/>
      <c r="E930" s="290"/>
    </row>
    <row r="931" spans="1:5">
      <c r="A931" s="290"/>
      <c r="B931" s="290"/>
      <c r="C931" s="290"/>
      <c r="D931" s="290"/>
      <c r="E931" s="290"/>
    </row>
    <row r="932" spans="1:5">
      <c r="A932" s="290"/>
      <c r="B932" s="290"/>
      <c r="C932" s="290"/>
      <c r="D932" s="290"/>
      <c r="E932" s="290"/>
    </row>
    <row r="933" spans="1:5">
      <c r="A933" s="290"/>
      <c r="B933" s="290"/>
      <c r="C933" s="290"/>
      <c r="D933" s="290"/>
      <c r="E933" s="290"/>
    </row>
    <row r="934" spans="1:5">
      <c r="A934" s="290"/>
      <c r="B934" s="290"/>
      <c r="C934" s="290"/>
      <c r="D934" s="290"/>
      <c r="E934" s="290"/>
    </row>
    <row r="935" spans="1:5">
      <c r="A935" s="290"/>
      <c r="B935" s="290"/>
      <c r="C935" s="290"/>
      <c r="D935" s="290"/>
      <c r="E935" s="290"/>
    </row>
    <row r="936" spans="1:5">
      <c r="A936" s="290"/>
      <c r="B936" s="290"/>
      <c r="C936" s="290"/>
      <c r="D936" s="290"/>
      <c r="E936" s="290"/>
    </row>
    <row r="937" spans="1:5">
      <c r="A937" s="290"/>
      <c r="B937" s="290"/>
      <c r="C937" s="290"/>
      <c r="D937" s="290"/>
      <c r="E937" s="290"/>
    </row>
    <row r="938" spans="1:5">
      <c r="A938" s="290"/>
      <c r="B938" s="290"/>
      <c r="C938" s="290"/>
      <c r="D938" s="290"/>
      <c r="E938" s="290"/>
    </row>
    <row r="939" spans="1:5">
      <c r="A939" s="290"/>
      <c r="B939" s="290"/>
      <c r="C939" s="290"/>
      <c r="D939" s="290"/>
      <c r="E939" s="290"/>
    </row>
    <row r="940" spans="1:5">
      <c r="A940" s="290"/>
      <c r="B940" s="290"/>
      <c r="C940" s="290"/>
      <c r="D940" s="290"/>
      <c r="E940" s="290"/>
    </row>
    <row r="941" spans="1:5">
      <c r="A941" s="290"/>
      <c r="B941" s="290"/>
      <c r="C941" s="290"/>
      <c r="D941" s="290"/>
      <c r="E941" s="290"/>
    </row>
    <row r="942" spans="1:5">
      <c r="A942" s="290"/>
      <c r="B942" s="290"/>
      <c r="C942" s="290"/>
      <c r="D942" s="290"/>
      <c r="E942" s="290"/>
    </row>
    <row r="943" spans="1:5">
      <c r="A943" s="290"/>
      <c r="B943" s="290"/>
      <c r="C943" s="290"/>
      <c r="D943" s="290"/>
      <c r="E943" s="290"/>
    </row>
    <row r="944" spans="1:5">
      <c r="A944" s="290"/>
      <c r="B944" s="290"/>
      <c r="C944" s="290"/>
      <c r="D944" s="290"/>
      <c r="E944" s="290"/>
    </row>
    <row r="945" spans="1:5">
      <c r="A945" s="290"/>
      <c r="B945" s="290"/>
      <c r="C945" s="290"/>
      <c r="D945" s="290"/>
      <c r="E945" s="290"/>
    </row>
    <row r="946" spans="1:5">
      <c r="A946" s="290"/>
      <c r="B946" s="290"/>
      <c r="C946" s="290"/>
      <c r="D946" s="290"/>
      <c r="E946" s="290"/>
    </row>
    <row r="947" spans="1:5">
      <c r="A947" s="290"/>
      <c r="B947" s="290"/>
      <c r="C947" s="290"/>
      <c r="D947" s="290"/>
      <c r="E947" s="290"/>
    </row>
    <row r="948" spans="1:5">
      <c r="A948" s="290"/>
      <c r="B948" s="290"/>
      <c r="C948" s="290"/>
      <c r="D948" s="290"/>
      <c r="E948" s="290"/>
    </row>
    <row r="949" spans="1:5">
      <c r="A949" s="290"/>
      <c r="B949" s="290"/>
      <c r="C949" s="290"/>
      <c r="D949" s="290"/>
      <c r="E949" s="290"/>
    </row>
    <row r="950" spans="1:5">
      <c r="A950" s="290"/>
      <c r="B950" s="290"/>
      <c r="C950" s="290"/>
      <c r="D950" s="290"/>
      <c r="E950" s="290"/>
    </row>
    <row r="951" spans="1:5">
      <c r="A951" s="290"/>
      <c r="B951" s="290"/>
      <c r="C951" s="290"/>
      <c r="D951" s="290"/>
      <c r="E951" s="290"/>
    </row>
    <row r="952" spans="1:5">
      <c r="A952" s="290"/>
      <c r="B952" s="290"/>
      <c r="C952" s="290"/>
      <c r="D952" s="290"/>
      <c r="E952" s="290"/>
    </row>
    <row r="953" spans="1:5">
      <c r="A953" s="290"/>
      <c r="B953" s="290"/>
      <c r="C953" s="290"/>
      <c r="D953" s="290"/>
      <c r="E953" s="290"/>
    </row>
    <row r="954" spans="1:5">
      <c r="A954" s="290"/>
      <c r="B954" s="290"/>
      <c r="C954" s="290"/>
      <c r="D954" s="290"/>
      <c r="E954" s="290"/>
    </row>
    <row r="955" spans="1:5">
      <c r="A955" s="290"/>
      <c r="B955" s="290"/>
      <c r="C955" s="290"/>
      <c r="D955" s="290"/>
      <c r="E955" s="290"/>
    </row>
    <row r="956" spans="1:5">
      <c r="A956" s="290"/>
      <c r="B956" s="290"/>
      <c r="C956" s="290"/>
      <c r="D956" s="290"/>
      <c r="E956" s="290"/>
    </row>
    <row r="957" spans="1:5">
      <c r="A957" s="290"/>
      <c r="B957" s="290"/>
      <c r="C957" s="290"/>
      <c r="D957" s="290"/>
      <c r="E957" s="290"/>
    </row>
    <row r="958" spans="1:5">
      <c r="A958" s="290"/>
      <c r="B958" s="290"/>
      <c r="C958" s="290"/>
      <c r="D958" s="290"/>
      <c r="E958" s="290"/>
    </row>
    <row r="959" spans="1:5">
      <c r="A959" s="290"/>
      <c r="B959" s="290"/>
      <c r="C959" s="290"/>
      <c r="D959" s="290"/>
      <c r="E959" s="290"/>
    </row>
    <row r="960" spans="1:5">
      <c r="A960" s="290"/>
      <c r="B960" s="290"/>
      <c r="C960" s="290"/>
      <c r="D960" s="290"/>
      <c r="E960" s="290"/>
    </row>
    <row r="961" spans="1:5">
      <c r="A961" s="290"/>
      <c r="B961" s="290"/>
      <c r="C961" s="290"/>
      <c r="D961" s="290"/>
      <c r="E961" s="290"/>
    </row>
    <row r="962" spans="1:5">
      <c r="A962" s="290"/>
      <c r="B962" s="290"/>
      <c r="C962" s="290"/>
      <c r="D962" s="290"/>
      <c r="E962" s="290"/>
    </row>
    <row r="963" spans="1:5">
      <c r="A963" s="290"/>
      <c r="B963" s="290"/>
      <c r="C963" s="290"/>
      <c r="D963" s="290"/>
      <c r="E963" s="290"/>
    </row>
    <row r="964" spans="1:5">
      <c r="A964" s="290"/>
      <c r="B964" s="290"/>
      <c r="C964" s="290"/>
      <c r="D964" s="290"/>
      <c r="E964" s="290"/>
    </row>
    <row r="965" spans="1:5">
      <c r="A965" s="290"/>
      <c r="B965" s="290"/>
      <c r="C965" s="290"/>
      <c r="D965" s="290"/>
      <c r="E965" s="290"/>
    </row>
    <row r="966" spans="1:5">
      <c r="A966" s="290"/>
      <c r="B966" s="290"/>
      <c r="C966" s="290"/>
      <c r="D966" s="290"/>
      <c r="E966" s="290"/>
    </row>
    <row r="967" spans="1:5">
      <c r="A967" s="290"/>
      <c r="B967" s="290"/>
      <c r="C967" s="290"/>
      <c r="D967" s="290"/>
      <c r="E967" s="290"/>
    </row>
    <row r="968" spans="1:5">
      <c r="A968" s="290"/>
      <c r="B968" s="290"/>
      <c r="C968" s="290"/>
      <c r="D968" s="290"/>
      <c r="E968" s="290"/>
    </row>
    <row r="969" spans="1:5">
      <c r="A969" s="290"/>
      <c r="B969" s="290"/>
      <c r="C969" s="290"/>
      <c r="D969" s="290"/>
      <c r="E969" s="290"/>
    </row>
    <row r="970" spans="1:5">
      <c r="A970" s="290"/>
      <c r="B970" s="290"/>
      <c r="C970" s="290"/>
      <c r="D970" s="290"/>
      <c r="E970" s="290"/>
    </row>
    <row r="971" spans="1:5">
      <c r="A971" s="290"/>
      <c r="B971" s="290"/>
      <c r="C971" s="290"/>
      <c r="D971" s="290"/>
      <c r="E971" s="290"/>
    </row>
    <row r="972" spans="1:5">
      <c r="A972" s="290"/>
      <c r="B972" s="290"/>
      <c r="C972" s="290"/>
      <c r="D972" s="290"/>
      <c r="E972" s="290"/>
    </row>
    <row r="973" spans="1:5">
      <c r="A973" s="290"/>
      <c r="B973" s="290"/>
      <c r="C973" s="290"/>
      <c r="D973" s="290"/>
      <c r="E973" s="290"/>
    </row>
    <row r="974" spans="1:5">
      <c r="A974" s="290"/>
      <c r="B974" s="290"/>
      <c r="C974" s="290"/>
      <c r="D974" s="290"/>
      <c r="E974" s="290"/>
    </row>
    <row r="975" spans="1:5">
      <c r="A975" s="290"/>
      <c r="B975" s="290"/>
      <c r="C975" s="290"/>
      <c r="D975" s="290"/>
      <c r="E975" s="290"/>
    </row>
    <row r="976" spans="1:5">
      <c r="A976" s="290"/>
      <c r="B976" s="290"/>
      <c r="C976" s="290"/>
      <c r="D976" s="290"/>
      <c r="E976" s="290"/>
    </row>
    <row r="977" spans="1:5">
      <c r="A977" s="290"/>
      <c r="B977" s="290"/>
      <c r="C977" s="290"/>
      <c r="D977" s="290"/>
      <c r="E977" s="290"/>
    </row>
    <row r="978" spans="1:5">
      <c r="A978" s="290"/>
      <c r="B978" s="290"/>
      <c r="C978" s="290"/>
      <c r="D978" s="290"/>
      <c r="E978" s="290"/>
    </row>
    <row r="979" spans="1:5">
      <c r="A979" s="290"/>
      <c r="B979" s="290"/>
      <c r="C979" s="290"/>
      <c r="D979" s="290"/>
      <c r="E979" s="290"/>
    </row>
    <row r="980" spans="1:5">
      <c r="A980" s="290"/>
      <c r="B980" s="290"/>
      <c r="C980" s="290"/>
      <c r="D980" s="290"/>
      <c r="E980" s="290"/>
    </row>
    <row r="981" spans="1:5">
      <c r="A981" s="290"/>
      <c r="B981" s="290"/>
      <c r="C981" s="290"/>
      <c r="D981" s="290"/>
      <c r="E981" s="290"/>
    </row>
    <row r="982" spans="1:5">
      <c r="A982" s="290"/>
      <c r="B982" s="290"/>
      <c r="C982" s="290"/>
      <c r="D982" s="290"/>
      <c r="E982" s="290"/>
    </row>
    <row r="983" spans="1:5">
      <c r="A983" s="290"/>
      <c r="B983" s="290"/>
      <c r="C983" s="290"/>
      <c r="D983" s="290"/>
      <c r="E983" s="290"/>
    </row>
    <row r="984" spans="1:5">
      <c r="A984" s="290"/>
      <c r="B984" s="290"/>
      <c r="C984" s="290"/>
      <c r="D984" s="290"/>
      <c r="E984" s="290"/>
    </row>
    <row r="985" spans="1:5">
      <c r="A985" s="290"/>
      <c r="B985" s="290"/>
      <c r="C985" s="290"/>
      <c r="D985" s="290"/>
      <c r="E985" s="290"/>
    </row>
    <row r="986" spans="1:5">
      <c r="A986" s="290"/>
      <c r="B986" s="290"/>
      <c r="C986" s="290"/>
      <c r="D986" s="290"/>
      <c r="E986" s="290"/>
    </row>
    <row r="987" spans="1:5">
      <c r="A987" s="290"/>
      <c r="B987" s="290"/>
      <c r="C987" s="290"/>
      <c r="D987" s="290"/>
      <c r="E987" s="290"/>
    </row>
    <row r="988" spans="1:5">
      <c r="A988" s="290"/>
      <c r="B988" s="290"/>
      <c r="C988" s="290"/>
      <c r="D988" s="290"/>
      <c r="E988" s="290"/>
    </row>
    <row r="989" spans="1:5">
      <c r="A989" s="290"/>
      <c r="B989" s="290"/>
      <c r="C989" s="290"/>
      <c r="D989" s="290"/>
      <c r="E989" s="290"/>
    </row>
    <row r="990" spans="1:5">
      <c r="A990" s="290"/>
      <c r="B990" s="290"/>
      <c r="C990" s="290"/>
      <c r="D990" s="290"/>
      <c r="E990" s="290"/>
    </row>
    <row r="991" spans="1:5">
      <c r="A991" s="290"/>
      <c r="B991" s="290"/>
      <c r="C991" s="290"/>
      <c r="D991" s="290"/>
      <c r="E991" s="290"/>
    </row>
    <row r="992" spans="1:5">
      <c r="A992" s="290"/>
      <c r="B992" s="290"/>
      <c r="C992" s="290"/>
      <c r="D992" s="290"/>
      <c r="E992" s="290"/>
    </row>
    <row r="993" spans="1:5">
      <c r="A993" s="290"/>
      <c r="B993" s="290"/>
      <c r="C993" s="290"/>
      <c r="D993" s="290"/>
      <c r="E993" s="290"/>
    </row>
    <row r="994" spans="1:5">
      <c r="A994" s="290"/>
      <c r="B994" s="290"/>
      <c r="C994" s="290"/>
      <c r="D994" s="290"/>
      <c r="E994" s="290"/>
    </row>
    <row r="995" spans="1:5">
      <c r="A995" s="290"/>
      <c r="B995" s="290"/>
      <c r="C995" s="290"/>
      <c r="D995" s="290"/>
      <c r="E995" s="290"/>
    </row>
    <row r="996" spans="1:5">
      <c r="A996" s="290"/>
      <c r="B996" s="290"/>
      <c r="C996" s="290"/>
      <c r="D996" s="290"/>
      <c r="E996" s="290"/>
    </row>
    <row r="997" spans="1:5">
      <c r="A997" s="290"/>
      <c r="B997" s="290"/>
      <c r="C997" s="290"/>
      <c r="D997" s="290"/>
      <c r="E997" s="290"/>
    </row>
    <row r="998" spans="1:5">
      <c r="A998" s="290"/>
      <c r="B998" s="290"/>
      <c r="C998" s="290"/>
      <c r="D998" s="290"/>
      <c r="E998" s="290"/>
    </row>
    <row r="999" spans="1:5">
      <c r="A999" s="290"/>
      <c r="B999" s="290"/>
      <c r="C999" s="290"/>
      <c r="D999" s="290"/>
      <c r="E999" s="290"/>
    </row>
    <row r="1000" spans="1:5">
      <c r="A1000" s="290"/>
      <c r="B1000" s="290"/>
      <c r="C1000" s="290"/>
      <c r="D1000" s="290"/>
      <c r="E1000" s="29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workbookViewId="0"/>
  </sheetViews>
  <sheetFormatPr defaultColWidth="15.140625" defaultRowHeight="15" customHeight="1"/>
  <cols>
    <col min="1" max="1" width="14.42578125" customWidth="1"/>
    <col min="2" max="2" width="10.5703125" customWidth="1"/>
    <col min="3" max="4" width="12.42578125" customWidth="1"/>
    <col min="5" max="5" width="14.5703125" customWidth="1"/>
    <col min="6" max="6" width="46.42578125" customWidth="1"/>
    <col min="7" max="7" width="14" customWidth="1"/>
    <col min="8" max="8" width="13.7109375" customWidth="1"/>
    <col min="9" max="24" width="8" customWidth="1"/>
    <col min="25" max="26" width="7" customWidth="1"/>
  </cols>
  <sheetData>
    <row r="1" spans="1:26" ht="15.75" customHeight="1">
      <c r="A1" s="233" t="s">
        <v>666</v>
      </c>
      <c r="B1" s="233" t="s">
        <v>667</v>
      </c>
      <c r="C1" s="233" t="s">
        <v>668</v>
      </c>
      <c r="D1" s="235" t="s">
        <v>669</v>
      </c>
      <c r="E1" s="235" t="s">
        <v>670</v>
      </c>
      <c r="F1" s="235" t="s">
        <v>671</v>
      </c>
      <c r="G1" s="235" t="s">
        <v>672</v>
      </c>
      <c r="H1" s="235" t="s">
        <v>673</v>
      </c>
      <c r="I1" s="7"/>
      <c r="J1" s="7"/>
      <c r="K1" s="7"/>
      <c r="L1" s="7"/>
      <c r="M1" s="7"/>
      <c r="N1" s="313" t="s">
        <v>674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>
      <c r="A2" s="314"/>
      <c r="B2" s="314"/>
      <c r="C2" s="315"/>
      <c r="D2" s="314"/>
      <c r="E2" s="314"/>
      <c r="F2" s="316" t="s">
        <v>675</v>
      </c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</row>
    <row r="3" spans="1:26" ht="15.75" customHeight="1">
      <c r="A3" s="27" t="str">
        <f t="shared" ref="A3:A34" si="0">pdeName</f>
        <v>Интерпром ЕООД</v>
      </c>
      <c r="B3" s="27" t="str">
        <f t="shared" ref="B3:B34" si="1">pdeBulstat</f>
        <v>121115366</v>
      </c>
      <c r="C3" s="317">
        <f t="shared" ref="C3:C34" si="2">endDate</f>
        <v>42735</v>
      </c>
      <c r="D3" s="7" t="s">
        <v>35</v>
      </c>
      <c r="E3" s="7">
        <v>1</v>
      </c>
      <c r="F3" s="7" t="s">
        <v>34</v>
      </c>
      <c r="G3" s="7" t="s">
        <v>676</v>
      </c>
      <c r="H3" s="318">
        <f>'1-Баланс'!C12</f>
        <v>266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>
      <c r="A4" s="27" t="str">
        <f t="shared" si="0"/>
        <v>Интерпром ЕООД</v>
      </c>
      <c r="B4" s="27" t="str">
        <f t="shared" si="1"/>
        <v>121115366</v>
      </c>
      <c r="C4" s="317">
        <f t="shared" si="2"/>
        <v>42735</v>
      </c>
      <c r="D4" s="7" t="s">
        <v>39</v>
      </c>
      <c r="E4" s="7">
        <v>1</v>
      </c>
      <c r="F4" s="7" t="s">
        <v>38</v>
      </c>
      <c r="G4" s="7" t="s">
        <v>676</v>
      </c>
      <c r="H4" s="318">
        <f>'1-Баланс'!C13</f>
        <v>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>
      <c r="A5" s="27" t="str">
        <f t="shared" si="0"/>
        <v>Интерпром ЕООД</v>
      </c>
      <c r="B5" s="27" t="str">
        <f t="shared" si="1"/>
        <v>121115366</v>
      </c>
      <c r="C5" s="317">
        <f t="shared" si="2"/>
        <v>42735</v>
      </c>
      <c r="D5" s="7" t="s">
        <v>43</v>
      </c>
      <c r="E5" s="7">
        <v>1</v>
      </c>
      <c r="F5" s="7" t="s">
        <v>42</v>
      </c>
      <c r="G5" s="7" t="s">
        <v>676</v>
      </c>
      <c r="H5" s="318">
        <f>'1-Баланс'!C14</f>
        <v>292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27" t="str">
        <f t="shared" si="0"/>
        <v>Интерпром ЕООД</v>
      </c>
      <c r="B6" s="27" t="str">
        <f t="shared" si="1"/>
        <v>121115366</v>
      </c>
      <c r="C6" s="317">
        <f t="shared" si="2"/>
        <v>42735</v>
      </c>
      <c r="D6" s="7" t="s">
        <v>47</v>
      </c>
      <c r="E6" s="7">
        <v>1</v>
      </c>
      <c r="F6" s="7" t="s">
        <v>46</v>
      </c>
      <c r="G6" s="7" t="s">
        <v>676</v>
      </c>
      <c r="H6" s="318">
        <f>'1-Баланс'!C15</f>
        <v>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27" t="str">
        <f t="shared" si="0"/>
        <v>Интерпром ЕООД</v>
      </c>
      <c r="B7" s="27" t="str">
        <f t="shared" si="1"/>
        <v>121115366</v>
      </c>
      <c r="C7" s="317">
        <f t="shared" si="2"/>
        <v>42735</v>
      </c>
      <c r="D7" s="7" t="s">
        <v>51</v>
      </c>
      <c r="E7" s="7">
        <v>1</v>
      </c>
      <c r="F7" s="7" t="s">
        <v>50</v>
      </c>
      <c r="G7" s="7" t="s">
        <v>676</v>
      </c>
      <c r="H7" s="318">
        <f>'1-Баланс'!C16</f>
        <v>562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>
      <c r="A8" s="27" t="str">
        <f t="shared" si="0"/>
        <v>Интерпром ЕООД</v>
      </c>
      <c r="B8" s="27" t="str">
        <f t="shared" si="1"/>
        <v>121115366</v>
      </c>
      <c r="C8" s="317">
        <f t="shared" si="2"/>
        <v>42735</v>
      </c>
      <c r="D8" s="7" t="s">
        <v>55</v>
      </c>
      <c r="E8" s="7">
        <v>1</v>
      </c>
      <c r="F8" s="7" t="s">
        <v>54</v>
      </c>
      <c r="G8" s="7" t="s">
        <v>676</v>
      </c>
      <c r="H8" s="318">
        <f>'1-Баланс'!C17</f>
        <v>87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>
      <c r="A9" s="27" t="str">
        <f t="shared" si="0"/>
        <v>Интерпром ЕООД</v>
      </c>
      <c r="B9" s="27" t="str">
        <f t="shared" si="1"/>
        <v>121115366</v>
      </c>
      <c r="C9" s="317">
        <f t="shared" si="2"/>
        <v>42735</v>
      </c>
      <c r="D9" s="7" t="s">
        <v>59</v>
      </c>
      <c r="E9" s="7">
        <v>1</v>
      </c>
      <c r="F9" s="7" t="s">
        <v>58</v>
      </c>
      <c r="G9" s="7" t="s">
        <v>676</v>
      </c>
      <c r="H9" s="318">
        <f>'1-Баланс'!C18</f>
        <v>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>
      <c r="A10" s="27" t="str">
        <f t="shared" si="0"/>
        <v>Интерпром ЕООД</v>
      </c>
      <c r="B10" s="27" t="str">
        <f t="shared" si="1"/>
        <v>121115366</v>
      </c>
      <c r="C10" s="317">
        <f t="shared" si="2"/>
        <v>42735</v>
      </c>
      <c r="D10" s="7" t="s">
        <v>63</v>
      </c>
      <c r="E10" s="7">
        <v>1</v>
      </c>
      <c r="F10" s="7" t="s">
        <v>62</v>
      </c>
      <c r="G10" s="7" t="s">
        <v>676</v>
      </c>
      <c r="H10" s="318">
        <f>'1-Баланс'!C19</f>
        <v>16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27" t="str">
        <f t="shared" si="0"/>
        <v>Интерпром ЕООД</v>
      </c>
      <c r="B11" s="27" t="str">
        <f t="shared" si="1"/>
        <v>121115366</v>
      </c>
      <c r="C11" s="317">
        <f t="shared" si="2"/>
        <v>42735</v>
      </c>
      <c r="D11" s="7" t="s">
        <v>66</v>
      </c>
      <c r="E11" s="7">
        <v>1</v>
      </c>
      <c r="F11" s="7" t="s">
        <v>30</v>
      </c>
      <c r="G11" s="7" t="s">
        <v>676</v>
      </c>
      <c r="H11" s="318">
        <f>'1-Баланс'!C20</f>
        <v>1223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>
      <c r="A12" s="27" t="str">
        <f t="shared" si="0"/>
        <v>Интерпром ЕООД</v>
      </c>
      <c r="B12" s="27" t="str">
        <f t="shared" si="1"/>
        <v>121115366</v>
      </c>
      <c r="C12" s="317">
        <f t="shared" si="2"/>
        <v>42735</v>
      </c>
      <c r="D12" s="7" t="s">
        <v>70</v>
      </c>
      <c r="E12" s="7">
        <v>1</v>
      </c>
      <c r="F12" s="7" t="s">
        <v>69</v>
      </c>
      <c r="G12" s="7" t="s">
        <v>676</v>
      </c>
      <c r="H12" s="318">
        <f>'1-Баланс'!C21</f>
        <v>6295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>
      <c r="A13" s="27" t="str">
        <f t="shared" si="0"/>
        <v>Интерпром ЕООД</v>
      </c>
      <c r="B13" s="27" t="str">
        <f t="shared" si="1"/>
        <v>121115366</v>
      </c>
      <c r="C13" s="317">
        <f t="shared" si="2"/>
        <v>42735</v>
      </c>
      <c r="D13" s="7" t="s">
        <v>74</v>
      </c>
      <c r="E13" s="7">
        <v>1</v>
      </c>
      <c r="F13" s="7" t="s">
        <v>73</v>
      </c>
      <c r="G13" s="7" t="s">
        <v>676</v>
      </c>
      <c r="H13" s="318">
        <f>'1-Баланс'!C22</f>
        <v>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A14" s="27" t="str">
        <f t="shared" si="0"/>
        <v>Интерпром ЕООД</v>
      </c>
      <c r="B14" s="27" t="str">
        <f t="shared" si="1"/>
        <v>121115366</v>
      </c>
      <c r="C14" s="317">
        <f t="shared" si="2"/>
        <v>42735</v>
      </c>
      <c r="D14" s="7" t="s">
        <v>81</v>
      </c>
      <c r="E14" s="7">
        <v>1</v>
      </c>
      <c r="F14" s="7" t="s">
        <v>80</v>
      </c>
      <c r="G14" s="7" t="s">
        <v>676</v>
      </c>
      <c r="H14" s="318">
        <f>'1-Баланс'!C24</f>
        <v>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>
      <c r="A15" s="27" t="str">
        <f t="shared" si="0"/>
        <v>Интерпром ЕООД</v>
      </c>
      <c r="B15" s="27" t="str">
        <f t="shared" si="1"/>
        <v>121115366</v>
      </c>
      <c r="C15" s="317">
        <f t="shared" si="2"/>
        <v>42735</v>
      </c>
      <c r="D15" s="7" t="s">
        <v>85</v>
      </c>
      <c r="E15" s="7">
        <v>1</v>
      </c>
      <c r="F15" s="7" t="s">
        <v>84</v>
      </c>
      <c r="G15" s="7" t="s">
        <v>676</v>
      </c>
      <c r="H15" s="318">
        <f>'1-Баланс'!C25</f>
        <v>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>
      <c r="A16" s="27" t="str">
        <f t="shared" si="0"/>
        <v>Интерпром ЕООД</v>
      </c>
      <c r="B16" s="27" t="str">
        <f t="shared" si="1"/>
        <v>121115366</v>
      </c>
      <c r="C16" s="317">
        <f t="shared" si="2"/>
        <v>42735</v>
      </c>
      <c r="D16" s="7" t="s">
        <v>89</v>
      </c>
      <c r="E16" s="7">
        <v>1</v>
      </c>
      <c r="F16" s="7" t="s">
        <v>88</v>
      </c>
      <c r="G16" s="7" t="s">
        <v>676</v>
      </c>
      <c r="H16" s="318">
        <f>'1-Баланс'!C26</f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27" t="str">
        <f t="shared" si="0"/>
        <v>Интерпром ЕООД</v>
      </c>
      <c r="B17" s="27" t="str">
        <f t="shared" si="1"/>
        <v>121115366</v>
      </c>
      <c r="C17" s="317">
        <f t="shared" si="2"/>
        <v>42735</v>
      </c>
      <c r="D17" s="7" t="s">
        <v>93</v>
      </c>
      <c r="E17" s="7">
        <v>1</v>
      </c>
      <c r="F17" s="7" t="s">
        <v>92</v>
      </c>
      <c r="G17" s="7" t="s">
        <v>676</v>
      </c>
      <c r="H17" s="318">
        <f>'1-Баланс'!C27</f>
        <v>195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>
      <c r="A18" s="27" t="str">
        <f t="shared" si="0"/>
        <v>Интерпром ЕООД</v>
      </c>
      <c r="B18" s="27" t="str">
        <f t="shared" si="1"/>
        <v>121115366</v>
      </c>
      <c r="C18" s="317">
        <f t="shared" si="2"/>
        <v>42735</v>
      </c>
      <c r="D18" s="7" t="s">
        <v>96</v>
      </c>
      <c r="E18" s="7">
        <v>1</v>
      </c>
      <c r="F18" s="7" t="s">
        <v>77</v>
      </c>
      <c r="G18" s="7" t="s">
        <v>676</v>
      </c>
      <c r="H18" s="318">
        <f>'1-Баланс'!C28</f>
        <v>195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>
      <c r="A19" s="27" t="str">
        <f t="shared" si="0"/>
        <v>Интерпром ЕООД</v>
      </c>
      <c r="B19" s="27" t="str">
        <f t="shared" si="1"/>
        <v>121115366</v>
      </c>
      <c r="C19" s="317">
        <f t="shared" si="2"/>
        <v>42735</v>
      </c>
      <c r="D19" s="7" t="s">
        <v>105</v>
      </c>
      <c r="E19" s="7">
        <v>1</v>
      </c>
      <c r="F19" s="7" t="s">
        <v>104</v>
      </c>
      <c r="G19" s="7" t="s">
        <v>676</v>
      </c>
      <c r="H19" s="318">
        <f>'1-Баланс'!C31</f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>
      <c r="A20" s="27" t="str">
        <f t="shared" si="0"/>
        <v>Интерпром ЕООД</v>
      </c>
      <c r="B20" s="27" t="str">
        <f t="shared" si="1"/>
        <v>121115366</v>
      </c>
      <c r="C20" s="317">
        <f t="shared" si="2"/>
        <v>42735</v>
      </c>
      <c r="D20" s="7" t="s">
        <v>109</v>
      </c>
      <c r="E20" s="7">
        <v>1</v>
      </c>
      <c r="F20" s="7" t="s">
        <v>108</v>
      </c>
      <c r="G20" s="7" t="s">
        <v>676</v>
      </c>
      <c r="H20" s="318">
        <f>'1-Баланс'!C32</f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27" t="str">
        <f t="shared" si="0"/>
        <v>Интерпром ЕООД</v>
      </c>
      <c r="B21" s="27" t="str">
        <f t="shared" si="1"/>
        <v>121115366</v>
      </c>
      <c r="C21" s="317">
        <f t="shared" si="2"/>
        <v>42735</v>
      </c>
      <c r="D21" s="7" t="s">
        <v>113</v>
      </c>
      <c r="E21" s="7">
        <v>1</v>
      </c>
      <c r="F21" s="7" t="s">
        <v>101</v>
      </c>
      <c r="G21" s="7" t="s">
        <v>676</v>
      </c>
      <c r="H21" s="318">
        <f>'1-Баланс'!C33</f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27" t="str">
        <f t="shared" si="0"/>
        <v>Интерпром ЕООД</v>
      </c>
      <c r="B22" s="27" t="str">
        <f t="shared" si="1"/>
        <v>121115366</v>
      </c>
      <c r="C22" s="317">
        <f t="shared" si="2"/>
        <v>42735</v>
      </c>
      <c r="D22" s="7" t="s">
        <v>120</v>
      </c>
      <c r="E22" s="7">
        <v>1</v>
      </c>
      <c r="F22" s="7" t="s">
        <v>119</v>
      </c>
      <c r="G22" s="7" t="s">
        <v>676</v>
      </c>
      <c r="H22" s="318">
        <f>'1-Баланс'!C35</f>
        <v>350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27" t="str">
        <f t="shared" si="0"/>
        <v>Интерпром ЕООД</v>
      </c>
      <c r="B23" s="27" t="str">
        <f t="shared" si="1"/>
        <v>121115366</v>
      </c>
      <c r="C23" s="317">
        <f t="shared" si="2"/>
        <v>42735</v>
      </c>
      <c r="D23" s="7" t="s">
        <v>122</v>
      </c>
      <c r="E23" s="7">
        <v>1</v>
      </c>
      <c r="F23" s="7" t="s">
        <v>121</v>
      </c>
      <c r="G23" s="7" t="s">
        <v>676</v>
      </c>
      <c r="H23" s="318">
        <f>'1-Баланс'!C36</f>
        <v>339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27" t="str">
        <f t="shared" si="0"/>
        <v>Интерпром ЕООД</v>
      </c>
      <c r="B24" s="27" t="str">
        <f t="shared" si="1"/>
        <v>121115366</v>
      </c>
      <c r="C24" s="317">
        <f t="shared" si="2"/>
        <v>42735</v>
      </c>
      <c r="D24" s="7" t="s">
        <v>124</v>
      </c>
      <c r="E24" s="7">
        <v>1</v>
      </c>
      <c r="F24" s="7" t="s">
        <v>123</v>
      </c>
      <c r="G24" s="7" t="s">
        <v>676</v>
      </c>
      <c r="H24" s="318">
        <f>'1-Баланс'!C37</f>
        <v>11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27" t="str">
        <f t="shared" si="0"/>
        <v>Интерпром ЕООД</v>
      </c>
      <c r="B25" s="27" t="str">
        <f t="shared" si="1"/>
        <v>121115366</v>
      </c>
      <c r="C25" s="317">
        <f t="shared" si="2"/>
        <v>42735</v>
      </c>
      <c r="D25" s="7" t="s">
        <v>128</v>
      </c>
      <c r="E25" s="7">
        <v>1</v>
      </c>
      <c r="F25" s="7" t="s">
        <v>127</v>
      </c>
      <c r="G25" s="7" t="s">
        <v>676</v>
      </c>
      <c r="H25" s="318">
        <f>'1-Баланс'!C38</f>
        <v>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27" t="str">
        <f t="shared" si="0"/>
        <v>Интерпром ЕООД</v>
      </c>
      <c r="B26" s="27" t="str">
        <f t="shared" si="1"/>
        <v>121115366</v>
      </c>
      <c r="C26" s="317">
        <f t="shared" si="2"/>
        <v>42735</v>
      </c>
      <c r="D26" s="7" t="s">
        <v>130</v>
      </c>
      <c r="E26" s="7">
        <v>1</v>
      </c>
      <c r="F26" s="7" t="s">
        <v>129</v>
      </c>
      <c r="G26" s="7" t="s">
        <v>676</v>
      </c>
      <c r="H26" s="318">
        <f>'1-Баланс'!C39</f>
        <v>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27" t="str">
        <f t="shared" si="0"/>
        <v>Интерпром ЕООД</v>
      </c>
      <c r="B27" s="27" t="str">
        <f t="shared" si="1"/>
        <v>121115366</v>
      </c>
      <c r="C27" s="317">
        <f t="shared" si="2"/>
        <v>42735</v>
      </c>
      <c r="D27" s="7" t="s">
        <v>132</v>
      </c>
      <c r="E27" s="7">
        <v>1</v>
      </c>
      <c r="F27" s="7" t="s">
        <v>131</v>
      </c>
      <c r="G27" s="7" t="s">
        <v>676</v>
      </c>
      <c r="H27" s="318">
        <f>'1-Баланс'!C40</f>
        <v>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27" t="str">
        <f t="shared" si="0"/>
        <v>Интерпром ЕООД</v>
      </c>
      <c r="B28" s="27" t="str">
        <f t="shared" si="1"/>
        <v>121115366</v>
      </c>
      <c r="C28" s="317">
        <f t="shared" si="2"/>
        <v>42735</v>
      </c>
      <c r="D28" s="7" t="s">
        <v>136</v>
      </c>
      <c r="E28" s="7">
        <v>1</v>
      </c>
      <c r="F28" s="7" t="s">
        <v>135</v>
      </c>
      <c r="G28" s="7" t="s">
        <v>676</v>
      </c>
      <c r="H28" s="318">
        <f>'1-Баланс'!C41</f>
        <v>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27" t="str">
        <f t="shared" si="0"/>
        <v>Интерпром ЕООД</v>
      </c>
      <c r="B29" s="27" t="str">
        <f t="shared" si="1"/>
        <v>121115366</v>
      </c>
      <c r="C29" s="317">
        <f t="shared" si="2"/>
        <v>42735</v>
      </c>
      <c r="D29" s="7" t="s">
        <v>139</v>
      </c>
      <c r="E29" s="7">
        <v>1</v>
      </c>
      <c r="F29" s="7" t="s">
        <v>138</v>
      </c>
      <c r="G29" s="7" t="s">
        <v>676</v>
      </c>
      <c r="H29" s="318">
        <f>'1-Баланс'!C42</f>
        <v>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27" t="str">
        <f t="shared" si="0"/>
        <v>Интерпром ЕООД</v>
      </c>
      <c r="B30" s="27" t="str">
        <f t="shared" si="1"/>
        <v>121115366</v>
      </c>
      <c r="C30" s="317">
        <f t="shared" si="2"/>
        <v>42735</v>
      </c>
      <c r="D30" s="7" t="s">
        <v>142</v>
      </c>
      <c r="E30" s="7">
        <v>1</v>
      </c>
      <c r="F30" s="7" t="s">
        <v>141</v>
      </c>
      <c r="G30" s="7" t="s">
        <v>676</v>
      </c>
      <c r="H30" s="318">
        <f>'1-Баланс'!C43</f>
        <v>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27" t="str">
        <f t="shared" si="0"/>
        <v>Интерпром ЕООД</v>
      </c>
      <c r="B31" s="27" t="str">
        <f t="shared" si="1"/>
        <v>121115366</v>
      </c>
      <c r="C31" s="317">
        <f t="shared" si="2"/>
        <v>42735</v>
      </c>
      <c r="D31" s="7" t="s">
        <v>145</v>
      </c>
      <c r="E31" s="7">
        <v>1</v>
      </c>
      <c r="F31" s="7" t="s">
        <v>144</v>
      </c>
      <c r="G31" s="7" t="s">
        <v>676</v>
      </c>
      <c r="H31" s="318">
        <f>'1-Баланс'!C44</f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27" t="str">
        <f t="shared" si="0"/>
        <v>Интерпром ЕООД</v>
      </c>
      <c r="B32" s="27" t="str">
        <f t="shared" si="1"/>
        <v>121115366</v>
      </c>
      <c r="C32" s="317">
        <f t="shared" si="2"/>
        <v>42735</v>
      </c>
      <c r="D32" s="7" t="s">
        <v>149</v>
      </c>
      <c r="E32" s="7">
        <v>1</v>
      </c>
      <c r="F32" s="7" t="s">
        <v>148</v>
      </c>
      <c r="G32" s="7" t="s">
        <v>676</v>
      </c>
      <c r="H32" s="318">
        <f>'1-Баланс'!C45</f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27" t="str">
        <f t="shared" si="0"/>
        <v>Интерпром ЕООД</v>
      </c>
      <c r="B33" s="27" t="str">
        <f t="shared" si="1"/>
        <v>121115366</v>
      </c>
      <c r="C33" s="317">
        <f t="shared" si="2"/>
        <v>42735</v>
      </c>
      <c r="D33" s="7" t="s">
        <v>159</v>
      </c>
      <c r="E33" s="7">
        <v>1</v>
      </c>
      <c r="F33" s="7" t="s">
        <v>152</v>
      </c>
      <c r="G33" s="7" t="s">
        <v>676</v>
      </c>
      <c r="H33" s="318">
        <f>'1-Баланс'!C46</f>
        <v>350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27" t="str">
        <f t="shared" si="0"/>
        <v>Интерпром ЕООД</v>
      </c>
      <c r="B34" s="27" t="str">
        <f t="shared" si="1"/>
        <v>121115366</v>
      </c>
      <c r="C34" s="317">
        <f t="shared" si="2"/>
        <v>42735</v>
      </c>
      <c r="D34" s="7" t="s">
        <v>175</v>
      </c>
      <c r="E34" s="7">
        <v>1</v>
      </c>
      <c r="F34" s="7" t="s">
        <v>174</v>
      </c>
      <c r="G34" s="7" t="s">
        <v>676</v>
      </c>
      <c r="H34" s="318">
        <f>'1-Баланс'!C48</f>
        <v>683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27" t="str">
        <f t="shared" ref="A35:A66" si="3">pdeName</f>
        <v>Интерпром ЕООД</v>
      </c>
      <c r="B35" s="27" t="str">
        <f t="shared" ref="B35:B66" si="4">pdeBulstat</f>
        <v>121115366</v>
      </c>
      <c r="C35" s="317">
        <f t="shared" ref="C35:C66" si="5">endDate</f>
        <v>42735</v>
      </c>
      <c r="D35" s="7" t="s">
        <v>179</v>
      </c>
      <c r="E35" s="7">
        <v>1</v>
      </c>
      <c r="F35" s="7" t="s">
        <v>178</v>
      </c>
      <c r="G35" s="7" t="s">
        <v>676</v>
      </c>
      <c r="H35" s="318">
        <f>'1-Баланс'!C49</f>
        <v>2274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27" t="str">
        <f t="shared" si="3"/>
        <v>Интерпром ЕООД</v>
      </c>
      <c r="B36" s="27" t="str">
        <f t="shared" si="4"/>
        <v>121115366</v>
      </c>
      <c r="C36" s="317">
        <f t="shared" si="5"/>
        <v>42735</v>
      </c>
      <c r="D36" s="7" t="s">
        <v>183</v>
      </c>
      <c r="E36" s="7">
        <v>1</v>
      </c>
      <c r="F36" s="7" t="s">
        <v>182</v>
      </c>
      <c r="G36" s="7" t="s">
        <v>676</v>
      </c>
      <c r="H36" s="318">
        <f>'1-Баланс'!C50</f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27" t="str">
        <f t="shared" si="3"/>
        <v>Интерпром ЕООД</v>
      </c>
      <c r="B37" s="27" t="str">
        <f t="shared" si="4"/>
        <v>121115366</v>
      </c>
      <c r="C37" s="317">
        <f t="shared" si="5"/>
        <v>42735</v>
      </c>
      <c r="D37" s="7" t="s">
        <v>186</v>
      </c>
      <c r="E37" s="7">
        <v>1</v>
      </c>
      <c r="F37" s="7" t="s">
        <v>92</v>
      </c>
      <c r="G37" s="7" t="s">
        <v>676</v>
      </c>
      <c r="H37" s="318">
        <f>'1-Баланс'!C51</f>
        <v>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27" t="str">
        <f t="shared" si="3"/>
        <v>Интерпром ЕООД</v>
      </c>
      <c r="B38" s="27" t="str">
        <f t="shared" si="4"/>
        <v>121115366</v>
      </c>
      <c r="C38" s="317">
        <f t="shared" si="5"/>
        <v>42735</v>
      </c>
      <c r="D38" s="7" t="s">
        <v>189</v>
      </c>
      <c r="E38" s="7">
        <v>1</v>
      </c>
      <c r="F38" s="7" t="s">
        <v>116</v>
      </c>
      <c r="G38" s="7" t="s">
        <v>676</v>
      </c>
      <c r="H38" s="318">
        <f>'1-Баланс'!C52</f>
        <v>2957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27" t="str">
        <f t="shared" si="3"/>
        <v>Интерпром ЕООД</v>
      </c>
      <c r="B39" s="27" t="str">
        <f t="shared" si="4"/>
        <v>121115366</v>
      </c>
      <c r="C39" s="317">
        <f t="shared" si="5"/>
        <v>42735</v>
      </c>
      <c r="D39" s="7" t="s">
        <v>197</v>
      </c>
      <c r="E39" s="7">
        <v>1</v>
      </c>
      <c r="F39" s="7" t="s">
        <v>196</v>
      </c>
      <c r="G39" s="7" t="s">
        <v>676</v>
      </c>
      <c r="H39" s="318">
        <f>'1-Баланс'!C54</f>
        <v>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27" t="str">
        <f t="shared" si="3"/>
        <v>Интерпром ЕООД</v>
      </c>
      <c r="B40" s="27" t="str">
        <f t="shared" si="4"/>
        <v>121115366</v>
      </c>
      <c r="C40" s="317">
        <f t="shared" si="5"/>
        <v>42735</v>
      </c>
      <c r="D40" s="7" t="s">
        <v>202</v>
      </c>
      <c r="E40" s="7">
        <v>1</v>
      </c>
      <c r="F40" s="7" t="s">
        <v>201</v>
      </c>
      <c r="G40" s="7" t="s">
        <v>676</v>
      </c>
      <c r="H40" s="318">
        <f>'1-Баланс'!C55</f>
        <v>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27" t="str">
        <f t="shared" si="3"/>
        <v>Интерпром ЕООД</v>
      </c>
      <c r="B41" s="27" t="str">
        <f t="shared" si="4"/>
        <v>121115366</v>
      </c>
      <c r="C41" s="317">
        <f t="shared" si="5"/>
        <v>42735</v>
      </c>
      <c r="D41" s="7" t="s">
        <v>206</v>
      </c>
      <c r="E41" s="7">
        <v>1</v>
      </c>
      <c r="F41" s="7" t="s">
        <v>21</v>
      </c>
      <c r="G41" s="7" t="s">
        <v>676</v>
      </c>
      <c r="H41" s="318">
        <f>'1-Баланс'!C56</f>
        <v>11020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27" t="str">
        <f t="shared" si="3"/>
        <v>Интерпром ЕООД</v>
      </c>
      <c r="B42" s="27" t="str">
        <f t="shared" si="4"/>
        <v>121115366</v>
      </c>
      <c r="C42" s="317">
        <f t="shared" si="5"/>
        <v>42735</v>
      </c>
      <c r="D42" s="7" t="s">
        <v>233</v>
      </c>
      <c r="E42" s="7">
        <v>1</v>
      </c>
      <c r="F42" s="7" t="s">
        <v>232</v>
      </c>
      <c r="G42" s="7" t="s">
        <v>676</v>
      </c>
      <c r="H42" s="318">
        <f>'1-Баланс'!C59</f>
        <v>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27" t="str">
        <f t="shared" si="3"/>
        <v>Интерпром ЕООД</v>
      </c>
      <c r="B43" s="27" t="str">
        <f t="shared" si="4"/>
        <v>121115366</v>
      </c>
      <c r="C43" s="317">
        <f t="shared" si="5"/>
        <v>42735</v>
      </c>
      <c r="D43" s="7" t="s">
        <v>238</v>
      </c>
      <c r="E43" s="7">
        <v>1</v>
      </c>
      <c r="F43" s="7" t="s">
        <v>237</v>
      </c>
      <c r="G43" s="7" t="s">
        <v>676</v>
      </c>
      <c r="H43" s="318">
        <f>'1-Баланс'!C60</f>
        <v>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27" t="str">
        <f t="shared" si="3"/>
        <v>Интерпром ЕООД</v>
      </c>
      <c r="B44" s="27" t="str">
        <f t="shared" si="4"/>
        <v>121115366</v>
      </c>
      <c r="C44" s="317">
        <f t="shared" si="5"/>
        <v>42735</v>
      </c>
      <c r="D44" s="7" t="s">
        <v>242</v>
      </c>
      <c r="E44" s="7">
        <v>1</v>
      </c>
      <c r="F44" s="7" t="s">
        <v>241</v>
      </c>
      <c r="G44" s="7" t="s">
        <v>676</v>
      </c>
      <c r="H44" s="318">
        <f>'1-Баланс'!C61</f>
        <v>1271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27" t="str">
        <f t="shared" si="3"/>
        <v>Интерпром ЕООД</v>
      </c>
      <c r="B45" s="27" t="str">
        <f t="shared" si="4"/>
        <v>121115366</v>
      </c>
      <c r="C45" s="317">
        <f t="shared" si="5"/>
        <v>42735</v>
      </c>
      <c r="D45" s="7" t="s">
        <v>246</v>
      </c>
      <c r="E45" s="7">
        <v>1</v>
      </c>
      <c r="F45" s="7" t="s">
        <v>245</v>
      </c>
      <c r="G45" s="7" t="s">
        <v>676</v>
      </c>
      <c r="H45" s="318">
        <f>'1-Баланс'!C62</f>
        <v>1450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27" t="str">
        <f t="shared" si="3"/>
        <v>Интерпром ЕООД</v>
      </c>
      <c r="B46" s="27" t="str">
        <f t="shared" si="4"/>
        <v>121115366</v>
      </c>
      <c r="C46" s="317">
        <f t="shared" si="5"/>
        <v>42735</v>
      </c>
      <c r="D46" s="7" t="s">
        <v>250</v>
      </c>
      <c r="E46" s="7">
        <v>1</v>
      </c>
      <c r="F46" s="7" t="s">
        <v>249</v>
      </c>
      <c r="G46" s="7" t="s">
        <v>676</v>
      </c>
      <c r="H46" s="318">
        <f>'1-Баланс'!C63</f>
        <v>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27" t="str">
        <f t="shared" si="3"/>
        <v>Интерпром ЕООД</v>
      </c>
      <c r="B47" s="27" t="str">
        <f t="shared" si="4"/>
        <v>121115366</v>
      </c>
      <c r="C47" s="317">
        <f t="shared" si="5"/>
        <v>42735</v>
      </c>
      <c r="D47" s="7" t="s">
        <v>254</v>
      </c>
      <c r="E47" s="7">
        <v>1</v>
      </c>
      <c r="F47" s="7" t="s">
        <v>253</v>
      </c>
      <c r="G47" s="7" t="s">
        <v>676</v>
      </c>
      <c r="H47" s="318">
        <f>'1-Баланс'!C64</f>
        <v>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27" t="str">
        <f t="shared" si="3"/>
        <v>Интерпром ЕООД</v>
      </c>
      <c r="B48" s="27" t="str">
        <f t="shared" si="4"/>
        <v>121115366</v>
      </c>
      <c r="C48" s="317">
        <f t="shared" si="5"/>
        <v>42735</v>
      </c>
      <c r="D48" s="7" t="s">
        <v>257</v>
      </c>
      <c r="E48" s="7">
        <v>1</v>
      </c>
      <c r="F48" s="7" t="s">
        <v>231</v>
      </c>
      <c r="G48" s="7" t="s">
        <v>676</v>
      </c>
      <c r="H48" s="318">
        <f>'1-Баланс'!C65</f>
        <v>2721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27" t="str">
        <f t="shared" si="3"/>
        <v>Интерпром ЕООД</v>
      </c>
      <c r="B49" s="27" t="str">
        <f t="shared" si="4"/>
        <v>121115366</v>
      </c>
      <c r="C49" s="317">
        <f t="shared" si="5"/>
        <v>42735</v>
      </c>
      <c r="D49" s="7" t="s">
        <v>270</v>
      </c>
      <c r="E49" s="7">
        <v>1</v>
      </c>
      <c r="F49" s="7" t="s">
        <v>269</v>
      </c>
      <c r="G49" s="7" t="s">
        <v>676</v>
      </c>
      <c r="H49" s="318">
        <f>'1-Баланс'!C68</f>
        <v>698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27" t="str">
        <f t="shared" si="3"/>
        <v>Интерпром ЕООД</v>
      </c>
      <c r="B50" s="27" t="str">
        <f t="shared" si="4"/>
        <v>121115366</v>
      </c>
      <c r="C50" s="317">
        <f t="shared" si="5"/>
        <v>42735</v>
      </c>
      <c r="D50" s="7" t="s">
        <v>276</v>
      </c>
      <c r="E50" s="7">
        <v>1</v>
      </c>
      <c r="F50" s="7" t="s">
        <v>275</v>
      </c>
      <c r="G50" s="7" t="s">
        <v>676</v>
      </c>
      <c r="H50" s="318">
        <f>'1-Баланс'!C69</f>
        <v>4921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27" t="str">
        <f t="shared" si="3"/>
        <v>Интерпром ЕООД</v>
      </c>
      <c r="B51" s="27" t="str">
        <f t="shared" si="4"/>
        <v>121115366</v>
      </c>
      <c r="C51" s="317">
        <f t="shared" si="5"/>
        <v>42735</v>
      </c>
      <c r="D51" s="7" t="s">
        <v>279</v>
      </c>
      <c r="E51" s="7">
        <v>1</v>
      </c>
      <c r="F51" s="7" t="s">
        <v>278</v>
      </c>
      <c r="G51" s="7" t="s">
        <v>676</v>
      </c>
      <c r="H51" s="318">
        <f>'1-Баланс'!C70</f>
        <v>960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27" t="str">
        <f t="shared" si="3"/>
        <v>Интерпром ЕООД</v>
      </c>
      <c r="B52" s="27" t="str">
        <f t="shared" si="4"/>
        <v>121115366</v>
      </c>
      <c r="C52" s="317">
        <f t="shared" si="5"/>
        <v>42735</v>
      </c>
      <c r="D52" s="7" t="s">
        <v>283</v>
      </c>
      <c r="E52" s="7">
        <v>1</v>
      </c>
      <c r="F52" s="7" t="s">
        <v>282</v>
      </c>
      <c r="G52" s="7" t="s">
        <v>676</v>
      </c>
      <c r="H52" s="318">
        <f>'1-Баланс'!C71</f>
        <v>812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27" t="str">
        <f t="shared" si="3"/>
        <v>Интерпром ЕООД</v>
      </c>
      <c r="B53" s="27" t="str">
        <f t="shared" si="4"/>
        <v>121115366</v>
      </c>
      <c r="C53" s="317">
        <f t="shared" si="5"/>
        <v>42735</v>
      </c>
      <c r="D53" s="7" t="s">
        <v>291</v>
      </c>
      <c r="E53" s="7">
        <v>1</v>
      </c>
      <c r="F53" s="7" t="s">
        <v>290</v>
      </c>
      <c r="G53" s="7" t="s">
        <v>676</v>
      </c>
      <c r="H53" s="318">
        <f>'1-Баланс'!C72</f>
        <v>937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27" t="str">
        <f t="shared" si="3"/>
        <v>Интерпром ЕООД</v>
      </c>
      <c r="B54" s="27" t="str">
        <f t="shared" si="4"/>
        <v>121115366</v>
      </c>
      <c r="C54" s="317">
        <f t="shared" si="5"/>
        <v>42735</v>
      </c>
      <c r="D54" s="7" t="s">
        <v>293</v>
      </c>
      <c r="E54" s="7">
        <v>1</v>
      </c>
      <c r="F54" s="7" t="s">
        <v>292</v>
      </c>
      <c r="G54" s="7" t="s">
        <v>676</v>
      </c>
      <c r="H54" s="318">
        <f>'1-Баланс'!C73</f>
        <v>187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27" t="str">
        <f t="shared" si="3"/>
        <v>Интерпром ЕООД</v>
      </c>
      <c r="B55" s="27" t="str">
        <f t="shared" si="4"/>
        <v>121115366</v>
      </c>
      <c r="C55" s="317">
        <f t="shared" si="5"/>
        <v>42735</v>
      </c>
      <c r="D55" s="7" t="s">
        <v>298</v>
      </c>
      <c r="E55" s="7">
        <v>1</v>
      </c>
      <c r="F55" s="7" t="s">
        <v>297</v>
      </c>
      <c r="G55" s="7" t="s">
        <v>676</v>
      </c>
      <c r="H55" s="318">
        <f>'1-Баланс'!C74</f>
        <v>194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27" t="str">
        <f t="shared" si="3"/>
        <v>Интерпром ЕООД</v>
      </c>
      <c r="B56" s="27" t="str">
        <f t="shared" si="4"/>
        <v>121115366</v>
      </c>
      <c r="C56" s="317">
        <f t="shared" si="5"/>
        <v>42735</v>
      </c>
      <c r="D56" s="7" t="s">
        <v>306</v>
      </c>
      <c r="E56" s="7">
        <v>1</v>
      </c>
      <c r="F56" s="7" t="s">
        <v>305</v>
      </c>
      <c r="G56" s="7" t="s">
        <v>676</v>
      </c>
      <c r="H56" s="318">
        <f>'1-Баланс'!C75</f>
        <v>1262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27" t="str">
        <f t="shared" si="3"/>
        <v>Интерпром ЕООД</v>
      </c>
      <c r="B57" s="27" t="str">
        <f t="shared" si="4"/>
        <v>121115366</v>
      </c>
      <c r="C57" s="317">
        <f t="shared" si="5"/>
        <v>42735</v>
      </c>
      <c r="D57" s="7" t="s">
        <v>315</v>
      </c>
      <c r="E57" s="7">
        <v>1</v>
      </c>
      <c r="F57" s="7" t="s">
        <v>264</v>
      </c>
      <c r="G57" s="7" t="s">
        <v>676</v>
      </c>
      <c r="H57" s="318">
        <f>'1-Баланс'!C76</f>
        <v>9971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27" t="str">
        <f t="shared" si="3"/>
        <v>Интерпром ЕООД</v>
      </c>
      <c r="B58" s="27" t="str">
        <f t="shared" si="4"/>
        <v>121115366</v>
      </c>
      <c r="C58" s="317">
        <f t="shared" si="5"/>
        <v>42735</v>
      </c>
      <c r="D58" s="7" t="s">
        <v>326</v>
      </c>
      <c r="E58" s="7">
        <v>1</v>
      </c>
      <c r="F58" s="7" t="s">
        <v>325</v>
      </c>
      <c r="G58" s="7" t="s">
        <v>676</v>
      </c>
      <c r="H58" s="318">
        <f>'1-Баланс'!C79</f>
        <v>0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27" t="str">
        <f t="shared" si="3"/>
        <v>Интерпром ЕООД</v>
      </c>
      <c r="B59" s="27" t="str">
        <f t="shared" si="4"/>
        <v>121115366</v>
      </c>
      <c r="C59" s="317">
        <f t="shared" si="5"/>
        <v>42735</v>
      </c>
      <c r="D59" s="7" t="s">
        <v>334</v>
      </c>
      <c r="E59" s="7">
        <v>1</v>
      </c>
      <c r="F59" s="7" t="s">
        <v>333</v>
      </c>
      <c r="G59" s="7" t="s">
        <v>676</v>
      </c>
      <c r="H59" s="318">
        <f>'1-Баланс'!C80</f>
        <v>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27" t="str">
        <f t="shared" si="3"/>
        <v>Интерпром ЕООД</v>
      </c>
      <c r="B60" s="27" t="str">
        <f t="shared" si="4"/>
        <v>121115366</v>
      </c>
      <c r="C60" s="317">
        <f t="shared" si="5"/>
        <v>42735</v>
      </c>
      <c r="D60" s="7" t="s">
        <v>336</v>
      </c>
      <c r="E60" s="7">
        <v>1</v>
      </c>
      <c r="F60" s="7" t="s">
        <v>335</v>
      </c>
      <c r="G60" s="7" t="s">
        <v>676</v>
      </c>
      <c r="H60" s="318">
        <f>'1-Баланс'!C81</f>
        <v>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27" t="str">
        <f t="shared" si="3"/>
        <v>Интерпром ЕООД</v>
      </c>
      <c r="B61" s="27" t="str">
        <f t="shared" si="4"/>
        <v>121115366</v>
      </c>
      <c r="C61" s="317">
        <f t="shared" si="5"/>
        <v>42735</v>
      </c>
      <c r="D61" s="7" t="s">
        <v>339</v>
      </c>
      <c r="E61" s="7">
        <v>1</v>
      </c>
      <c r="F61" s="7" t="s">
        <v>338</v>
      </c>
      <c r="G61" s="7" t="s">
        <v>676</v>
      </c>
      <c r="H61" s="318">
        <f>'1-Баланс'!C82</f>
        <v>0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27" t="str">
        <f t="shared" si="3"/>
        <v>Интерпром ЕООД</v>
      </c>
      <c r="B62" s="27" t="str">
        <f t="shared" si="4"/>
        <v>121115366</v>
      </c>
      <c r="C62" s="317">
        <f t="shared" si="5"/>
        <v>42735</v>
      </c>
      <c r="D62" s="7" t="s">
        <v>341</v>
      </c>
      <c r="E62" s="7">
        <v>1</v>
      </c>
      <c r="F62" s="7" t="s">
        <v>340</v>
      </c>
      <c r="G62" s="7" t="s">
        <v>676</v>
      </c>
      <c r="H62" s="318">
        <f>'1-Баланс'!C83</f>
        <v>0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27" t="str">
        <f t="shared" si="3"/>
        <v>Интерпром ЕООД</v>
      </c>
      <c r="B63" s="27" t="str">
        <f t="shared" si="4"/>
        <v>121115366</v>
      </c>
      <c r="C63" s="317">
        <f t="shared" si="5"/>
        <v>42735</v>
      </c>
      <c r="D63" s="7" t="s">
        <v>342</v>
      </c>
      <c r="E63" s="7">
        <v>1</v>
      </c>
      <c r="F63" s="7" t="s">
        <v>148</v>
      </c>
      <c r="G63" s="7" t="s">
        <v>676</v>
      </c>
      <c r="H63" s="318">
        <f>'1-Баланс'!C84</f>
        <v>0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27" t="str">
        <f t="shared" si="3"/>
        <v>Интерпром ЕООД</v>
      </c>
      <c r="B64" s="27" t="str">
        <f t="shared" si="4"/>
        <v>121115366</v>
      </c>
      <c r="C64" s="317">
        <f t="shared" si="5"/>
        <v>42735</v>
      </c>
      <c r="D64" s="7" t="s">
        <v>344</v>
      </c>
      <c r="E64" s="7">
        <v>1</v>
      </c>
      <c r="F64" s="7" t="s">
        <v>323</v>
      </c>
      <c r="G64" s="7" t="s">
        <v>676</v>
      </c>
      <c r="H64" s="318">
        <f>'1-Баланс'!C85</f>
        <v>0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27" t="str">
        <f t="shared" si="3"/>
        <v>Интерпром ЕООД</v>
      </c>
      <c r="B65" s="27" t="str">
        <f t="shared" si="4"/>
        <v>121115366</v>
      </c>
      <c r="C65" s="317">
        <f t="shared" si="5"/>
        <v>42735</v>
      </c>
      <c r="D65" s="7" t="s">
        <v>347</v>
      </c>
      <c r="E65" s="7">
        <v>1</v>
      </c>
      <c r="F65" s="7" t="s">
        <v>346</v>
      </c>
      <c r="G65" s="7" t="s">
        <v>676</v>
      </c>
      <c r="H65" s="318">
        <f>'1-Баланс'!C88</f>
        <v>6028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27" t="str">
        <f t="shared" si="3"/>
        <v>Интерпром ЕООД</v>
      </c>
      <c r="B66" s="27" t="str">
        <f t="shared" si="4"/>
        <v>121115366</v>
      </c>
      <c r="C66" s="317">
        <f t="shared" si="5"/>
        <v>42735</v>
      </c>
      <c r="D66" s="7" t="s">
        <v>349</v>
      </c>
      <c r="E66" s="7">
        <v>1</v>
      </c>
      <c r="F66" s="7" t="s">
        <v>348</v>
      </c>
      <c r="G66" s="7" t="s">
        <v>676</v>
      </c>
      <c r="H66" s="318">
        <f>'1-Баланс'!C89</f>
        <v>4026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27" t="str">
        <f t="shared" ref="A67:A98" si="6">pdeName</f>
        <v>Интерпром ЕООД</v>
      </c>
      <c r="B67" s="27" t="str">
        <f t="shared" ref="B67:B98" si="7">pdeBulstat</f>
        <v>121115366</v>
      </c>
      <c r="C67" s="317">
        <f t="shared" ref="C67:C98" si="8">endDate</f>
        <v>42735</v>
      </c>
      <c r="D67" s="7" t="s">
        <v>351</v>
      </c>
      <c r="E67" s="7">
        <v>1</v>
      </c>
      <c r="F67" s="7" t="s">
        <v>350</v>
      </c>
      <c r="G67" s="7" t="s">
        <v>676</v>
      </c>
      <c r="H67" s="318">
        <f>'1-Баланс'!C90</f>
        <v>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27" t="str">
        <f t="shared" si="6"/>
        <v>Интерпром ЕООД</v>
      </c>
      <c r="B68" s="27" t="str">
        <f t="shared" si="7"/>
        <v>121115366</v>
      </c>
      <c r="C68" s="317">
        <f t="shared" si="8"/>
        <v>42735</v>
      </c>
      <c r="D68" s="7" t="s">
        <v>353</v>
      </c>
      <c r="E68" s="7">
        <v>1</v>
      </c>
      <c r="F68" s="7" t="s">
        <v>352</v>
      </c>
      <c r="G68" s="7" t="s">
        <v>676</v>
      </c>
      <c r="H68" s="318">
        <f>'1-Баланс'!C91</f>
        <v>0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27" t="str">
        <f t="shared" si="6"/>
        <v>Интерпром ЕООД</v>
      </c>
      <c r="B69" s="27" t="str">
        <f t="shared" si="7"/>
        <v>121115366</v>
      </c>
      <c r="C69" s="317">
        <f t="shared" si="8"/>
        <v>42735</v>
      </c>
      <c r="D69" s="7" t="s">
        <v>355</v>
      </c>
      <c r="E69" s="7">
        <v>1</v>
      </c>
      <c r="F69" s="7" t="s">
        <v>345</v>
      </c>
      <c r="G69" s="7" t="s">
        <v>676</v>
      </c>
      <c r="H69" s="318">
        <f>'1-Баланс'!C92</f>
        <v>10054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27" t="str">
        <f t="shared" si="6"/>
        <v>Интерпром ЕООД</v>
      </c>
      <c r="B70" s="27" t="str">
        <f t="shared" si="7"/>
        <v>121115366</v>
      </c>
      <c r="C70" s="317">
        <f t="shared" si="8"/>
        <v>42735</v>
      </c>
      <c r="D70" s="7" t="s">
        <v>357</v>
      </c>
      <c r="E70" s="7">
        <v>1</v>
      </c>
      <c r="F70" s="7" t="s">
        <v>356</v>
      </c>
      <c r="G70" s="7" t="s">
        <v>676</v>
      </c>
      <c r="H70" s="318">
        <f>'1-Баланс'!C93</f>
        <v>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27" t="str">
        <f t="shared" si="6"/>
        <v>Интерпром ЕООД</v>
      </c>
      <c r="B71" s="27" t="str">
        <f t="shared" si="7"/>
        <v>121115366</v>
      </c>
      <c r="C71" s="317">
        <f t="shared" si="8"/>
        <v>42735</v>
      </c>
      <c r="D71" s="7" t="s">
        <v>359</v>
      </c>
      <c r="E71" s="7">
        <v>1</v>
      </c>
      <c r="F71" s="7" t="s">
        <v>226</v>
      </c>
      <c r="G71" s="7" t="s">
        <v>676</v>
      </c>
      <c r="H71" s="318">
        <f>'1-Баланс'!C94</f>
        <v>22746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27" t="str">
        <f t="shared" si="6"/>
        <v>Интерпром ЕООД</v>
      </c>
      <c r="B72" s="27" t="str">
        <f t="shared" si="7"/>
        <v>121115366</v>
      </c>
      <c r="C72" s="317">
        <f t="shared" si="8"/>
        <v>42735</v>
      </c>
      <c r="D72" s="7" t="s">
        <v>367</v>
      </c>
      <c r="E72" s="7">
        <v>1</v>
      </c>
      <c r="F72" s="7" t="s">
        <v>364</v>
      </c>
      <c r="G72" s="7" t="s">
        <v>676</v>
      </c>
      <c r="H72" s="318">
        <f>'1-Баланс'!C95</f>
        <v>33766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27" t="str">
        <f t="shared" si="6"/>
        <v>Интерпром ЕООД</v>
      </c>
      <c r="B73" s="27" t="str">
        <f t="shared" si="7"/>
        <v>121115366</v>
      </c>
      <c r="C73" s="317">
        <f t="shared" si="8"/>
        <v>42735</v>
      </c>
      <c r="D73" s="7" t="s">
        <v>37</v>
      </c>
      <c r="E73" s="7">
        <v>1</v>
      </c>
      <c r="F73" s="7" t="s">
        <v>36</v>
      </c>
      <c r="G73" s="7" t="s">
        <v>685</v>
      </c>
      <c r="H73" s="318">
        <f>'1-Баланс'!G12</f>
        <v>2650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27" t="str">
        <f t="shared" si="6"/>
        <v>Интерпром ЕООД</v>
      </c>
      <c r="B74" s="27" t="str">
        <f t="shared" si="7"/>
        <v>121115366</v>
      </c>
      <c r="C74" s="317">
        <f t="shared" si="8"/>
        <v>42735</v>
      </c>
      <c r="D74" s="7" t="s">
        <v>41</v>
      </c>
      <c r="E74" s="7">
        <v>1</v>
      </c>
      <c r="F74" s="7" t="s">
        <v>40</v>
      </c>
      <c r="G74" s="7" t="s">
        <v>685</v>
      </c>
      <c r="H74" s="318">
        <f>'1-Баланс'!G13</f>
        <v>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27" t="str">
        <f t="shared" si="6"/>
        <v>Интерпром ЕООД</v>
      </c>
      <c r="B75" s="27" t="str">
        <f t="shared" si="7"/>
        <v>121115366</v>
      </c>
      <c r="C75" s="317">
        <f t="shared" si="8"/>
        <v>42735</v>
      </c>
      <c r="D75" s="7" t="s">
        <v>45</v>
      </c>
      <c r="E75" s="7">
        <v>1</v>
      </c>
      <c r="F75" s="7" t="s">
        <v>44</v>
      </c>
      <c r="G75" s="7" t="s">
        <v>685</v>
      </c>
      <c r="H75" s="318">
        <f>'1-Баланс'!G14</f>
        <v>0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27" t="str">
        <f t="shared" si="6"/>
        <v>Интерпром ЕООД</v>
      </c>
      <c r="B76" s="27" t="str">
        <f t="shared" si="7"/>
        <v>121115366</v>
      </c>
      <c r="C76" s="317">
        <f t="shared" si="8"/>
        <v>42735</v>
      </c>
      <c r="D76" s="7" t="s">
        <v>49</v>
      </c>
      <c r="E76" s="7">
        <v>1</v>
      </c>
      <c r="F76" s="7" t="s">
        <v>48</v>
      </c>
      <c r="G76" s="7" t="s">
        <v>685</v>
      </c>
      <c r="H76" s="318">
        <f>'1-Баланс'!G15</f>
        <v>0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27" t="str">
        <f t="shared" si="6"/>
        <v>Интерпром ЕООД</v>
      </c>
      <c r="B77" s="27" t="str">
        <f t="shared" si="7"/>
        <v>121115366</v>
      </c>
      <c r="C77" s="317">
        <f t="shared" si="8"/>
        <v>42735</v>
      </c>
      <c r="D77" s="7" t="s">
        <v>53</v>
      </c>
      <c r="E77" s="7">
        <v>1</v>
      </c>
      <c r="F77" s="7" t="s">
        <v>52</v>
      </c>
      <c r="G77" s="7" t="s">
        <v>685</v>
      </c>
      <c r="H77" s="318">
        <f>'1-Баланс'!G16</f>
        <v>0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27" t="str">
        <f t="shared" si="6"/>
        <v>Интерпром ЕООД</v>
      </c>
      <c r="B78" s="27" t="str">
        <f t="shared" si="7"/>
        <v>121115366</v>
      </c>
      <c r="C78" s="317">
        <f t="shared" si="8"/>
        <v>42735</v>
      </c>
      <c r="D78" s="7" t="s">
        <v>57</v>
      </c>
      <c r="E78" s="7">
        <v>1</v>
      </c>
      <c r="F78" s="7" t="s">
        <v>56</v>
      </c>
      <c r="G78" s="7" t="s">
        <v>685</v>
      </c>
      <c r="H78" s="318">
        <f>'1-Баланс'!G17</f>
        <v>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27" t="str">
        <f t="shared" si="6"/>
        <v>Интерпром ЕООД</v>
      </c>
      <c r="B79" s="27" t="str">
        <f t="shared" si="7"/>
        <v>121115366</v>
      </c>
      <c r="C79" s="317">
        <f t="shared" si="8"/>
        <v>42735</v>
      </c>
      <c r="D79" s="7" t="s">
        <v>61</v>
      </c>
      <c r="E79" s="7">
        <v>1</v>
      </c>
      <c r="F79" s="7" t="s">
        <v>33</v>
      </c>
      <c r="G79" s="7" t="s">
        <v>685</v>
      </c>
      <c r="H79" s="318">
        <f>'1-Баланс'!G18</f>
        <v>2650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27" t="str">
        <f t="shared" si="6"/>
        <v>Интерпром ЕООД</v>
      </c>
      <c r="B80" s="27" t="str">
        <f t="shared" si="7"/>
        <v>121115366</v>
      </c>
      <c r="C80" s="317">
        <f t="shared" si="8"/>
        <v>42735</v>
      </c>
      <c r="D80" s="7" t="s">
        <v>68</v>
      </c>
      <c r="E80" s="7">
        <v>1</v>
      </c>
      <c r="F80" s="7" t="s">
        <v>67</v>
      </c>
      <c r="G80" s="7" t="s">
        <v>685</v>
      </c>
      <c r="H80" s="318">
        <f>'1-Баланс'!G20</f>
        <v>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27" t="str">
        <f t="shared" si="6"/>
        <v>Интерпром ЕООД</v>
      </c>
      <c r="B81" s="27" t="str">
        <f t="shared" si="7"/>
        <v>121115366</v>
      </c>
      <c r="C81" s="317">
        <f t="shared" si="8"/>
        <v>42735</v>
      </c>
      <c r="D81" s="7" t="s">
        <v>72</v>
      </c>
      <c r="E81" s="7">
        <v>1</v>
      </c>
      <c r="F81" s="7" t="s">
        <v>71</v>
      </c>
      <c r="G81" s="7" t="s">
        <v>685</v>
      </c>
      <c r="H81" s="318">
        <f>'1-Баланс'!G21</f>
        <v>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27" t="str">
        <f t="shared" si="6"/>
        <v>Интерпром ЕООД</v>
      </c>
      <c r="B82" s="27" t="str">
        <f t="shared" si="7"/>
        <v>121115366</v>
      </c>
      <c r="C82" s="317">
        <f t="shared" si="8"/>
        <v>42735</v>
      </c>
      <c r="D82" s="7" t="s">
        <v>76</v>
      </c>
      <c r="E82" s="7">
        <v>1</v>
      </c>
      <c r="F82" s="7" t="s">
        <v>75</v>
      </c>
      <c r="G82" s="7" t="s">
        <v>685</v>
      </c>
      <c r="H82" s="318">
        <f>'1-Баланс'!G22</f>
        <v>0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27" t="str">
        <f t="shared" si="6"/>
        <v>Интерпром ЕООД</v>
      </c>
      <c r="B83" s="27" t="str">
        <f t="shared" si="7"/>
        <v>121115366</v>
      </c>
      <c r="C83" s="317">
        <f t="shared" si="8"/>
        <v>42735</v>
      </c>
      <c r="D83" s="7" t="s">
        <v>79</v>
      </c>
      <c r="E83" s="7">
        <v>1</v>
      </c>
      <c r="F83" s="7" t="s">
        <v>78</v>
      </c>
      <c r="G83" s="7" t="s">
        <v>685</v>
      </c>
      <c r="H83" s="318">
        <f>'1-Баланс'!G23</f>
        <v>0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27" t="str">
        <f t="shared" si="6"/>
        <v>Интерпром ЕООД</v>
      </c>
      <c r="B84" s="27" t="str">
        <f t="shared" si="7"/>
        <v>121115366</v>
      </c>
      <c r="C84" s="317">
        <f t="shared" si="8"/>
        <v>42735</v>
      </c>
      <c r="D84" s="7" t="s">
        <v>83</v>
      </c>
      <c r="E84" s="7">
        <v>1</v>
      </c>
      <c r="F84" s="7" t="s">
        <v>82</v>
      </c>
      <c r="G84" s="7" t="s">
        <v>685</v>
      </c>
      <c r="H84" s="318">
        <f>'1-Баланс'!G24</f>
        <v>0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27" t="str">
        <f t="shared" si="6"/>
        <v>Интерпром ЕООД</v>
      </c>
      <c r="B85" s="27" t="str">
        <f t="shared" si="7"/>
        <v>121115366</v>
      </c>
      <c r="C85" s="317">
        <f t="shared" si="8"/>
        <v>42735</v>
      </c>
      <c r="D85" s="7" t="s">
        <v>87</v>
      </c>
      <c r="E85" s="7">
        <v>1</v>
      </c>
      <c r="F85" s="7" t="s">
        <v>86</v>
      </c>
      <c r="G85" s="7" t="s">
        <v>685</v>
      </c>
      <c r="H85" s="318">
        <f>'1-Баланс'!G25</f>
        <v>0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27" t="str">
        <f t="shared" si="6"/>
        <v>Интерпром ЕООД</v>
      </c>
      <c r="B86" s="27" t="str">
        <f t="shared" si="7"/>
        <v>121115366</v>
      </c>
      <c r="C86" s="317">
        <f t="shared" si="8"/>
        <v>42735</v>
      </c>
      <c r="D86" s="7" t="s">
        <v>91</v>
      </c>
      <c r="E86" s="7">
        <v>1</v>
      </c>
      <c r="F86" s="7" t="s">
        <v>64</v>
      </c>
      <c r="G86" s="7" t="s">
        <v>685</v>
      </c>
      <c r="H86" s="318">
        <f>'1-Баланс'!G26</f>
        <v>0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27" t="str">
        <f t="shared" si="6"/>
        <v>Интерпром ЕООД</v>
      </c>
      <c r="B87" s="27" t="str">
        <f t="shared" si="7"/>
        <v>121115366</v>
      </c>
      <c r="C87" s="317">
        <f t="shared" si="8"/>
        <v>42735</v>
      </c>
      <c r="D87" s="7" t="s">
        <v>98</v>
      </c>
      <c r="E87" s="7">
        <v>1</v>
      </c>
      <c r="F87" s="7" t="s">
        <v>97</v>
      </c>
      <c r="G87" s="7" t="s">
        <v>685</v>
      </c>
      <c r="H87" s="318">
        <f>'1-Баланс'!G28</f>
        <v>23261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27" t="str">
        <f t="shared" si="6"/>
        <v>Интерпром ЕООД</v>
      </c>
      <c r="B88" s="27" t="str">
        <f t="shared" si="7"/>
        <v>121115366</v>
      </c>
      <c r="C88" s="317">
        <f t="shared" si="8"/>
        <v>42735</v>
      </c>
      <c r="D88" s="7" t="s">
        <v>100</v>
      </c>
      <c r="E88" s="7">
        <v>1</v>
      </c>
      <c r="F88" s="7" t="s">
        <v>99</v>
      </c>
      <c r="G88" s="7" t="s">
        <v>685</v>
      </c>
      <c r="H88" s="318">
        <f>'1-Баланс'!G29</f>
        <v>23261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27" t="str">
        <f t="shared" si="6"/>
        <v>Интерпром ЕООД</v>
      </c>
      <c r="B89" s="27" t="str">
        <f t="shared" si="7"/>
        <v>121115366</v>
      </c>
      <c r="C89" s="317">
        <f t="shared" si="8"/>
        <v>42735</v>
      </c>
      <c r="D89" s="7" t="s">
        <v>103</v>
      </c>
      <c r="E89" s="7">
        <v>1</v>
      </c>
      <c r="F89" s="7" t="s">
        <v>102</v>
      </c>
      <c r="G89" s="7" t="s">
        <v>685</v>
      </c>
      <c r="H89" s="318">
        <f>'1-Баланс'!G30</f>
        <v>0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27" t="str">
        <f t="shared" si="6"/>
        <v>Интерпром ЕООД</v>
      </c>
      <c r="B90" s="27" t="str">
        <f t="shared" si="7"/>
        <v>121115366</v>
      </c>
      <c r="C90" s="317">
        <f t="shared" si="8"/>
        <v>42735</v>
      </c>
      <c r="D90" s="7" t="s">
        <v>107</v>
      </c>
      <c r="E90" s="7">
        <v>1</v>
      </c>
      <c r="F90" s="7" t="s">
        <v>106</v>
      </c>
      <c r="G90" s="7" t="s">
        <v>685</v>
      </c>
      <c r="H90" s="318">
        <f>'1-Баланс'!G31</f>
        <v>0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27" t="str">
        <f t="shared" si="6"/>
        <v>Интерпром ЕООД</v>
      </c>
      <c r="B91" s="27" t="str">
        <f t="shared" si="7"/>
        <v>121115366</v>
      </c>
      <c r="C91" s="317">
        <f t="shared" si="8"/>
        <v>42735</v>
      </c>
      <c r="D91" s="7" t="s">
        <v>111</v>
      </c>
      <c r="E91" s="7">
        <v>1</v>
      </c>
      <c r="F91" s="7" t="s">
        <v>110</v>
      </c>
      <c r="G91" s="7" t="s">
        <v>685</v>
      </c>
      <c r="H91" s="318">
        <f>'1-Баланс'!G32</f>
        <v>520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27" t="str">
        <f t="shared" si="6"/>
        <v>Интерпром ЕООД</v>
      </c>
      <c r="B92" s="27" t="str">
        <f t="shared" si="7"/>
        <v>121115366</v>
      </c>
      <c r="C92" s="317">
        <f t="shared" si="8"/>
        <v>42735</v>
      </c>
      <c r="D92" s="7" t="s">
        <v>115</v>
      </c>
      <c r="E92" s="7">
        <v>1</v>
      </c>
      <c r="F92" s="7" t="s">
        <v>114</v>
      </c>
      <c r="G92" s="7" t="s">
        <v>685</v>
      </c>
      <c r="H92" s="318">
        <f>'1-Баланс'!G33</f>
        <v>0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27" t="str">
        <f t="shared" si="6"/>
        <v>Интерпром ЕООД</v>
      </c>
      <c r="B93" s="27" t="str">
        <f t="shared" si="7"/>
        <v>121115366</v>
      </c>
      <c r="C93" s="317">
        <f t="shared" si="8"/>
        <v>42735</v>
      </c>
      <c r="D93" s="7" t="s">
        <v>118</v>
      </c>
      <c r="E93" s="7">
        <v>1</v>
      </c>
      <c r="F93" s="7" t="s">
        <v>94</v>
      </c>
      <c r="G93" s="7" t="s">
        <v>685</v>
      </c>
      <c r="H93" s="318">
        <f>'1-Баланс'!G34</f>
        <v>23781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27" t="str">
        <f t="shared" si="6"/>
        <v>Интерпром ЕООД</v>
      </c>
      <c r="B94" s="27" t="str">
        <f t="shared" si="7"/>
        <v>121115366</v>
      </c>
      <c r="C94" s="317">
        <f t="shared" si="8"/>
        <v>42735</v>
      </c>
      <c r="D94" s="7" t="s">
        <v>126</v>
      </c>
      <c r="E94" s="7">
        <v>1</v>
      </c>
      <c r="F94" s="7" t="s">
        <v>24</v>
      </c>
      <c r="G94" s="7" t="s">
        <v>685</v>
      </c>
      <c r="H94" s="318">
        <f>'1-Баланс'!G37</f>
        <v>26431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27" t="str">
        <f t="shared" si="6"/>
        <v>Интерпром ЕООД</v>
      </c>
      <c r="B95" s="27" t="str">
        <f t="shared" si="7"/>
        <v>121115366</v>
      </c>
      <c r="C95" s="317">
        <f t="shared" si="8"/>
        <v>42735</v>
      </c>
      <c r="D95" s="7" t="s">
        <v>134</v>
      </c>
      <c r="E95" s="7">
        <v>1</v>
      </c>
      <c r="F95" s="7" t="s">
        <v>133</v>
      </c>
      <c r="G95" s="7" t="s">
        <v>685</v>
      </c>
      <c r="H95" s="318">
        <f>'1-Баланс'!G40</f>
        <v>0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27" t="str">
        <f t="shared" si="6"/>
        <v>Интерпром ЕООД</v>
      </c>
      <c r="B96" s="27" t="str">
        <f t="shared" si="7"/>
        <v>121115366</v>
      </c>
      <c r="C96" s="317">
        <f t="shared" si="8"/>
        <v>42735</v>
      </c>
      <c r="D96" s="7" t="s">
        <v>147</v>
      </c>
      <c r="E96" s="7">
        <v>1</v>
      </c>
      <c r="F96" s="7" t="s">
        <v>146</v>
      </c>
      <c r="G96" s="7" t="s">
        <v>685</v>
      </c>
      <c r="H96" s="318">
        <f>'1-Баланс'!G44</f>
        <v>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27" t="str">
        <f t="shared" si="6"/>
        <v>Интерпром ЕООД</v>
      </c>
      <c r="B97" s="27" t="str">
        <f t="shared" si="7"/>
        <v>121115366</v>
      </c>
      <c r="C97" s="317">
        <f t="shared" si="8"/>
        <v>42735</v>
      </c>
      <c r="D97" s="7" t="s">
        <v>151</v>
      </c>
      <c r="E97" s="7">
        <v>1</v>
      </c>
      <c r="F97" s="7" t="s">
        <v>150</v>
      </c>
      <c r="G97" s="7" t="s">
        <v>685</v>
      </c>
      <c r="H97" s="318">
        <f>'1-Баланс'!G45</f>
        <v>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27" t="str">
        <f t="shared" si="6"/>
        <v>Интерпром ЕООД</v>
      </c>
      <c r="B98" s="27" t="str">
        <f t="shared" si="7"/>
        <v>121115366</v>
      </c>
      <c r="C98" s="317">
        <f t="shared" si="8"/>
        <v>42735</v>
      </c>
      <c r="D98" s="7" t="s">
        <v>169</v>
      </c>
      <c r="E98" s="7">
        <v>1</v>
      </c>
      <c r="F98" s="7" t="s">
        <v>167</v>
      </c>
      <c r="G98" s="7" t="s">
        <v>685</v>
      </c>
      <c r="H98" s="318">
        <f>'1-Баланс'!G46</f>
        <v>0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27" t="str">
        <f t="shared" ref="A99:A125" si="9">pdeName</f>
        <v>Интерпром ЕООД</v>
      </c>
      <c r="B99" s="27" t="str">
        <f t="shared" ref="B99:B125" si="10">pdeBulstat</f>
        <v>121115366</v>
      </c>
      <c r="C99" s="317">
        <f t="shared" ref="C99:C125" si="11">endDate</f>
        <v>42735</v>
      </c>
      <c r="D99" s="7" t="s">
        <v>173</v>
      </c>
      <c r="E99" s="7">
        <v>1</v>
      </c>
      <c r="F99" s="7" t="s">
        <v>172</v>
      </c>
      <c r="G99" s="7" t="s">
        <v>685</v>
      </c>
      <c r="H99" s="318">
        <f>'1-Баланс'!G47</f>
        <v>0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27" t="str">
        <f t="shared" si="9"/>
        <v>Интерпром ЕООД</v>
      </c>
      <c r="B100" s="27" t="str">
        <f t="shared" si="10"/>
        <v>121115366</v>
      </c>
      <c r="C100" s="317">
        <f t="shared" si="11"/>
        <v>42735</v>
      </c>
      <c r="D100" s="7" t="s">
        <v>177</v>
      </c>
      <c r="E100" s="7">
        <v>1</v>
      </c>
      <c r="F100" s="7" t="s">
        <v>176</v>
      </c>
      <c r="G100" s="7" t="s">
        <v>685</v>
      </c>
      <c r="H100" s="318">
        <f>'1-Баланс'!G48</f>
        <v>0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27" t="str">
        <f t="shared" si="9"/>
        <v>Интерпром ЕООД</v>
      </c>
      <c r="B101" s="27" t="str">
        <f t="shared" si="10"/>
        <v>121115366</v>
      </c>
      <c r="C101" s="317">
        <f t="shared" si="11"/>
        <v>42735</v>
      </c>
      <c r="D101" s="7" t="s">
        <v>181</v>
      </c>
      <c r="E101" s="7">
        <v>1</v>
      </c>
      <c r="F101" s="7" t="s">
        <v>180</v>
      </c>
      <c r="G101" s="7" t="s">
        <v>685</v>
      </c>
      <c r="H101" s="318">
        <f>'1-Баланс'!G49</f>
        <v>0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27" t="str">
        <f t="shared" si="9"/>
        <v>Интерпром ЕООД</v>
      </c>
      <c r="B102" s="27" t="str">
        <f t="shared" si="10"/>
        <v>121115366</v>
      </c>
      <c r="C102" s="317">
        <f t="shared" si="11"/>
        <v>42735</v>
      </c>
      <c r="D102" s="7" t="s">
        <v>184</v>
      </c>
      <c r="E102" s="7">
        <v>1</v>
      </c>
      <c r="F102" s="7" t="s">
        <v>143</v>
      </c>
      <c r="G102" s="7" t="s">
        <v>685</v>
      </c>
      <c r="H102" s="318">
        <f>'1-Баланс'!G50</f>
        <v>0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27" t="str">
        <f t="shared" si="9"/>
        <v>Интерпром ЕООД</v>
      </c>
      <c r="B103" s="27" t="str">
        <f t="shared" si="10"/>
        <v>121115366</v>
      </c>
      <c r="C103" s="317">
        <f t="shared" si="11"/>
        <v>42735</v>
      </c>
      <c r="D103" s="7" t="s">
        <v>192</v>
      </c>
      <c r="E103" s="7">
        <v>1</v>
      </c>
      <c r="F103" s="7" t="s">
        <v>191</v>
      </c>
      <c r="G103" s="7" t="s">
        <v>685</v>
      </c>
      <c r="H103" s="318">
        <f>'1-Баланс'!G52</f>
        <v>0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27" t="str">
        <f t="shared" si="9"/>
        <v>Интерпром ЕООД</v>
      </c>
      <c r="B104" s="27" t="str">
        <f t="shared" si="10"/>
        <v>121115366</v>
      </c>
      <c r="C104" s="317">
        <f t="shared" si="11"/>
        <v>42735</v>
      </c>
      <c r="D104" s="7" t="s">
        <v>195</v>
      </c>
      <c r="E104" s="7">
        <v>1</v>
      </c>
      <c r="F104" s="7" t="s">
        <v>194</v>
      </c>
      <c r="G104" s="7" t="s">
        <v>685</v>
      </c>
      <c r="H104" s="318">
        <f>'1-Баланс'!G53</f>
        <v>0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27" t="str">
        <f t="shared" si="9"/>
        <v>Интерпром ЕООД</v>
      </c>
      <c r="B105" s="27" t="str">
        <f t="shared" si="10"/>
        <v>121115366</v>
      </c>
      <c r="C105" s="317">
        <f t="shared" si="11"/>
        <v>42735</v>
      </c>
      <c r="D105" s="7" t="s">
        <v>200</v>
      </c>
      <c r="E105" s="7">
        <v>1</v>
      </c>
      <c r="F105" s="7" t="s">
        <v>199</v>
      </c>
      <c r="G105" s="7" t="s">
        <v>685</v>
      </c>
      <c r="H105" s="318">
        <f>'1-Баланс'!G54</f>
        <v>0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27" t="str">
        <f t="shared" si="9"/>
        <v>Интерпром ЕООД</v>
      </c>
      <c r="B106" s="27" t="str">
        <f t="shared" si="10"/>
        <v>121115366</v>
      </c>
      <c r="C106" s="317">
        <f t="shared" si="11"/>
        <v>42735</v>
      </c>
      <c r="D106" s="7" t="s">
        <v>204</v>
      </c>
      <c r="E106" s="7">
        <v>1</v>
      </c>
      <c r="F106" s="7" t="s">
        <v>203</v>
      </c>
      <c r="G106" s="7" t="s">
        <v>685</v>
      </c>
      <c r="H106" s="318">
        <f>'1-Баланс'!G55</f>
        <v>0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27" t="str">
        <f t="shared" si="9"/>
        <v>Интерпром ЕООД</v>
      </c>
      <c r="B107" s="27" t="str">
        <f t="shared" si="10"/>
        <v>121115366</v>
      </c>
      <c r="C107" s="317">
        <f t="shared" si="11"/>
        <v>42735</v>
      </c>
      <c r="D107" s="7" t="s">
        <v>222</v>
      </c>
      <c r="E107" s="7">
        <v>1</v>
      </c>
      <c r="F107" s="7" t="s">
        <v>140</v>
      </c>
      <c r="G107" s="7" t="s">
        <v>685</v>
      </c>
      <c r="H107" s="318">
        <f>'1-Баланс'!G56</f>
        <v>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27" t="str">
        <f t="shared" si="9"/>
        <v>Интерпром ЕООД</v>
      </c>
      <c r="B108" s="27" t="str">
        <f t="shared" si="10"/>
        <v>121115366</v>
      </c>
      <c r="C108" s="317">
        <f t="shared" si="11"/>
        <v>42735</v>
      </c>
      <c r="D108" s="7" t="s">
        <v>235</v>
      </c>
      <c r="E108" s="7">
        <v>1</v>
      </c>
      <c r="F108" s="7" t="s">
        <v>234</v>
      </c>
      <c r="G108" s="7" t="s">
        <v>685</v>
      </c>
      <c r="H108" s="318">
        <f>'1-Баланс'!G59</f>
        <v>91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27" t="str">
        <f t="shared" si="9"/>
        <v>Интерпром ЕООД</v>
      </c>
      <c r="B109" s="27" t="str">
        <f t="shared" si="10"/>
        <v>121115366</v>
      </c>
      <c r="C109" s="317">
        <f t="shared" si="11"/>
        <v>42735</v>
      </c>
      <c r="D109" s="7" t="s">
        <v>240</v>
      </c>
      <c r="E109" s="7">
        <v>1</v>
      </c>
      <c r="F109" s="7" t="s">
        <v>239</v>
      </c>
      <c r="G109" s="7" t="s">
        <v>685</v>
      </c>
      <c r="H109" s="318">
        <f>'1-Баланс'!G60</f>
        <v>0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27" t="str">
        <f t="shared" si="9"/>
        <v>Интерпром ЕООД</v>
      </c>
      <c r="B110" s="27" t="str">
        <f t="shared" si="10"/>
        <v>121115366</v>
      </c>
      <c r="C110" s="317">
        <f t="shared" si="11"/>
        <v>42735</v>
      </c>
      <c r="D110" s="7" t="s">
        <v>244</v>
      </c>
      <c r="E110" s="7">
        <v>1</v>
      </c>
      <c r="F110" s="7" t="s">
        <v>243</v>
      </c>
      <c r="G110" s="7" t="s">
        <v>685</v>
      </c>
      <c r="H110" s="318">
        <f>'1-Баланс'!G61</f>
        <v>7145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27" t="str">
        <f t="shared" si="9"/>
        <v>Интерпром ЕООД</v>
      </c>
      <c r="B111" s="27" t="str">
        <f t="shared" si="10"/>
        <v>121115366</v>
      </c>
      <c r="C111" s="317">
        <f t="shared" si="11"/>
        <v>42735</v>
      </c>
      <c r="D111" s="7" t="s">
        <v>248</v>
      </c>
      <c r="E111" s="7">
        <v>1</v>
      </c>
      <c r="F111" s="7" t="s">
        <v>247</v>
      </c>
      <c r="G111" s="7" t="s">
        <v>685</v>
      </c>
      <c r="H111" s="318">
        <f>'1-Баланс'!G62</f>
        <v>0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27" t="str">
        <f t="shared" si="9"/>
        <v>Интерпром ЕООД</v>
      </c>
      <c r="B112" s="27" t="str">
        <f t="shared" si="10"/>
        <v>121115366</v>
      </c>
      <c r="C112" s="317">
        <f t="shared" si="11"/>
        <v>42735</v>
      </c>
      <c r="D112" s="7" t="s">
        <v>252</v>
      </c>
      <c r="E112" s="7">
        <v>1</v>
      </c>
      <c r="F112" s="7" t="s">
        <v>251</v>
      </c>
      <c r="G112" s="7" t="s">
        <v>685</v>
      </c>
      <c r="H112" s="318">
        <f>'1-Баланс'!G63</f>
        <v>110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27" t="str">
        <f t="shared" si="9"/>
        <v>Интерпром ЕООД</v>
      </c>
      <c r="B113" s="27" t="str">
        <f t="shared" si="10"/>
        <v>121115366</v>
      </c>
      <c r="C113" s="317">
        <f t="shared" si="11"/>
        <v>42735</v>
      </c>
      <c r="D113" s="7" t="s">
        <v>256</v>
      </c>
      <c r="E113" s="7">
        <v>1</v>
      </c>
      <c r="F113" s="7" t="s">
        <v>255</v>
      </c>
      <c r="G113" s="7" t="s">
        <v>685</v>
      </c>
      <c r="H113" s="318">
        <f>'1-Баланс'!G64</f>
        <v>3355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27" t="str">
        <f t="shared" si="9"/>
        <v>Интерпром ЕООД</v>
      </c>
      <c r="B114" s="27" t="str">
        <f t="shared" si="10"/>
        <v>121115366</v>
      </c>
      <c r="C114" s="317">
        <f t="shared" si="11"/>
        <v>42735</v>
      </c>
      <c r="D114" s="7" t="s">
        <v>261</v>
      </c>
      <c r="E114" s="7">
        <v>1</v>
      </c>
      <c r="F114" s="7" t="s">
        <v>260</v>
      </c>
      <c r="G114" s="7" t="s">
        <v>685</v>
      </c>
      <c r="H114" s="318">
        <f>'1-Баланс'!G65</f>
        <v>3024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27" t="str">
        <f t="shared" si="9"/>
        <v>Интерпром ЕООД</v>
      </c>
      <c r="B115" s="27" t="str">
        <f t="shared" si="10"/>
        <v>121115366</v>
      </c>
      <c r="C115" s="317">
        <f t="shared" si="11"/>
        <v>42735</v>
      </c>
      <c r="D115" s="7" t="s">
        <v>263</v>
      </c>
      <c r="E115" s="7">
        <v>1</v>
      </c>
      <c r="F115" s="7" t="s">
        <v>262</v>
      </c>
      <c r="G115" s="7" t="s">
        <v>685</v>
      </c>
      <c r="H115" s="318">
        <f>'1-Баланс'!G66</f>
        <v>202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27" t="str">
        <f t="shared" si="9"/>
        <v>Интерпром ЕООД</v>
      </c>
      <c r="B116" s="27" t="str">
        <f t="shared" si="10"/>
        <v>121115366</v>
      </c>
      <c r="C116" s="317">
        <f t="shared" si="11"/>
        <v>42735</v>
      </c>
      <c r="D116" s="7" t="s">
        <v>266</v>
      </c>
      <c r="E116" s="7">
        <v>1</v>
      </c>
      <c r="F116" s="7" t="s">
        <v>265</v>
      </c>
      <c r="G116" s="7" t="s">
        <v>685</v>
      </c>
      <c r="H116" s="318">
        <f>'1-Баланс'!G67</f>
        <v>46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27" t="str">
        <f t="shared" si="9"/>
        <v>Интерпром ЕООД</v>
      </c>
      <c r="B117" s="27" t="str">
        <f t="shared" si="10"/>
        <v>121115366</v>
      </c>
      <c r="C117" s="317">
        <f t="shared" si="11"/>
        <v>42735</v>
      </c>
      <c r="D117" s="7" t="s">
        <v>274</v>
      </c>
      <c r="E117" s="7">
        <v>1</v>
      </c>
      <c r="F117" s="7" t="s">
        <v>273</v>
      </c>
      <c r="G117" s="7" t="s">
        <v>685</v>
      </c>
      <c r="H117" s="318">
        <f>'1-Баланс'!G68</f>
        <v>408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27" t="str">
        <f t="shared" si="9"/>
        <v>Интерпром ЕООД</v>
      </c>
      <c r="B118" s="27" t="str">
        <f t="shared" si="10"/>
        <v>121115366</v>
      </c>
      <c r="C118" s="317">
        <f t="shared" si="11"/>
        <v>42735</v>
      </c>
      <c r="D118" s="7" t="s">
        <v>277</v>
      </c>
      <c r="E118" s="7">
        <v>1</v>
      </c>
      <c r="F118" s="7" t="s">
        <v>92</v>
      </c>
      <c r="G118" s="7" t="s">
        <v>685</v>
      </c>
      <c r="H118" s="318">
        <f>'1-Баланс'!G69</f>
        <v>99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27" t="str">
        <f t="shared" si="9"/>
        <v>Интерпром ЕООД</v>
      </c>
      <c r="B119" s="27" t="str">
        <f t="shared" si="10"/>
        <v>121115366</v>
      </c>
      <c r="C119" s="317">
        <f t="shared" si="11"/>
        <v>42735</v>
      </c>
      <c r="D119" s="7" t="s">
        <v>281</v>
      </c>
      <c r="E119" s="7">
        <v>1</v>
      </c>
      <c r="F119" s="7" t="s">
        <v>280</v>
      </c>
      <c r="G119" s="7" t="s">
        <v>685</v>
      </c>
      <c r="H119" s="318">
        <f>'1-Баланс'!G70</f>
        <v>0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27" t="str">
        <f t="shared" si="9"/>
        <v>Интерпром ЕООД</v>
      </c>
      <c r="B120" s="27" t="str">
        <f t="shared" si="10"/>
        <v>121115366</v>
      </c>
      <c r="C120" s="317">
        <f t="shared" si="11"/>
        <v>42735</v>
      </c>
      <c r="D120" s="7" t="s">
        <v>288</v>
      </c>
      <c r="E120" s="7">
        <v>1</v>
      </c>
      <c r="F120" s="7" t="s">
        <v>143</v>
      </c>
      <c r="G120" s="7" t="s">
        <v>685</v>
      </c>
      <c r="H120" s="318">
        <f>'1-Баланс'!G71</f>
        <v>7335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27" t="str">
        <f t="shared" si="9"/>
        <v>Интерпром ЕООД</v>
      </c>
      <c r="B121" s="27" t="str">
        <f t="shared" si="10"/>
        <v>121115366</v>
      </c>
      <c r="C121" s="317">
        <f t="shared" si="11"/>
        <v>42735</v>
      </c>
      <c r="D121" s="7" t="s">
        <v>295</v>
      </c>
      <c r="E121" s="7">
        <v>1</v>
      </c>
      <c r="F121" s="7" t="s">
        <v>294</v>
      </c>
      <c r="G121" s="7" t="s">
        <v>685</v>
      </c>
      <c r="H121" s="318">
        <f>'1-Баланс'!G73</f>
        <v>0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27" t="str">
        <f t="shared" si="9"/>
        <v>Интерпром ЕООД</v>
      </c>
      <c r="B122" s="27" t="str">
        <f t="shared" si="10"/>
        <v>121115366</v>
      </c>
      <c r="C122" s="317">
        <f t="shared" si="11"/>
        <v>42735</v>
      </c>
      <c r="D122" s="7" t="s">
        <v>312</v>
      </c>
      <c r="E122" s="7">
        <v>1</v>
      </c>
      <c r="F122" s="7" t="s">
        <v>194</v>
      </c>
      <c r="G122" s="7" t="s">
        <v>685</v>
      </c>
      <c r="H122" s="318">
        <f>'1-Баланс'!G75</f>
        <v>0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27" t="str">
        <f t="shared" si="9"/>
        <v>Интерпром ЕООД</v>
      </c>
      <c r="B123" s="27" t="str">
        <f t="shared" si="10"/>
        <v>121115366</v>
      </c>
      <c r="C123" s="317">
        <f t="shared" si="11"/>
        <v>42735</v>
      </c>
      <c r="D123" s="7" t="s">
        <v>319</v>
      </c>
      <c r="E123" s="7">
        <v>1</v>
      </c>
      <c r="F123" s="7" t="s">
        <v>318</v>
      </c>
      <c r="G123" s="7" t="s">
        <v>685</v>
      </c>
      <c r="H123" s="318">
        <f>'1-Баланс'!G77</f>
        <v>0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27" t="str">
        <f t="shared" si="9"/>
        <v>Интерпром ЕООД</v>
      </c>
      <c r="B124" s="27" t="str">
        <f t="shared" si="10"/>
        <v>121115366</v>
      </c>
      <c r="C124" s="317">
        <f t="shared" si="11"/>
        <v>42735</v>
      </c>
      <c r="D124" s="7" t="s">
        <v>331</v>
      </c>
      <c r="E124" s="7">
        <v>1</v>
      </c>
      <c r="F124" s="7" t="s">
        <v>230</v>
      </c>
      <c r="G124" s="7" t="s">
        <v>685</v>
      </c>
      <c r="H124" s="318">
        <f>'1-Баланс'!G79</f>
        <v>7335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27" t="str">
        <f t="shared" si="9"/>
        <v>Интерпром ЕООД</v>
      </c>
      <c r="B125" s="27" t="str">
        <f t="shared" si="10"/>
        <v>121115366</v>
      </c>
      <c r="C125" s="317">
        <f t="shared" si="11"/>
        <v>42735</v>
      </c>
      <c r="D125" s="7" t="s">
        <v>380</v>
      </c>
      <c r="E125" s="7">
        <v>1</v>
      </c>
      <c r="F125" s="7" t="s">
        <v>686</v>
      </c>
      <c r="G125" s="7" t="s">
        <v>685</v>
      </c>
      <c r="H125" s="318">
        <f>'1-Баланс'!G95</f>
        <v>33766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314"/>
      <c r="B126" s="314"/>
      <c r="C126" s="315"/>
      <c r="D126" s="314"/>
      <c r="E126" s="314"/>
      <c r="F126" s="316" t="s">
        <v>687</v>
      </c>
      <c r="G126" s="314"/>
      <c r="H126" s="314"/>
      <c r="I126" s="314"/>
      <c r="J126" s="314"/>
      <c r="K126" s="314"/>
      <c r="L126" s="314"/>
      <c r="M126" s="314"/>
      <c r="N126" s="314"/>
      <c r="O126" s="314"/>
      <c r="P126" s="314"/>
      <c r="Q126" s="314"/>
      <c r="R126" s="314"/>
      <c r="S126" s="314"/>
      <c r="T126" s="314"/>
      <c r="U126" s="314"/>
      <c r="V126" s="314"/>
      <c r="W126" s="314"/>
      <c r="X126" s="314"/>
      <c r="Y126" s="314"/>
      <c r="Z126" s="314"/>
    </row>
    <row r="127" spans="1:26" ht="15.75" customHeight="1">
      <c r="A127" s="27" t="str">
        <f t="shared" ref="A127:A158" si="12">pdeName</f>
        <v>Интерпром ЕООД</v>
      </c>
      <c r="B127" s="27" t="str">
        <f t="shared" ref="B127:B158" si="13">pdeBulstat</f>
        <v>121115366</v>
      </c>
      <c r="C127" s="317">
        <f t="shared" ref="C127:C158" si="14">endDate</f>
        <v>42735</v>
      </c>
      <c r="D127" s="7" t="s">
        <v>190</v>
      </c>
      <c r="E127" s="7">
        <v>1</v>
      </c>
      <c r="F127" s="7" t="s">
        <v>185</v>
      </c>
      <c r="G127" s="7" t="s">
        <v>688</v>
      </c>
      <c r="H127" s="318">
        <f>'2-Отчет за доходите'!C12</f>
        <v>3652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27" t="str">
        <f t="shared" si="12"/>
        <v>Интерпром ЕООД</v>
      </c>
      <c r="B128" s="27" t="str">
        <f t="shared" si="13"/>
        <v>121115366</v>
      </c>
      <c r="C128" s="317">
        <f t="shared" si="14"/>
        <v>42735</v>
      </c>
      <c r="D128" s="7" t="s">
        <v>215</v>
      </c>
      <c r="E128" s="7">
        <v>1</v>
      </c>
      <c r="F128" s="7" t="s">
        <v>214</v>
      </c>
      <c r="G128" s="7" t="s">
        <v>688</v>
      </c>
      <c r="H128" s="318">
        <f>'2-Отчет за доходите'!C13</f>
        <v>5117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27" t="str">
        <f t="shared" si="12"/>
        <v>Интерпром ЕООД</v>
      </c>
      <c r="B129" s="27" t="str">
        <f t="shared" si="13"/>
        <v>121115366</v>
      </c>
      <c r="C129" s="317">
        <f t="shared" si="14"/>
        <v>42735</v>
      </c>
      <c r="D129" s="7" t="s">
        <v>219</v>
      </c>
      <c r="E129" s="7">
        <v>1</v>
      </c>
      <c r="F129" s="7" t="s">
        <v>218</v>
      </c>
      <c r="G129" s="7" t="s">
        <v>688</v>
      </c>
      <c r="H129" s="318">
        <f>'2-Отчет за доходите'!C14</f>
        <v>1039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27" t="str">
        <f t="shared" si="12"/>
        <v>Интерпром ЕООД</v>
      </c>
      <c r="B130" s="27" t="str">
        <f t="shared" si="13"/>
        <v>121115366</v>
      </c>
      <c r="C130" s="317">
        <f t="shared" si="14"/>
        <v>42735</v>
      </c>
      <c r="D130" s="7" t="s">
        <v>225</v>
      </c>
      <c r="E130" s="7">
        <v>1</v>
      </c>
      <c r="F130" s="7" t="s">
        <v>224</v>
      </c>
      <c r="G130" s="7" t="s">
        <v>688</v>
      </c>
      <c r="H130" s="318">
        <f>'2-Отчет за доходите'!C15</f>
        <v>5491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27" t="str">
        <f t="shared" si="12"/>
        <v>Интерпром ЕООД</v>
      </c>
      <c r="B131" s="27" t="str">
        <f t="shared" si="13"/>
        <v>121115366</v>
      </c>
      <c r="C131" s="317">
        <f t="shared" si="14"/>
        <v>42735</v>
      </c>
      <c r="D131" s="7" t="s">
        <v>229</v>
      </c>
      <c r="E131" s="7">
        <v>1</v>
      </c>
      <c r="F131" s="7" t="s">
        <v>228</v>
      </c>
      <c r="G131" s="7" t="s">
        <v>688</v>
      </c>
      <c r="H131" s="318">
        <f>'2-Отчет за доходите'!C16</f>
        <v>346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27" t="str">
        <f t="shared" si="12"/>
        <v>Интерпром ЕООД</v>
      </c>
      <c r="B132" s="27" t="str">
        <f t="shared" si="13"/>
        <v>121115366</v>
      </c>
      <c r="C132" s="317">
        <f t="shared" si="14"/>
        <v>42735</v>
      </c>
      <c r="D132" s="7" t="s">
        <v>259</v>
      </c>
      <c r="E132" s="7">
        <v>1</v>
      </c>
      <c r="F132" s="7" t="s">
        <v>258</v>
      </c>
      <c r="G132" s="7" t="s">
        <v>688</v>
      </c>
      <c r="H132" s="318">
        <f>'2-Отчет за доходите'!C17</f>
        <v>30265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27" t="str">
        <f t="shared" si="12"/>
        <v>Интерпром ЕООД</v>
      </c>
      <c r="B133" s="27" t="str">
        <f t="shared" si="13"/>
        <v>121115366</v>
      </c>
      <c r="C133" s="317">
        <f t="shared" si="14"/>
        <v>42735</v>
      </c>
      <c r="D133" s="7" t="s">
        <v>268</v>
      </c>
      <c r="E133" s="7">
        <v>1</v>
      </c>
      <c r="F133" s="7" t="s">
        <v>267</v>
      </c>
      <c r="G133" s="7" t="s">
        <v>688</v>
      </c>
      <c r="H133" s="318">
        <f>'2-Отчет за доходите'!C18</f>
        <v>-1450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27" t="str">
        <f t="shared" si="12"/>
        <v>Интерпром ЕООД</v>
      </c>
      <c r="B134" s="27" t="str">
        <f t="shared" si="13"/>
        <v>121115366</v>
      </c>
      <c r="C134" s="317">
        <f t="shared" si="14"/>
        <v>42735</v>
      </c>
      <c r="D134" s="7" t="s">
        <v>285</v>
      </c>
      <c r="E134" s="7">
        <v>1</v>
      </c>
      <c r="F134" s="7" t="s">
        <v>284</v>
      </c>
      <c r="G134" s="7" t="s">
        <v>688</v>
      </c>
      <c r="H134" s="318">
        <f>'2-Отчет за доходите'!C19</f>
        <v>280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27" t="str">
        <f t="shared" si="12"/>
        <v>Интерпром ЕООД</v>
      </c>
      <c r="B135" s="27" t="str">
        <f t="shared" si="13"/>
        <v>121115366</v>
      </c>
      <c r="C135" s="317">
        <f t="shared" si="14"/>
        <v>42735</v>
      </c>
      <c r="D135" s="7" t="s">
        <v>296</v>
      </c>
      <c r="E135" s="7">
        <v>1</v>
      </c>
      <c r="F135" s="7" t="s">
        <v>289</v>
      </c>
      <c r="G135" s="7" t="s">
        <v>688</v>
      </c>
      <c r="H135" s="318">
        <f>'2-Отчет за доходите'!C20</f>
        <v>0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27" t="str">
        <f t="shared" si="12"/>
        <v>Интерпром ЕООД</v>
      </c>
      <c r="B136" s="27" t="str">
        <f t="shared" si="13"/>
        <v>121115366</v>
      </c>
      <c r="C136" s="317">
        <f t="shared" si="14"/>
        <v>42735</v>
      </c>
      <c r="D136" s="7" t="s">
        <v>300</v>
      </c>
      <c r="E136" s="7">
        <v>1</v>
      </c>
      <c r="F136" s="7" t="s">
        <v>299</v>
      </c>
      <c r="G136" s="7" t="s">
        <v>688</v>
      </c>
      <c r="H136" s="318">
        <f>'2-Отчет за доходите'!C21</f>
        <v>0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27" t="str">
        <f t="shared" si="12"/>
        <v>Интерпром ЕООД</v>
      </c>
      <c r="B137" s="27" t="str">
        <f t="shared" si="13"/>
        <v>121115366</v>
      </c>
      <c r="C137" s="317">
        <f t="shared" si="14"/>
        <v>42735</v>
      </c>
      <c r="D137" s="7" t="s">
        <v>302</v>
      </c>
      <c r="E137" s="7">
        <v>1</v>
      </c>
      <c r="F137" s="7" t="s">
        <v>32</v>
      </c>
      <c r="G137" s="7" t="s">
        <v>688</v>
      </c>
      <c r="H137" s="318">
        <f>'2-Отчет за доходите'!C22</f>
        <v>44740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27" t="str">
        <f t="shared" si="12"/>
        <v>Интерпром ЕООД</v>
      </c>
      <c r="B138" s="27" t="str">
        <f t="shared" si="13"/>
        <v>121115366</v>
      </c>
      <c r="C138" s="317">
        <f t="shared" si="14"/>
        <v>42735</v>
      </c>
      <c r="D138" s="7" t="s">
        <v>314</v>
      </c>
      <c r="E138" s="7">
        <v>1</v>
      </c>
      <c r="F138" s="7" t="s">
        <v>313</v>
      </c>
      <c r="G138" s="7" t="s">
        <v>688</v>
      </c>
      <c r="H138" s="318">
        <f>'2-Отчет за доходите'!C25</f>
        <v>137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27" t="str">
        <f t="shared" si="12"/>
        <v>Интерпром ЕООД</v>
      </c>
      <c r="B139" s="27" t="str">
        <f t="shared" si="13"/>
        <v>121115366</v>
      </c>
      <c r="C139" s="317">
        <f t="shared" si="14"/>
        <v>42735</v>
      </c>
      <c r="D139" s="7" t="s">
        <v>321</v>
      </c>
      <c r="E139" s="7">
        <v>1</v>
      </c>
      <c r="F139" s="7" t="s">
        <v>320</v>
      </c>
      <c r="G139" s="7" t="s">
        <v>688</v>
      </c>
      <c r="H139" s="318">
        <f>'2-Отчет за доходите'!C26</f>
        <v>0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27" t="str">
        <f t="shared" si="12"/>
        <v>Интерпром ЕООД</v>
      </c>
      <c r="B140" s="27" t="str">
        <f t="shared" si="13"/>
        <v>121115366</v>
      </c>
      <c r="C140" s="317">
        <f t="shared" si="14"/>
        <v>42735</v>
      </c>
      <c r="D140" s="7" t="s">
        <v>329</v>
      </c>
      <c r="E140" s="7">
        <v>1</v>
      </c>
      <c r="F140" s="7" t="s">
        <v>328</v>
      </c>
      <c r="G140" s="7" t="s">
        <v>688</v>
      </c>
      <c r="H140" s="318">
        <f>'2-Отчет за доходите'!C27</f>
        <v>7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27" t="str">
        <f t="shared" si="12"/>
        <v>Интерпром ЕООД</v>
      </c>
      <c r="B141" s="27" t="str">
        <f t="shared" si="13"/>
        <v>121115366</v>
      </c>
      <c r="C141" s="317">
        <f t="shared" si="14"/>
        <v>42735</v>
      </c>
      <c r="D141" s="7" t="s">
        <v>332</v>
      </c>
      <c r="E141" s="7">
        <v>1</v>
      </c>
      <c r="F141" s="7" t="s">
        <v>92</v>
      </c>
      <c r="G141" s="7" t="s">
        <v>688</v>
      </c>
      <c r="H141" s="318">
        <f>'2-Отчет за доходите'!C28</f>
        <v>250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27" t="str">
        <f t="shared" si="12"/>
        <v>Интерпром ЕООД</v>
      </c>
      <c r="B142" s="27" t="str">
        <f t="shared" si="13"/>
        <v>121115366</v>
      </c>
      <c r="C142" s="317">
        <f t="shared" si="14"/>
        <v>42735</v>
      </c>
      <c r="D142" s="7" t="s">
        <v>337</v>
      </c>
      <c r="E142" s="7">
        <v>1</v>
      </c>
      <c r="F142" s="7" t="s">
        <v>309</v>
      </c>
      <c r="G142" s="7" t="s">
        <v>688</v>
      </c>
      <c r="H142" s="318">
        <f>'2-Отчет за доходите'!C29</f>
        <v>394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27" t="str">
        <f t="shared" si="12"/>
        <v>Интерпром ЕООД</v>
      </c>
      <c r="B143" s="27" t="str">
        <f t="shared" si="13"/>
        <v>121115366</v>
      </c>
      <c r="C143" s="317">
        <f t="shared" si="14"/>
        <v>42735</v>
      </c>
      <c r="D143" s="7" t="s">
        <v>361</v>
      </c>
      <c r="E143" s="7">
        <v>1</v>
      </c>
      <c r="F143" s="7" t="s">
        <v>360</v>
      </c>
      <c r="G143" s="7" t="s">
        <v>688</v>
      </c>
      <c r="H143" s="318">
        <f>'2-Отчет за доходите'!C31</f>
        <v>45134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27" t="str">
        <f t="shared" si="12"/>
        <v>Интерпром ЕООД</v>
      </c>
      <c r="B144" s="27" t="str">
        <f t="shared" si="13"/>
        <v>121115366</v>
      </c>
      <c r="C144" s="317">
        <f t="shared" si="14"/>
        <v>42735</v>
      </c>
      <c r="D144" s="7" t="s">
        <v>366</v>
      </c>
      <c r="E144" s="7">
        <v>1</v>
      </c>
      <c r="F144" s="7" t="s">
        <v>365</v>
      </c>
      <c r="G144" s="7" t="s">
        <v>688</v>
      </c>
      <c r="H144" s="318">
        <f>'2-Отчет за доходите'!C33</f>
        <v>607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27" t="str">
        <f t="shared" si="12"/>
        <v>Интерпром ЕООД</v>
      </c>
      <c r="B145" s="27" t="str">
        <f t="shared" si="13"/>
        <v>121115366</v>
      </c>
      <c r="C145" s="317">
        <f t="shared" si="14"/>
        <v>42735</v>
      </c>
      <c r="D145" s="7" t="s">
        <v>371</v>
      </c>
      <c r="E145" s="7">
        <v>1</v>
      </c>
      <c r="F145" s="7" t="s">
        <v>370</v>
      </c>
      <c r="G145" s="7" t="s">
        <v>688</v>
      </c>
      <c r="H145" s="318">
        <f>'2-Отчет за доходите'!C34</f>
        <v>0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27" t="str">
        <f t="shared" si="12"/>
        <v>Интерпром ЕООД</v>
      </c>
      <c r="B146" s="27" t="str">
        <f t="shared" si="13"/>
        <v>121115366</v>
      </c>
      <c r="C146" s="317">
        <f t="shared" si="14"/>
        <v>42735</v>
      </c>
      <c r="D146" s="7" t="s">
        <v>375</v>
      </c>
      <c r="E146" s="7">
        <v>1</v>
      </c>
      <c r="F146" s="7" t="s">
        <v>374</v>
      </c>
      <c r="G146" s="7" t="s">
        <v>688</v>
      </c>
      <c r="H146" s="318">
        <f>'2-Отчет за доходите'!C35</f>
        <v>0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27" t="str">
        <f t="shared" si="12"/>
        <v>Интерпром ЕООД</v>
      </c>
      <c r="B147" s="27" t="str">
        <f t="shared" si="13"/>
        <v>121115366</v>
      </c>
      <c r="C147" s="317">
        <f t="shared" si="14"/>
        <v>42735</v>
      </c>
      <c r="D147" s="7" t="s">
        <v>381</v>
      </c>
      <c r="E147" s="7">
        <v>1</v>
      </c>
      <c r="F147" s="7" t="s">
        <v>379</v>
      </c>
      <c r="G147" s="7" t="s">
        <v>688</v>
      </c>
      <c r="H147" s="318">
        <f>'2-Отчет за доходите'!C36</f>
        <v>45134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27" t="str">
        <f t="shared" si="12"/>
        <v>Интерпром ЕООД</v>
      </c>
      <c r="B148" s="27" t="str">
        <f t="shared" si="13"/>
        <v>121115366</v>
      </c>
      <c r="C148" s="317">
        <f t="shared" si="14"/>
        <v>42735</v>
      </c>
      <c r="D148" s="7" t="s">
        <v>386</v>
      </c>
      <c r="E148" s="7">
        <v>1</v>
      </c>
      <c r="F148" s="7" t="s">
        <v>384</v>
      </c>
      <c r="G148" s="7" t="s">
        <v>688</v>
      </c>
      <c r="H148" s="318">
        <f>'2-Отчет за доходите'!C37</f>
        <v>609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27" t="str">
        <f t="shared" si="12"/>
        <v>Интерпром ЕООД</v>
      </c>
      <c r="B149" s="27" t="str">
        <f t="shared" si="13"/>
        <v>121115366</v>
      </c>
      <c r="C149" s="317">
        <f t="shared" si="14"/>
        <v>42735</v>
      </c>
      <c r="D149" s="7" t="s">
        <v>391</v>
      </c>
      <c r="E149" s="7">
        <v>1</v>
      </c>
      <c r="F149" s="7" t="s">
        <v>390</v>
      </c>
      <c r="G149" s="7" t="s">
        <v>688</v>
      </c>
      <c r="H149" s="318">
        <f>'2-Отчет за доходите'!C38</f>
        <v>89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27" t="str">
        <f t="shared" si="12"/>
        <v>Интерпром ЕООД</v>
      </c>
      <c r="B150" s="27" t="str">
        <f t="shared" si="13"/>
        <v>121115366</v>
      </c>
      <c r="C150" s="317">
        <f t="shared" si="14"/>
        <v>42735</v>
      </c>
      <c r="D150" s="7" t="s">
        <v>393</v>
      </c>
      <c r="E150" s="7">
        <v>1</v>
      </c>
      <c r="F150" s="7" t="s">
        <v>392</v>
      </c>
      <c r="G150" s="7" t="s">
        <v>688</v>
      </c>
      <c r="H150" s="318">
        <f>'2-Отчет за доходите'!C39</f>
        <v>89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27" t="str">
        <f t="shared" si="12"/>
        <v>Интерпром ЕООД</v>
      </c>
      <c r="B151" s="27" t="str">
        <f t="shared" si="13"/>
        <v>121115366</v>
      </c>
      <c r="C151" s="317">
        <f t="shared" si="14"/>
        <v>42735</v>
      </c>
      <c r="D151" s="7" t="s">
        <v>395</v>
      </c>
      <c r="E151" s="7">
        <v>1</v>
      </c>
      <c r="F151" s="7" t="s">
        <v>394</v>
      </c>
      <c r="G151" s="7" t="s">
        <v>688</v>
      </c>
      <c r="H151" s="318">
        <f>'2-Отчет за доходите'!C40</f>
        <v>0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27" t="str">
        <f t="shared" si="12"/>
        <v>Интерпром ЕООД</v>
      </c>
      <c r="B152" s="27" t="str">
        <f t="shared" si="13"/>
        <v>121115366</v>
      </c>
      <c r="C152" s="317">
        <f t="shared" si="14"/>
        <v>42735</v>
      </c>
      <c r="D152" s="7" t="s">
        <v>397</v>
      </c>
      <c r="E152" s="7">
        <v>1</v>
      </c>
      <c r="F152" s="7" t="s">
        <v>396</v>
      </c>
      <c r="G152" s="7" t="s">
        <v>688</v>
      </c>
      <c r="H152" s="318">
        <f>'2-Отчет за доходите'!C41</f>
        <v>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27" t="str">
        <f t="shared" si="12"/>
        <v>Интерпром ЕООД</v>
      </c>
      <c r="B153" s="27" t="str">
        <f t="shared" si="13"/>
        <v>121115366</v>
      </c>
      <c r="C153" s="317">
        <f t="shared" si="14"/>
        <v>42735</v>
      </c>
      <c r="D153" s="7" t="s">
        <v>399</v>
      </c>
      <c r="E153" s="7">
        <v>1</v>
      </c>
      <c r="F153" s="7" t="s">
        <v>398</v>
      </c>
      <c r="G153" s="7" t="s">
        <v>688</v>
      </c>
      <c r="H153" s="318">
        <f>'2-Отчет за доходите'!C42</f>
        <v>520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27" t="str">
        <f t="shared" si="12"/>
        <v>Интерпром ЕООД</v>
      </c>
      <c r="B154" s="27" t="str">
        <f t="shared" si="13"/>
        <v>121115366</v>
      </c>
      <c r="C154" s="317">
        <f t="shared" si="14"/>
        <v>42735</v>
      </c>
      <c r="D154" s="7" t="s">
        <v>403</v>
      </c>
      <c r="E154" s="7">
        <v>1</v>
      </c>
      <c r="F154" s="7" t="s">
        <v>402</v>
      </c>
      <c r="G154" s="7" t="s">
        <v>688</v>
      </c>
      <c r="H154" s="318">
        <f>'2-Отчет за доходите'!C43</f>
        <v>0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27" t="str">
        <f t="shared" si="12"/>
        <v>Интерпром ЕООД</v>
      </c>
      <c r="B155" s="27" t="str">
        <f t="shared" si="13"/>
        <v>121115366</v>
      </c>
      <c r="C155" s="317">
        <f t="shared" si="14"/>
        <v>42735</v>
      </c>
      <c r="D155" s="7" t="s">
        <v>406</v>
      </c>
      <c r="E155" s="7">
        <v>1</v>
      </c>
      <c r="F155" s="7" t="s">
        <v>405</v>
      </c>
      <c r="G155" s="7" t="s">
        <v>688</v>
      </c>
      <c r="H155" s="318">
        <f>'2-Отчет за доходите'!C44</f>
        <v>520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27" t="str">
        <f t="shared" si="12"/>
        <v>Интерпром ЕООД</v>
      </c>
      <c r="B156" s="27" t="str">
        <f t="shared" si="13"/>
        <v>121115366</v>
      </c>
      <c r="C156" s="317">
        <f t="shared" si="14"/>
        <v>42735</v>
      </c>
      <c r="D156" s="7" t="s">
        <v>410</v>
      </c>
      <c r="E156" s="7">
        <v>1</v>
      </c>
      <c r="F156" s="7" t="s">
        <v>409</v>
      </c>
      <c r="G156" s="7" t="s">
        <v>688</v>
      </c>
      <c r="H156" s="318">
        <f>'2-Отчет за доходите'!C45</f>
        <v>45743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27" t="str">
        <f t="shared" si="12"/>
        <v>Интерпром ЕООД</v>
      </c>
      <c r="B157" s="27" t="str">
        <f t="shared" si="13"/>
        <v>121115366</v>
      </c>
      <c r="C157" s="317">
        <f t="shared" si="14"/>
        <v>42735</v>
      </c>
      <c r="D157" s="7" t="s">
        <v>213</v>
      </c>
      <c r="E157" s="7">
        <v>1</v>
      </c>
      <c r="F157" s="7" t="s">
        <v>212</v>
      </c>
      <c r="G157" s="7" t="s">
        <v>689</v>
      </c>
      <c r="H157" s="318">
        <f>'2-Отчет за доходите'!G12</f>
        <v>0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27" t="str">
        <f t="shared" si="12"/>
        <v>Интерпром ЕООД</v>
      </c>
      <c r="B158" s="27" t="str">
        <f t="shared" si="13"/>
        <v>121115366</v>
      </c>
      <c r="C158" s="317">
        <f t="shared" si="14"/>
        <v>42735</v>
      </c>
      <c r="D158" s="7" t="s">
        <v>217</v>
      </c>
      <c r="E158" s="7">
        <v>1</v>
      </c>
      <c r="F158" s="7" t="s">
        <v>216</v>
      </c>
      <c r="G158" s="7" t="s">
        <v>689</v>
      </c>
      <c r="H158" s="318">
        <f>'2-Отчет за доходите'!G13</f>
        <v>31283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27" t="str">
        <f t="shared" ref="A159:A179" si="15">pdeName</f>
        <v>Интерпром ЕООД</v>
      </c>
      <c r="B159" s="27" t="str">
        <f t="shared" ref="B159:B179" si="16">pdeBulstat</f>
        <v>121115366</v>
      </c>
      <c r="C159" s="317">
        <f t="shared" ref="C159:C179" si="17">endDate</f>
        <v>42735</v>
      </c>
      <c r="D159" s="7" t="s">
        <v>223</v>
      </c>
      <c r="E159" s="7">
        <v>1</v>
      </c>
      <c r="F159" s="7" t="s">
        <v>221</v>
      </c>
      <c r="G159" s="7" t="s">
        <v>689</v>
      </c>
      <c r="H159" s="318">
        <f>'2-Отчет за доходите'!G14</f>
        <v>13649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27" t="str">
        <f t="shared" si="15"/>
        <v>Интерпром ЕООД</v>
      </c>
      <c r="B160" s="27" t="str">
        <f t="shared" si="16"/>
        <v>121115366</v>
      </c>
      <c r="C160" s="317">
        <f t="shared" si="17"/>
        <v>42735</v>
      </c>
      <c r="D160" s="7" t="s">
        <v>227</v>
      </c>
      <c r="E160" s="7">
        <v>1</v>
      </c>
      <c r="F160" s="7" t="s">
        <v>92</v>
      </c>
      <c r="G160" s="7" t="s">
        <v>689</v>
      </c>
      <c r="H160" s="318">
        <f>'2-Отчет за доходите'!G15</f>
        <v>477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27" t="str">
        <f t="shared" si="15"/>
        <v>Интерпром ЕООД</v>
      </c>
      <c r="B161" s="27" t="str">
        <f t="shared" si="16"/>
        <v>121115366</v>
      </c>
      <c r="C161" s="317">
        <f t="shared" si="17"/>
        <v>42735</v>
      </c>
      <c r="D161" s="7" t="s">
        <v>236</v>
      </c>
      <c r="E161" s="7">
        <v>1</v>
      </c>
      <c r="F161" s="7" t="s">
        <v>171</v>
      </c>
      <c r="G161" s="7" t="s">
        <v>689</v>
      </c>
      <c r="H161" s="318">
        <f>'2-Отчет за доходите'!G16</f>
        <v>45409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27" t="str">
        <f t="shared" si="15"/>
        <v>Интерпром ЕООД</v>
      </c>
      <c r="B162" s="27" t="str">
        <f t="shared" si="16"/>
        <v>121115366</v>
      </c>
      <c r="C162" s="317">
        <f t="shared" si="17"/>
        <v>42735</v>
      </c>
      <c r="D162" s="7" t="s">
        <v>272</v>
      </c>
      <c r="E162" s="7">
        <v>1</v>
      </c>
      <c r="F162" s="7" t="s">
        <v>271</v>
      </c>
      <c r="G162" s="7" t="s">
        <v>689</v>
      </c>
      <c r="H162" s="318">
        <f>'2-Отчет за доходите'!G18</f>
        <v>28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27" t="str">
        <f t="shared" si="15"/>
        <v>Интерпром ЕООД</v>
      </c>
      <c r="B163" s="27" t="str">
        <f t="shared" si="16"/>
        <v>121115366</v>
      </c>
      <c r="C163" s="317">
        <f t="shared" si="17"/>
        <v>42735</v>
      </c>
      <c r="D163" s="7" t="s">
        <v>287</v>
      </c>
      <c r="E163" s="7">
        <v>1</v>
      </c>
      <c r="F163" s="7" t="s">
        <v>286</v>
      </c>
      <c r="G163" s="7" t="s">
        <v>689</v>
      </c>
      <c r="H163" s="318">
        <f>'2-Отчет за доходите'!G19</f>
        <v>0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27" t="str">
        <f t="shared" si="15"/>
        <v>Интерпром ЕООД</v>
      </c>
      <c r="B164" s="27" t="str">
        <f t="shared" si="16"/>
        <v>121115366</v>
      </c>
      <c r="C164" s="317">
        <f t="shared" si="17"/>
        <v>42735</v>
      </c>
      <c r="D164" s="7" t="s">
        <v>304</v>
      </c>
      <c r="E164" s="7">
        <v>1</v>
      </c>
      <c r="F164" s="7" t="s">
        <v>303</v>
      </c>
      <c r="G164" s="7" t="s">
        <v>689</v>
      </c>
      <c r="H164" s="318">
        <f>'2-Отчет за доходите'!G22</f>
        <v>237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27" t="str">
        <f t="shared" si="15"/>
        <v>Интерпром ЕООД</v>
      </c>
      <c r="B165" s="27" t="str">
        <f t="shared" si="16"/>
        <v>121115366</v>
      </c>
      <c r="C165" s="317">
        <f t="shared" si="17"/>
        <v>42735</v>
      </c>
      <c r="D165" s="7" t="s">
        <v>308</v>
      </c>
      <c r="E165" s="7">
        <v>1</v>
      </c>
      <c r="F165" s="7" t="s">
        <v>307</v>
      </c>
      <c r="G165" s="7" t="s">
        <v>689</v>
      </c>
      <c r="H165" s="318">
        <f>'2-Отчет за доходите'!G23</f>
        <v>39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27" t="str">
        <f t="shared" si="15"/>
        <v>Интерпром ЕООД</v>
      </c>
      <c r="B166" s="27" t="str">
        <f t="shared" si="16"/>
        <v>121115366</v>
      </c>
      <c r="C166" s="317">
        <f t="shared" si="17"/>
        <v>42735</v>
      </c>
      <c r="D166" s="7" t="s">
        <v>311</v>
      </c>
      <c r="E166" s="7">
        <v>1</v>
      </c>
      <c r="F166" s="7" t="s">
        <v>310</v>
      </c>
      <c r="G166" s="7" t="s">
        <v>689</v>
      </c>
      <c r="H166" s="318">
        <f>'2-Отчет за доходите'!G24</f>
        <v>0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27" t="str">
        <f t="shared" si="15"/>
        <v>Интерпром ЕООД</v>
      </c>
      <c r="B167" s="27" t="str">
        <f t="shared" si="16"/>
        <v>121115366</v>
      </c>
      <c r="C167" s="317">
        <f t="shared" si="17"/>
        <v>42735</v>
      </c>
      <c r="D167" s="7" t="s">
        <v>317</v>
      </c>
      <c r="E167" s="7">
        <v>1</v>
      </c>
      <c r="F167" s="7" t="s">
        <v>316</v>
      </c>
      <c r="G167" s="7" t="s">
        <v>689</v>
      </c>
      <c r="H167" s="318">
        <f>'2-Отчет за доходите'!G25</f>
        <v>1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27" t="str">
        <f t="shared" si="15"/>
        <v>Интерпром ЕООД</v>
      </c>
      <c r="B168" s="27" t="str">
        <f t="shared" si="16"/>
        <v>121115366</v>
      </c>
      <c r="C168" s="317">
        <f t="shared" si="17"/>
        <v>42735</v>
      </c>
      <c r="D168" s="7" t="s">
        <v>324</v>
      </c>
      <c r="E168" s="7">
        <v>1</v>
      </c>
      <c r="F168" s="7" t="s">
        <v>322</v>
      </c>
      <c r="G168" s="7" t="s">
        <v>689</v>
      </c>
      <c r="H168" s="318">
        <f>'2-Отчет за доходите'!G26</f>
        <v>27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27" t="str">
        <f t="shared" si="15"/>
        <v>Интерпром ЕООД</v>
      </c>
      <c r="B169" s="27" t="str">
        <f t="shared" si="16"/>
        <v>121115366</v>
      </c>
      <c r="C169" s="317">
        <f t="shared" si="17"/>
        <v>42735</v>
      </c>
      <c r="D169" s="7" t="s">
        <v>330</v>
      </c>
      <c r="E169" s="7">
        <v>1</v>
      </c>
      <c r="F169" s="7" t="s">
        <v>301</v>
      </c>
      <c r="G169" s="7" t="s">
        <v>689</v>
      </c>
      <c r="H169" s="318">
        <f>'2-Отчет за доходите'!G27</f>
        <v>304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27" t="str">
        <f t="shared" si="15"/>
        <v>Интерпром ЕООД</v>
      </c>
      <c r="B170" s="27" t="str">
        <f t="shared" si="16"/>
        <v>121115366</v>
      </c>
      <c r="C170" s="317">
        <f t="shared" si="17"/>
        <v>42735</v>
      </c>
      <c r="D170" s="7" t="s">
        <v>363</v>
      </c>
      <c r="E170" s="7">
        <v>1</v>
      </c>
      <c r="F170" s="7" t="s">
        <v>362</v>
      </c>
      <c r="G170" s="7" t="s">
        <v>689</v>
      </c>
      <c r="H170" s="318">
        <f>'2-Отчет за доходите'!G31</f>
        <v>45741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27" t="str">
        <f t="shared" si="15"/>
        <v>Интерпром ЕООД</v>
      </c>
      <c r="B171" s="27" t="str">
        <f t="shared" si="16"/>
        <v>121115366</v>
      </c>
      <c r="C171" s="317">
        <f t="shared" si="17"/>
        <v>42735</v>
      </c>
      <c r="D171" s="7" t="s">
        <v>369</v>
      </c>
      <c r="E171" s="7">
        <v>1</v>
      </c>
      <c r="F171" s="7" t="s">
        <v>368</v>
      </c>
      <c r="G171" s="7" t="s">
        <v>689</v>
      </c>
      <c r="H171" s="318">
        <f>'2-Отчет за доходите'!G33</f>
        <v>0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27" t="str">
        <f t="shared" si="15"/>
        <v>Интерпром ЕООД</v>
      </c>
      <c r="B172" s="27" t="str">
        <f t="shared" si="16"/>
        <v>121115366</v>
      </c>
      <c r="C172" s="317">
        <f t="shared" si="17"/>
        <v>42735</v>
      </c>
      <c r="D172" s="7" t="s">
        <v>373</v>
      </c>
      <c r="E172" s="7">
        <v>1</v>
      </c>
      <c r="F172" s="7" t="s">
        <v>372</v>
      </c>
      <c r="G172" s="7" t="s">
        <v>689</v>
      </c>
      <c r="H172" s="318">
        <f>'2-Отчет за доходите'!G34</f>
        <v>0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27" t="str">
        <f t="shared" si="15"/>
        <v>Интерпром ЕООД</v>
      </c>
      <c r="B173" s="27" t="str">
        <f t="shared" si="16"/>
        <v>121115366</v>
      </c>
      <c r="C173" s="317">
        <f t="shared" si="17"/>
        <v>42735</v>
      </c>
      <c r="D173" s="7" t="s">
        <v>377</v>
      </c>
      <c r="E173" s="7">
        <v>1</v>
      </c>
      <c r="F173" s="7" t="s">
        <v>376</v>
      </c>
      <c r="G173" s="7" t="s">
        <v>689</v>
      </c>
      <c r="H173" s="318">
        <f>'2-Отчет за доходите'!G35</f>
        <v>2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27" t="str">
        <f t="shared" si="15"/>
        <v>Интерпром ЕООД</v>
      </c>
      <c r="B174" s="27" t="str">
        <f t="shared" si="16"/>
        <v>121115366</v>
      </c>
      <c r="C174" s="317">
        <f t="shared" si="17"/>
        <v>42735</v>
      </c>
      <c r="D174" s="7" t="s">
        <v>383</v>
      </c>
      <c r="E174" s="7">
        <v>1</v>
      </c>
      <c r="F174" s="7" t="s">
        <v>382</v>
      </c>
      <c r="G174" s="7" t="s">
        <v>689</v>
      </c>
      <c r="H174" s="318">
        <f>'2-Отчет за доходите'!G36</f>
        <v>45743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27" t="str">
        <f t="shared" si="15"/>
        <v>Интерпром ЕООД</v>
      </c>
      <c r="B175" s="27" t="str">
        <f t="shared" si="16"/>
        <v>121115366</v>
      </c>
      <c r="C175" s="317">
        <f t="shared" si="17"/>
        <v>42735</v>
      </c>
      <c r="D175" s="7" t="s">
        <v>388</v>
      </c>
      <c r="E175" s="7">
        <v>1</v>
      </c>
      <c r="F175" s="7" t="s">
        <v>387</v>
      </c>
      <c r="G175" s="7" t="s">
        <v>689</v>
      </c>
      <c r="H175" s="318">
        <f>'2-Отчет за доходите'!G37</f>
        <v>0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27" t="str">
        <f t="shared" si="15"/>
        <v>Интерпром ЕООД</v>
      </c>
      <c r="B176" s="27" t="str">
        <f t="shared" si="16"/>
        <v>121115366</v>
      </c>
      <c r="C176" s="317">
        <f t="shared" si="17"/>
        <v>42735</v>
      </c>
      <c r="D176" s="7" t="s">
        <v>401</v>
      </c>
      <c r="E176" s="7">
        <v>1</v>
      </c>
      <c r="F176" s="7" t="s">
        <v>400</v>
      </c>
      <c r="G176" s="7" t="s">
        <v>689</v>
      </c>
      <c r="H176" s="318">
        <f>'2-Отчет за доходите'!G42</f>
        <v>0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27" t="str">
        <f t="shared" si="15"/>
        <v>Интерпром ЕООД</v>
      </c>
      <c r="B177" s="27" t="str">
        <f t="shared" si="16"/>
        <v>121115366</v>
      </c>
      <c r="C177" s="317">
        <f t="shared" si="17"/>
        <v>42735</v>
      </c>
      <c r="D177" s="7" t="s">
        <v>404</v>
      </c>
      <c r="E177" s="7">
        <v>1</v>
      </c>
      <c r="F177" s="7" t="s">
        <v>402</v>
      </c>
      <c r="G177" s="7" t="s">
        <v>689</v>
      </c>
      <c r="H177" s="318">
        <f>'2-Отчет за доходите'!G43</f>
        <v>0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27" t="str">
        <f t="shared" si="15"/>
        <v>Интерпром ЕООД</v>
      </c>
      <c r="B178" s="27" t="str">
        <f t="shared" si="16"/>
        <v>121115366</v>
      </c>
      <c r="C178" s="317">
        <f t="shared" si="17"/>
        <v>42735</v>
      </c>
      <c r="D178" s="7" t="s">
        <v>408</v>
      </c>
      <c r="E178" s="7">
        <v>1</v>
      </c>
      <c r="F178" s="7" t="s">
        <v>407</v>
      </c>
      <c r="G178" s="7" t="s">
        <v>689</v>
      </c>
      <c r="H178" s="318">
        <f>'2-Отчет за доходите'!G44</f>
        <v>0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27" t="str">
        <f t="shared" si="15"/>
        <v>Интерпром ЕООД</v>
      </c>
      <c r="B179" s="27" t="str">
        <f t="shared" si="16"/>
        <v>121115366</v>
      </c>
      <c r="C179" s="317">
        <f t="shared" si="17"/>
        <v>42735</v>
      </c>
      <c r="D179" s="7" t="s">
        <v>412</v>
      </c>
      <c r="E179" s="7">
        <v>1</v>
      </c>
      <c r="F179" s="7" t="s">
        <v>411</v>
      </c>
      <c r="G179" s="7" t="s">
        <v>689</v>
      </c>
      <c r="H179" s="318">
        <f>'2-Отчет за доходите'!G45</f>
        <v>45743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314"/>
      <c r="B180" s="314"/>
      <c r="C180" s="315"/>
      <c r="D180" s="314"/>
      <c r="E180" s="314"/>
      <c r="F180" s="316" t="s">
        <v>690</v>
      </c>
      <c r="G180" s="314"/>
      <c r="H180" s="314"/>
      <c r="I180" s="314"/>
      <c r="J180" s="314"/>
      <c r="K180" s="314"/>
      <c r="L180" s="314"/>
      <c r="M180" s="314"/>
      <c r="N180" s="314"/>
      <c r="O180" s="314"/>
      <c r="P180" s="314"/>
      <c r="Q180" s="314"/>
      <c r="R180" s="314"/>
      <c r="S180" s="314"/>
      <c r="T180" s="314"/>
      <c r="U180" s="314"/>
      <c r="V180" s="314"/>
      <c r="W180" s="314"/>
      <c r="X180" s="314"/>
      <c r="Y180" s="314"/>
      <c r="Z180" s="314"/>
    </row>
    <row r="181" spans="1:26" ht="15.75" customHeight="1">
      <c r="A181" s="27" t="str">
        <f t="shared" ref="A181:A216" si="18">pdeName</f>
        <v>Интерпром ЕООД</v>
      </c>
      <c r="B181" s="27" t="str">
        <f t="shared" ref="B181:B216" si="19">pdeBulstat</f>
        <v>121115366</v>
      </c>
      <c r="C181" s="317">
        <f t="shared" ref="C181:C216" si="20">endDate</f>
        <v>42735</v>
      </c>
      <c r="D181" s="7" t="s">
        <v>418</v>
      </c>
      <c r="E181" s="7">
        <v>1</v>
      </c>
      <c r="F181" s="7" t="s">
        <v>417</v>
      </c>
      <c r="G181" s="7" t="s">
        <v>691</v>
      </c>
      <c r="H181" s="318">
        <f>'3-Отчет за паричния поток'!C11</f>
        <v>55689.356919999998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27" t="str">
        <f t="shared" si="18"/>
        <v>Интерпром ЕООД</v>
      </c>
      <c r="B182" s="27" t="str">
        <f t="shared" si="19"/>
        <v>121115366</v>
      </c>
      <c r="C182" s="317">
        <f t="shared" si="20"/>
        <v>42735</v>
      </c>
      <c r="D182" s="7" t="s">
        <v>420</v>
      </c>
      <c r="E182" s="7">
        <v>1</v>
      </c>
      <c r="F182" s="7" t="s">
        <v>419</v>
      </c>
      <c r="G182" s="7" t="s">
        <v>691</v>
      </c>
      <c r="H182" s="318">
        <f>'3-Отчет за паричния поток'!C12</f>
        <v>-46813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27" t="str">
        <f t="shared" si="18"/>
        <v>Интерпром ЕООД</v>
      </c>
      <c r="B183" s="27" t="str">
        <f t="shared" si="19"/>
        <v>121115366</v>
      </c>
      <c r="C183" s="317">
        <f t="shared" si="20"/>
        <v>42735</v>
      </c>
      <c r="D183" s="7" t="s">
        <v>422</v>
      </c>
      <c r="E183" s="7">
        <v>1</v>
      </c>
      <c r="F183" s="7" t="s">
        <v>421</v>
      </c>
      <c r="G183" s="7" t="s">
        <v>691</v>
      </c>
      <c r="H183" s="318">
        <f>'3-Отчет за паричния поток'!C13</f>
        <v>0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27" t="str">
        <f t="shared" si="18"/>
        <v>Интерпром ЕООД</v>
      </c>
      <c r="B184" s="27" t="str">
        <f t="shared" si="19"/>
        <v>121115366</v>
      </c>
      <c r="C184" s="317">
        <f t="shared" si="20"/>
        <v>42735</v>
      </c>
      <c r="D184" s="7" t="s">
        <v>424</v>
      </c>
      <c r="E184" s="7">
        <v>1</v>
      </c>
      <c r="F184" s="7" t="s">
        <v>423</v>
      </c>
      <c r="G184" s="7" t="s">
        <v>691</v>
      </c>
      <c r="H184" s="318">
        <f>'3-Отчет за паричния поток'!C14</f>
        <v>-5268.7770299999993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27" t="str">
        <f t="shared" si="18"/>
        <v>Интерпром ЕООД</v>
      </c>
      <c r="B185" s="27" t="str">
        <f t="shared" si="19"/>
        <v>121115366</v>
      </c>
      <c r="C185" s="317">
        <f t="shared" si="20"/>
        <v>42735</v>
      </c>
      <c r="D185" s="7" t="s">
        <v>426</v>
      </c>
      <c r="E185" s="7">
        <v>1</v>
      </c>
      <c r="F185" s="7" t="s">
        <v>425</v>
      </c>
      <c r="G185" s="7" t="s">
        <v>691</v>
      </c>
      <c r="H185" s="318">
        <f>'3-Отчет за паричния поток'!C15</f>
        <v>675.28787999999975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27" t="str">
        <f t="shared" si="18"/>
        <v>Интерпром ЕООД</v>
      </c>
      <c r="B186" s="27" t="str">
        <f t="shared" si="19"/>
        <v>121115366</v>
      </c>
      <c r="C186" s="317">
        <f t="shared" si="20"/>
        <v>42735</v>
      </c>
      <c r="D186" s="7" t="s">
        <v>428</v>
      </c>
      <c r="E186" s="7">
        <v>1</v>
      </c>
      <c r="F186" s="7" t="s">
        <v>427</v>
      </c>
      <c r="G186" s="7" t="s">
        <v>691</v>
      </c>
      <c r="H186" s="318">
        <f>'3-Отчет за паричния поток'!C16</f>
        <v>-1297.25504</v>
      </c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27" t="str">
        <f t="shared" si="18"/>
        <v>Интерпром ЕООД</v>
      </c>
      <c r="B187" s="27" t="str">
        <f t="shared" si="19"/>
        <v>121115366</v>
      </c>
      <c r="C187" s="317">
        <f t="shared" si="20"/>
        <v>42735</v>
      </c>
      <c r="D187" s="7" t="s">
        <v>430</v>
      </c>
      <c r="E187" s="7">
        <v>1</v>
      </c>
      <c r="F187" s="7" t="s">
        <v>429</v>
      </c>
      <c r="G187" s="7" t="s">
        <v>691</v>
      </c>
      <c r="H187" s="318">
        <f>'3-Отчет за паричния поток'!C17</f>
        <v>0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27" t="str">
        <f t="shared" si="18"/>
        <v>Интерпром ЕООД</v>
      </c>
      <c r="B188" s="27" t="str">
        <f t="shared" si="19"/>
        <v>121115366</v>
      </c>
      <c r="C188" s="317">
        <f t="shared" si="20"/>
        <v>42735</v>
      </c>
      <c r="D188" s="7" t="s">
        <v>432</v>
      </c>
      <c r="E188" s="7">
        <v>1</v>
      </c>
      <c r="F188" s="7" t="s">
        <v>431</v>
      </c>
      <c r="G188" s="7" t="s">
        <v>691</v>
      </c>
      <c r="H188" s="318">
        <f>'3-Отчет за паричния поток'!C18</f>
        <v>0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27" t="str">
        <f t="shared" si="18"/>
        <v>Интерпром ЕООД</v>
      </c>
      <c r="B189" s="27" t="str">
        <f t="shared" si="19"/>
        <v>121115366</v>
      </c>
      <c r="C189" s="317">
        <f t="shared" si="20"/>
        <v>42735</v>
      </c>
      <c r="D189" s="7" t="s">
        <v>434</v>
      </c>
      <c r="E189" s="7">
        <v>1</v>
      </c>
      <c r="F189" s="7" t="s">
        <v>433</v>
      </c>
      <c r="G189" s="7" t="s">
        <v>691</v>
      </c>
      <c r="H189" s="318">
        <f>'3-Отчет за паричния поток'!C19</f>
        <v>0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27" t="str">
        <f t="shared" si="18"/>
        <v>Интерпром ЕООД</v>
      </c>
      <c r="B190" s="27" t="str">
        <f t="shared" si="19"/>
        <v>121115366</v>
      </c>
      <c r="C190" s="317">
        <f t="shared" si="20"/>
        <v>42735</v>
      </c>
      <c r="D190" s="7" t="s">
        <v>436</v>
      </c>
      <c r="E190" s="7">
        <v>1</v>
      </c>
      <c r="F190" s="7" t="s">
        <v>435</v>
      </c>
      <c r="G190" s="7" t="s">
        <v>691</v>
      </c>
      <c r="H190" s="318">
        <f>'3-Отчет за паричния поток'!C20</f>
        <v>-56.092919999999985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27" t="str">
        <f t="shared" si="18"/>
        <v>Интерпром ЕООД</v>
      </c>
      <c r="B191" s="27" t="str">
        <f t="shared" si="19"/>
        <v>121115366</v>
      </c>
      <c r="C191" s="317">
        <f t="shared" si="20"/>
        <v>42735</v>
      </c>
      <c r="D191" s="7" t="s">
        <v>438</v>
      </c>
      <c r="E191" s="7">
        <v>1</v>
      </c>
      <c r="F191" s="7" t="s">
        <v>437</v>
      </c>
      <c r="G191" s="7" t="s">
        <v>691</v>
      </c>
      <c r="H191" s="318">
        <f>'3-Отчет за паричния поток'!C21</f>
        <v>2929.5198099999989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27" t="str">
        <f t="shared" si="18"/>
        <v>Интерпром ЕООД</v>
      </c>
      <c r="B192" s="27" t="str">
        <f t="shared" si="19"/>
        <v>121115366</v>
      </c>
      <c r="C192" s="317">
        <f t="shared" si="20"/>
        <v>42735</v>
      </c>
      <c r="D192" s="7" t="s">
        <v>441</v>
      </c>
      <c r="E192" s="7">
        <v>1</v>
      </c>
      <c r="F192" s="7" t="s">
        <v>440</v>
      </c>
      <c r="G192" s="7" t="s">
        <v>692</v>
      </c>
      <c r="H192" s="318">
        <f>'3-Отчет за паричния поток'!C23</f>
        <v>-189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27" t="str">
        <f t="shared" si="18"/>
        <v>Интерпром ЕООД</v>
      </c>
      <c r="B193" s="27" t="str">
        <f t="shared" si="19"/>
        <v>121115366</v>
      </c>
      <c r="C193" s="317">
        <f t="shared" si="20"/>
        <v>42735</v>
      </c>
      <c r="D193" s="7" t="s">
        <v>443</v>
      </c>
      <c r="E193" s="7">
        <v>1</v>
      </c>
      <c r="F193" s="7" t="s">
        <v>442</v>
      </c>
      <c r="G193" s="7" t="s">
        <v>692</v>
      </c>
      <c r="H193" s="318">
        <f>'3-Отчет за паричния поток'!C24</f>
        <v>20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27" t="str">
        <f t="shared" si="18"/>
        <v>Интерпром ЕООД</v>
      </c>
      <c r="B194" s="27" t="str">
        <f t="shared" si="19"/>
        <v>121115366</v>
      </c>
      <c r="C194" s="317">
        <f t="shared" si="20"/>
        <v>42735</v>
      </c>
      <c r="D194" s="7" t="s">
        <v>445</v>
      </c>
      <c r="E194" s="7">
        <v>1</v>
      </c>
      <c r="F194" s="7" t="s">
        <v>444</v>
      </c>
      <c r="G194" s="7" t="s">
        <v>692</v>
      </c>
      <c r="H194" s="318">
        <f>'3-Отчет за паричния поток'!C25</f>
        <v>-1339.915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27" t="str">
        <f t="shared" si="18"/>
        <v>Интерпром ЕООД</v>
      </c>
      <c r="B195" s="27" t="str">
        <f t="shared" si="19"/>
        <v>121115366</v>
      </c>
      <c r="C195" s="317">
        <f t="shared" si="20"/>
        <v>42735</v>
      </c>
      <c r="D195" s="7" t="s">
        <v>447</v>
      </c>
      <c r="E195" s="7">
        <v>1</v>
      </c>
      <c r="F195" s="7" t="s">
        <v>446</v>
      </c>
      <c r="G195" s="7" t="s">
        <v>692</v>
      </c>
      <c r="H195" s="318">
        <f>'3-Отчет за паричния поток'!C26</f>
        <v>817.43399999999997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27" t="str">
        <f t="shared" si="18"/>
        <v>Интерпром ЕООД</v>
      </c>
      <c r="B196" s="27" t="str">
        <f t="shared" si="19"/>
        <v>121115366</v>
      </c>
      <c r="C196" s="317">
        <f t="shared" si="20"/>
        <v>42735</v>
      </c>
      <c r="D196" s="7" t="s">
        <v>449</v>
      </c>
      <c r="E196" s="7">
        <v>1</v>
      </c>
      <c r="F196" s="7" t="s">
        <v>448</v>
      </c>
      <c r="G196" s="7" t="s">
        <v>692</v>
      </c>
      <c r="H196" s="318">
        <f>'3-Отчет за паричния поток'!C27</f>
        <v>0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27" t="str">
        <f t="shared" si="18"/>
        <v>Интерпром ЕООД</v>
      </c>
      <c r="B197" s="27" t="str">
        <f t="shared" si="19"/>
        <v>121115366</v>
      </c>
      <c r="C197" s="317">
        <f t="shared" si="20"/>
        <v>42735</v>
      </c>
      <c r="D197" s="7" t="s">
        <v>451</v>
      </c>
      <c r="E197" s="7">
        <v>1</v>
      </c>
      <c r="F197" s="7" t="s">
        <v>450</v>
      </c>
      <c r="G197" s="7" t="s">
        <v>692</v>
      </c>
      <c r="H197" s="318">
        <f>'3-Отчет за паричния поток'!C28</f>
        <v>-334.32238000000001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27" t="str">
        <f t="shared" si="18"/>
        <v>Интерпром ЕООД</v>
      </c>
      <c r="B198" s="27" t="str">
        <f t="shared" si="19"/>
        <v>121115366</v>
      </c>
      <c r="C198" s="317">
        <f t="shared" si="20"/>
        <v>42735</v>
      </c>
      <c r="D198" s="7" t="s">
        <v>453</v>
      </c>
      <c r="E198" s="7">
        <v>1</v>
      </c>
      <c r="F198" s="7" t="s">
        <v>452</v>
      </c>
      <c r="G198" s="7" t="s">
        <v>692</v>
      </c>
      <c r="H198" s="318">
        <f>'3-Отчет за паричния поток'!C29</f>
        <v>0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27" t="str">
        <f t="shared" si="18"/>
        <v>Интерпром ЕООД</v>
      </c>
      <c r="B199" s="27" t="str">
        <f t="shared" si="19"/>
        <v>121115366</v>
      </c>
      <c r="C199" s="317">
        <f t="shared" si="20"/>
        <v>42735</v>
      </c>
      <c r="D199" s="7" t="s">
        <v>455</v>
      </c>
      <c r="E199" s="7">
        <v>1</v>
      </c>
      <c r="F199" s="7" t="s">
        <v>454</v>
      </c>
      <c r="G199" s="7" t="s">
        <v>692</v>
      </c>
      <c r="H199" s="318">
        <f>'3-Отчет за паричния поток'!C30</f>
        <v>39.460660000000004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27" t="str">
        <f t="shared" si="18"/>
        <v>Интерпром ЕООД</v>
      </c>
      <c r="B200" s="27" t="str">
        <f t="shared" si="19"/>
        <v>121115366</v>
      </c>
      <c r="C200" s="317">
        <f t="shared" si="20"/>
        <v>42735</v>
      </c>
      <c r="D200" s="7" t="s">
        <v>456</v>
      </c>
      <c r="E200" s="7">
        <v>1</v>
      </c>
      <c r="F200" s="7" t="s">
        <v>433</v>
      </c>
      <c r="G200" s="7" t="s">
        <v>692</v>
      </c>
      <c r="H200" s="318">
        <f>'3-Отчет за паричния поток'!C31</f>
        <v>0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27" t="str">
        <f t="shared" si="18"/>
        <v>Интерпром ЕООД</v>
      </c>
      <c r="B201" s="27" t="str">
        <f t="shared" si="19"/>
        <v>121115366</v>
      </c>
      <c r="C201" s="317">
        <f t="shared" si="20"/>
        <v>42735</v>
      </c>
      <c r="D201" s="7" t="s">
        <v>458</v>
      </c>
      <c r="E201" s="7">
        <v>1</v>
      </c>
      <c r="F201" s="7" t="s">
        <v>457</v>
      </c>
      <c r="G201" s="7" t="s">
        <v>692</v>
      </c>
      <c r="H201" s="318">
        <f>'3-Отчет за паричния поток'!C32</f>
        <v>0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27" t="str">
        <f t="shared" si="18"/>
        <v>Интерпром ЕООД</v>
      </c>
      <c r="B202" s="27" t="str">
        <f t="shared" si="19"/>
        <v>121115366</v>
      </c>
      <c r="C202" s="317">
        <f t="shared" si="20"/>
        <v>42735</v>
      </c>
      <c r="D202" s="7" t="s">
        <v>460</v>
      </c>
      <c r="E202" s="7">
        <v>1</v>
      </c>
      <c r="F202" s="7" t="s">
        <v>459</v>
      </c>
      <c r="G202" s="7" t="s">
        <v>692</v>
      </c>
      <c r="H202" s="318">
        <f>'3-Отчет за паричния поток'!C33</f>
        <v>-986.3427200000001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27" t="str">
        <f t="shared" si="18"/>
        <v>Интерпром ЕООД</v>
      </c>
      <c r="B203" s="27" t="str">
        <f t="shared" si="19"/>
        <v>121115366</v>
      </c>
      <c r="C203" s="317">
        <f t="shared" si="20"/>
        <v>42735</v>
      </c>
      <c r="D203" s="7" t="s">
        <v>463</v>
      </c>
      <c r="E203" s="7">
        <v>1</v>
      </c>
      <c r="F203" s="7" t="s">
        <v>462</v>
      </c>
      <c r="G203" s="7" t="s">
        <v>693</v>
      </c>
      <c r="H203" s="318">
        <f>'3-Отчет за паричния поток'!C35</f>
        <v>0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27" t="str">
        <f t="shared" si="18"/>
        <v>Интерпром ЕООД</v>
      </c>
      <c r="B204" s="27" t="str">
        <f t="shared" si="19"/>
        <v>121115366</v>
      </c>
      <c r="C204" s="317">
        <f t="shared" si="20"/>
        <v>42735</v>
      </c>
      <c r="D204" s="7" t="s">
        <v>465</v>
      </c>
      <c r="E204" s="7">
        <v>1</v>
      </c>
      <c r="F204" s="7" t="s">
        <v>464</v>
      </c>
      <c r="G204" s="7" t="s">
        <v>693</v>
      </c>
      <c r="H204" s="318">
        <f>'3-Отчет за паричния поток'!C36</f>
        <v>0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27" t="str">
        <f t="shared" si="18"/>
        <v>Интерпром ЕООД</v>
      </c>
      <c r="B205" s="27" t="str">
        <f t="shared" si="19"/>
        <v>121115366</v>
      </c>
      <c r="C205" s="317">
        <f t="shared" si="20"/>
        <v>42735</v>
      </c>
      <c r="D205" s="7" t="s">
        <v>467</v>
      </c>
      <c r="E205" s="7">
        <v>1</v>
      </c>
      <c r="F205" s="7" t="s">
        <v>466</v>
      </c>
      <c r="G205" s="7" t="s">
        <v>693</v>
      </c>
      <c r="H205" s="318">
        <f>'3-Отчет за паричния поток'!C37</f>
        <v>1343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27" t="str">
        <f t="shared" si="18"/>
        <v>Интерпром ЕООД</v>
      </c>
      <c r="B206" s="27" t="str">
        <f t="shared" si="19"/>
        <v>121115366</v>
      </c>
      <c r="C206" s="317">
        <f t="shared" si="20"/>
        <v>42735</v>
      </c>
      <c r="D206" s="7" t="s">
        <v>469</v>
      </c>
      <c r="E206" s="7">
        <v>1</v>
      </c>
      <c r="F206" s="7" t="s">
        <v>468</v>
      </c>
      <c r="G206" s="7" t="s">
        <v>693</v>
      </c>
      <c r="H206" s="318">
        <f>'3-Отчет за паричния поток'!C38</f>
        <v>-2183.9472700000001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27" t="str">
        <f t="shared" si="18"/>
        <v>Интерпром ЕООД</v>
      </c>
      <c r="B207" s="27" t="str">
        <f t="shared" si="19"/>
        <v>121115366</v>
      </c>
      <c r="C207" s="317">
        <f t="shared" si="20"/>
        <v>42735</v>
      </c>
      <c r="D207" s="7" t="s">
        <v>471</v>
      </c>
      <c r="E207" s="7">
        <v>1</v>
      </c>
      <c r="F207" s="7" t="s">
        <v>470</v>
      </c>
      <c r="G207" s="7" t="s">
        <v>693</v>
      </c>
      <c r="H207" s="318">
        <f>'3-Отчет за паричния поток'!C39</f>
        <v>-496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27" t="str">
        <f t="shared" si="18"/>
        <v>Интерпром ЕООД</v>
      </c>
      <c r="B208" s="27" t="str">
        <f t="shared" si="19"/>
        <v>121115366</v>
      </c>
      <c r="C208" s="317">
        <f t="shared" si="20"/>
        <v>42735</v>
      </c>
      <c r="D208" s="7" t="s">
        <v>473</v>
      </c>
      <c r="E208" s="7">
        <v>1</v>
      </c>
      <c r="F208" s="7" t="s">
        <v>472</v>
      </c>
      <c r="G208" s="7" t="s">
        <v>693</v>
      </c>
      <c r="H208" s="318">
        <f>'3-Отчет за паричния поток'!C40</f>
        <v>-158.64834999999999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27" t="str">
        <f t="shared" si="18"/>
        <v>Интерпром ЕООД</v>
      </c>
      <c r="B209" s="27" t="str">
        <f t="shared" si="19"/>
        <v>121115366</v>
      </c>
      <c r="C209" s="317">
        <f t="shared" si="20"/>
        <v>42735</v>
      </c>
      <c r="D209" s="7" t="s">
        <v>475</v>
      </c>
      <c r="E209" s="7">
        <v>1</v>
      </c>
      <c r="F209" s="7" t="s">
        <v>474</v>
      </c>
      <c r="G209" s="7" t="s">
        <v>693</v>
      </c>
      <c r="H209" s="318">
        <f>'3-Отчет за паричния поток'!C41</f>
        <v>0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27" t="str">
        <f t="shared" si="18"/>
        <v>Интерпром ЕООД</v>
      </c>
      <c r="B210" s="27" t="str">
        <f t="shared" si="19"/>
        <v>121115366</v>
      </c>
      <c r="C210" s="317">
        <f t="shared" si="20"/>
        <v>42735</v>
      </c>
      <c r="D210" s="7" t="s">
        <v>477</v>
      </c>
      <c r="E210" s="7">
        <v>1</v>
      </c>
      <c r="F210" s="7" t="s">
        <v>476</v>
      </c>
      <c r="G210" s="7" t="s">
        <v>693</v>
      </c>
      <c r="H210" s="318">
        <f>'3-Отчет за паричния поток'!C42</f>
        <v>-237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27" t="str">
        <f t="shared" si="18"/>
        <v>Интерпром ЕООД</v>
      </c>
      <c r="B211" s="27" t="str">
        <f t="shared" si="19"/>
        <v>121115366</v>
      </c>
      <c r="C211" s="317">
        <f t="shared" si="20"/>
        <v>42735</v>
      </c>
      <c r="D211" s="7" t="s">
        <v>479</v>
      </c>
      <c r="E211" s="7">
        <v>1</v>
      </c>
      <c r="F211" s="7" t="s">
        <v>478</v>
      </c>
      <c r="G211" s="7" t="s">
        <v>693</v>
      </c>
      <c r="H211" s="318">
        <f>'3-Отчет за паричния поток'!C43</f>
        <v>-1732.5956200000001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27" t="str">
        <f t="shared" si="18"/>
        <v>Интерпром ЕООД</v>
      </c>
      <c r="B212" s="27" t="str">
        <f t="shared" si="19"/>
        <v>121115366</v>
      </c>
      <c r="C212" s="317">
        <f t="shared" si="20"/>
        <v>42735</v>
      </c>
      <c r="D212" s="7" t="s">
        <v>482</v>
      </c>
      <c r="E212" s="7">
        <v>1</v>
      </c>
      <c r="F212" s="7" t="s">
        <v>481</v>
      </c>
      <c r="G212" s="7"/>
      <c r="H212" s="318">
        <f>'3-Отчет за паричния поток'!C44</f>
        <v>210.58146999999872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27" t="str">
        <f t="shared" si="18"/>
        <v>Интерпром ЕООД</v>
      </c>
      <c r="B213" s="27" t="str">
        <f t="shared" si="19"/>
        <v>121115366</v>
      </c>
      <c r="C213" s="317">
        <f t="shared" si="20"/>
        <v>42735</v>
      </c>
      <c r="D213" s="7" t="s">
        <v>485</v>
      </c>
      <c r="E213" s="7">
        <v>1</v>
      </c>
      <c r="F213" s="7" t="s">
        <v>484</v>
      </c>
      <c r="G213" s="7"/>
      <c r="H213" s="318">
        <f>'3-Отчет за паричния поток'!C45</f>
        <v>9843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27" t="str">
        <f t="shared" si="18"/>
        <v>Интерпром ЕООД</v>
      </c>
      <c r="B214" s="27" t="str">
        <f t="shared" si="19"/>
        <v>121115366</v>
      </c>
      <c r="C214" s="317">
        <f t="shared" si="20"/>
        <v>42735</v>
      </c>
      <c r="D214" s="7" t="s">
        <v>492</v>
      </c>
      <c r="E214" s="7">
        <v>1</v>
      </c>
      <c r="F214" s="7" t="s">
        <v>486</v>
      </c>
      <c r="G214" s="7"/>
      <c r="H214" s="318">
        <f>'3-Отчет за паричния поток'!C46</f>
        <v>10053.581469999999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27" t="str">
        <f t="shared" si="18"/>
        <v>Интерпром ЕООД</v>
      </c>
      <c r="B215" s="27" t="str">
        <f t="shared" si="19"/>
        <v>121115366</v>
      </c>
      <c r="C215" s="317">
        <f t="shared" si="20"/>
        <v>42735</v>
      </c>
      <c r="D215" s="7" t="s">
        <v>500</v>
      </c>
      <c r="E215" s="7">
        <v>1</v>
      </c>
      <c r="F215" s="7" t="s">
        <v>498</v>
      </c>
      <c r="G215" s="7"/>
      <c r="H215" s="318">
        <f>'3-Отчет за паричния поток'!C47</f>
        <v>10054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27" t="str">
        <f t="shared" si="18"/>
        <v>Интерпром ЕООД</v>
      </c>
      <c r="B216" s="27" t="str">
        <f t="shared" si="19"/>
        <v>121115366</v>
      </c>
      <c r="C216" s="317">
        <f t="shared" si="20"/>
        <v>42735</v>
      </c>
      <c r="D216" s="7" t="s">
        <v>508</v>
      </c>
      <c r="E216" s="7">
        <v>1</v>
      </c>
      <c r="F216" s="7" t="s">
        <v>504</v>
      </c>
      <c r="G216" s="7"/>
      <c r="H216" s="318">
        <f>'3-Отчет за паричния поток'!C48</f>
        <v>0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314"/>
      <c r="B217" s="314"/>
      <c r="C217" s="315"/>
      <c r="D217" s="314"/>
      <c r="E217" s="314"/>
      <c r="F217" s="316" t="s">
        <v>694</v>
      </c>
      <c r="G217" s="314"/>
      <c r="H217" s="314"/>
      <c r="I217" s="314"/>
      <c r="J217" s="314"/>
      <c r="K217" s="314"/>
      <c r="L217" s="314"/>
      <c r="M217" s="314"/>
      <c r="N217" s="314"/>
      <c r="O217" s="314"/>
      <c r="P217" s="314"/>
      <c r="Q217" s="314"/>
      <c r="R217" s="314"/>
      <c r="S217" s="314"/>
      <c r="T217" s="314"/>
      <c r="U217" s="314"/>
      <c r="V217" s="314"/>
      <c r="W217" s="314"/>
      <c r="X217" s="314"/>
      <c r="Y217" s="314"/>
      <c r="Z217" s="314"/>
    </row>
    <row r="218" spans="1:26" ht="15.75" customHeight="1">
      <c r="A218" s="27" t="str">
        <f t="shared" ref="A218:A281" si="21">pdeName</f>
        <v>Интерпром ЕООД</v>
      </c>
      <c r="B218" s="27" t="str">
        <f t="shared" ref="B218:B281" si="22">pdeBulstat</f>
        <v>121115366</v>
      </c>
      <c r="C218" s="317">
        <f t="shared" ref="C218:C281" si="23">endDate</f>
        <v>42735</v>
      </c>
      <c r="D218" s="7" t="s">
        <v>535</v>
      </c>
      <c r="E218" s="7">
        <v>1</v>
      </c>
      <c r="F218" s="319" t="s">
        <v>534</v>
      </c>
      <c r="G218" s="7"/>
      <c r="H218" s="318">
        <f>'4-Отчет за собствения капитал'!C13</f>
        <v>2650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27" t="str">
        <f t="shared" si="21"/>
        <v>Интерпром ЕООД</v>
      </c>
      <c r="B219" s="27" t="str">
        <f t="shared" si="22"/>
        <v>121115366</v>
      </c>
      <c r="C219" s="317">
        <f t="shared" si="23"/>
        <v>42735</v>
      </c>
      <c r="D219" s="7" t="s">
        <v>540</v>
      </c>
      <c r="E219" s="7">
        <v>1</v>
      </c>
      <c r="F219" s="319" t="s">
        <v>539</v>
      </c>
      <c r="G219" s="7"/>
      <c r="H219" s="318">
        <f>'4-Отчет за собствения капитал'!C14</f>
        <v>0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27" t="str">
        <f t="shared" si="21"/>
        <v>Интерпром ЕООД</v>
      </c>
      <c r="B220" s="27" t="str">
        <f t="shared" si="22"/>
        <v>121115366</v>
      </c>
      <c r="C220" s="317">
        <f t="shared" si="23"/>
        <v>42735</v>
      </c>
      <c r="D220" s="7" t="s">
        <v>542</v>
      </c>
      <c r="E220" s="7">
        <v>1</v>
      </c>
      <c r="F220" s="319" t="s">
        <v>541</v>
      </c>
      <c r="G220" s="7"/>
      <c r="H220" s="318">
        <f>'4-Отчет за собствения капитал'!C15</f>
        <v>0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27" t="str">
        <f t="shared" si="21"/>
        <v>Интерпром ЕООД</v>
      </c>
      <c r="B221" s="27" t="str">
        <f t="shared" si="22"/>
        <v>121115366</v>
      </c>
      <c r="C221" s="317">
        <f t="shared" si="23"/>
        <v>42735</v>
      </c>
      <c r="D221" s="7" t="s">
        <v>544</v>
      </c>
      <c r="E221" s="7">
        <v>1</v>
      </c>
      <c r="F221" s="319" t="s">
        <v>543</v>
      </c>
      <c r="G221" s="7"/>
      <c r="H221" s="318">
        <f>'4-Отчет за собствения капитал'!C16</f>
        <v>0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27" t="str">
        <f t="shared" si="21"/>
        <v>Интерпром ЕООД</v>
      </c>
      <c r="B222" s="27" t="str">
        <f t="shared" si="22"/>
        <v>121115366</v>
      </c>
      <c r="C222" s="317">
        <f t="shared" si="23"/>
        <v>42735</v>
      </c>
      <c r="D222" s="7" t="s">
        <v>546</v>
      </c>
      <c r="E222" s="7">
        <v>1</v>
      </c>
      <c r="F222" s="319" t="s">
        <v>545</v>
      </c>
      <c r="G222" s="7"/>
      <c r="H222" s="318">
        <f>'4-Отчет за собствения капитал'!C17</f>
        <v>2650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27" t="str">
        <f t="shared" si="21"/>
        <v>Интерпром ЕООД</v>
      </c>
      <c r="B223" s="27" t="str">
        <f t="shared" si="22"/>
        <v>121115366</v>
      </c>
      <c r="C223" s="317">
        <f t="shared" si="23"/>
        <v>42735</v>
      </c>
      <c r="D223" s="7" t="s">
        <v>551</v>
      </c>
      <c r="E223" s="7">
        <v>1</v>
      </c>
      <c r="F223" s="319" t="s">
        <v>550</v>
      </c>
      <c r="G223" s="7"/>
      <c r="H223" s="318">
        <f>'4-Отчет за собствения капитал'!C18</f>
        <v>0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27" t="str">
        <f t="shared" si="21"/>
        <v>Интерпром ЕООД</v>
      </c>
      <c r="B224" s="27" t="str">
        <f t="shared" si="22"/>
        <v>121115366</v>
      </c>
      <c r="C224" s="317">
        <f t="shared" si="23"/>
        <v>42735</v>
      </c>
      <c r="D224" s="7" t="s">
        <v>555</v>
      </c>
      <c r="E224" s="7">
        <v>1</v>
      </c>
      <c r="F224" s="319" t="s">
        <v>554</v>
      </c>
      <c r="G224" s="7"/>
      <c r="H224" s="318">
        <f>'4-Отчет за собствения капитал'!C19</f>
        <v>0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27" t="str">
        <f t="shared" si="21"/>
        <v>Интерпром ЕООД</v>
      </c>
      <c r="B225" s="27" t="str">
        <f t="shared" si="22"/>
        <v>121115366</v>
      </c>
      <c r="C225" s="317">
        <f t="shared" si="23"/>
        <v>42735</v>
      </c>
      <c r="D225" s="7" t="s">
        <v>557</v>
      </c>
      <c r="E225" s="7">
        <v>1</v>
      </c>
      <c r="F225" s="319" t="s">
        <v>556</v>
      </c>
      <c r="G225" s="7"/>
      <c r="H225" s="318">
        <f>'4-Отчет за собствения капитал'!C20</f>
        <v>0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27" t="str">
        <f t="shared" si="21"/>
        <v>Интерпром ЕООД</v>
      </c>
      <c r="B226" s="27" t="str">
        <f t="shared" si="22"/>
        <v>121115366</v>
      </c>
      <c r="C226" s="317">
        <f t="shared" si="23"/>
        <v>42735</v>
      </c>
      <c r="D226" s="7" t="s">
        <v>559</v>
      </c>
      <c r="E226" s="7">
        <v>1</v>
      </c>
      <c r="F226" s="319" t="s">
        <v>558</v>
      </c>
      <c r="G226" s="7"/>
      <c r="H226" s="318">
        <f>'4-Отчет за собствения капитал'!C21</f>
        <v>0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27" t="str">
        <f t="shared" si="21"/>
        <v>Интерпром ЕООД</v>
      </c>
      <c r="B227" s="27" t="str">
        <f t="shared" si="22"/>
        <v>121115366</v>
      </c>
      <c r="C227" s="317">
        <f t="shared" si="23"/>
        <v>42735</v>
      </c>
      <c r="D227" s="7" t="s">
        <v>561</v>
      </c>
      <c r="E227" s="7">
        <v>1</v>
      </c>
      <c r="F227" s="319" t="s">
        <v>560</v>
      </c>
      <c r="G227" s="7"/>
      <c r="H227" s="318">
        <f>'4-Отчет за собствения капитал'!C22</f>
        <v>0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27" t="str">
        <f t="shared" si="21"/>
        <v>Интерпром ЕООД</v>
      </c>
      <c r="B228" s="27" t="str">
        <f t="shared" si="22"/>
        <v>121115366</v>
      </c>
      <c r="C228" s="317">
        <f t="shared" si="23"/>
        <v>42735</v>
      </c>
      <c r="D228" s="7" t="s">
        <v>563</v>
      </c>
      <c r="E228" s="7">
        <v>1</v>
      </c>
      <c r="F228" s="319" t="s">
        <v>562</v>
      </c>
      <c r="G228" s="7"/>
      <c r="H228" s="318">
        <f>'4-Отчет за собствения капитал'!C23</f>
        <v>0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27" t="str">
        <f t="shared" si="21"/>
        <v>Интерпром ЕООД</v>
      </c>
      <c r="B229" s="27" t="str">
        <f t="shared" si="22"/>
        <v>121115366</v>
      </c>
      <c r="C229" s="317">
        <f t="shared" si="23"/>
        <v>42735</v>
      </c>
      <c r="D229" s="7" t="s">
        <v>565</v>
      </c>
      <c r="E229" s="7">
        <v>1</v>
      </c>
      <c r="F229" s="319" t="s">
        <v>564</v>
      </c>
      <c r="G229" s="7"/>
      <c r="H229" s="318">
        <f>'4-Отчет за собствения капитал'!C24</f>
        <v>0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27" t="str">
        <f t="shared" si="21"/>
        <v>Интерпром ЕООД</v>
      </c>
      <c r="B230" s="27" t="str">
        <f t="shared" si="22"/>
        <v>121115366</v>
      </c>
      <c r="C230" s="317">
        <f t="shared" si="23"/>
        <v>42735</v>
      </c>
      <c r="D230" s="7" t="s">
        <v>568</v>
      </c>
      <c r="E230" s="7">
        <v>1</v>
      </c>
      <c r="F230" s="319" t="s">
        <v>567</v>
      </c>
      <c r="G230" s="7"/>
      <c r="H230" s="318">
        <f>'4-Отчет за собствения капитал'!C25</f>
        <v>0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27" t="str">
        <f t="shared" si="21"/>
        <v>Интерпром ЕООД</v>
      </c>
      <c r="B231" s="27" t="str">
        <f t="shared" si="22"/>
        <v>121115366</v>
      </c>
      <c r="C231" s="317">
        <f t="shared" si="23"/>
        <v>42735</v>
      </c>
      <c r="D231" s="7" t="s">
        <v>570</v>
      </c>
      <c r="E231" s="7">
        <v>1</v>
      </c>
      <c r="F231" s="319" t="s">
        <v>569</v>
      </c>
      <c r="G231" s="7"/>
      <c r="H231" s="318">
        <f>'4-Отчет за собствения капитал'!C26</f>
        <v>0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27" t="str">
        <f t="shared" si="21"/>
        <v>Интерпром ЕООД</v>
      </c>
      <c r="B232" s="27" t="str">
        <f t="shared" si="22"/>
        <v>121115366</v>
      </c>
      <c r="C232" s="317">
        <f t="shared" si="23"/>
        <v>42735</v>
      </c>
      <c r="D232" s="7" t="s">
        <v>571</v>
      </c>
      <c r="E232" s="7">
        <v>1</v>
      </c>
      <c r="F232" s="319" t="s">
        <v>564</v>
      </c>
      <c r="G232" s="7"/>
      <c r="H232" s="318">
        <f>'4-Отчет за собствения капитал'!C27</f>
        <v>0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27" t="str">
        <f t="shared" si="21"/>
        <v>Интерпром ЕООД</v>
      </c>
      <c r="B233" s="27" t="str">
        <f t="shared" si="22"/>
        <v>121115366</v>
      </c>
      <c r="C233" s="317">
        <f t="shared" si="23"/>
        <v>42735</v>
      </c>
      <c r="D233" s="7" t="s">
        <v>572</v>
      </c>
      <c r="E233" s="7">
        <v>1</v>
      </c>
      <c r="F233" s="319" t="s">
        <v>567</v>
      </c>
      <c r="G233" s="7"/>
      <c r="H233" s="318">
        <f>'4-Отчет за собствения капитал'!C28</f>
        <v>0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27" t="str">
        <f t="shared" si="21"/>
        <v>Интерпром ЕООД</v>
      </c>
      <c r="B234" s="27" t="str">
        <f t="shared" si="22"/>
        <v>121115366</v>
      </c>
      <c r="C234" s="317">
        <f t="shared" si="23"/>
        <v>42735</v>
      </c>
      <c r="D234" s="7" t="s">
        <v>574</v>
      </c>
      <c r="E234" s="7">
        <v>1</v>
      </c>
      <c r="F234" s="319" t="s">
        <v>573</v>
      </c>
      <c r="G234" s="7"/>
      <c r="H234" s="318">
        <f>'4-Отчет за собствения капитал'!C29</f>
        <v>0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27" t="str">
        <f t="shared" si="21"/>
        <v>Интерпром ЕООД</v>
      </c>
      <c r="B235" s="27" t="str">
        <f t="shared" si="22"/>
        <v>121115366</v>
      </c>
      <c r="C235" s="317">
        <f t="shared" si="23"/>
        <v>42735</v>
      </c>
      <c r="D235" s="7" t="s">
        <v>576</v>
      </c>
      <c r="E235" s="7">
        <v>1</v>
      </c>
      <c r="F235" s="319" t="s">
        <v>575</v>
      </c>
      <c r="G235" s="7"/>
      <c r="H235" s="318">
        <f>'4-Отчет за собствения капитал'!C30</f>
        <v>0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27" t="str">
        <f t="shared" si="21"/>
        <v>Интерпром ЕООД</v>
      </c>
      <c r="B236" s="27" t="str">
        <f t="shared" si="22"/>
        <v>121115366</v>
      </c>
      <c r="C236" s="317">
        <f t="shared" si="23"/>
        <v>42735</v>
      </c>
      <c r="D236" s="7" t="s">
        <v>578</v>
      </c>
      <c r="E236" s="7">
        <v>1</v>
      </c>
      <c r="F236" s="319" t="s">
        <v>577</v>
      </c>
      <c r="G236" s="7"/>
      <c r="H236" s="318">
        <f>'4-Отчет за собствения капитал'!C31</f>
        <v>2650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27" t="str">
        <f t="shared" si="21"/>
        <v>Интерпром ЕООД</v>
      </c>
      <c r="B237" s="27" t="str">
        <f t="shared" si="22"/>
        <v>121115366</v>
      </c>
      <c r="C237" s="317">
        <f t="shared" si="23"/>
        <v>42735</v>
      </c>
      <c r="D237" s="7" t="s">
        <v>581</v>
      </c>
      <c r="E237" s="7">
        <v>1</v>
      </c>
      <c r="F237" s="319" t="s">
        <v>580</v>
      </c>
      <c r="G237" s="7"/>
      <c r="H237" s="318">
        <f>'4-Отчет за собствения капитал'!C32</f>
        <v>0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27" t="str">
        <f t="shared" si="21"/>
        <v>Интерпром ЕООД</v>
      </c>
      <c r="B238" s="27" t="str">
        <f t="shared" si="22"/>
        <v>121115366</v>
      </c>
      <c r="C238" s="317">
        <f t="shared" si="23"/>
        <v>42735</v>
      </c>
      <c r="D238" s="7" t="s">
        <v>583</v>
      </c>
      <c r="E238" s="7">
        <v>1</v>
      </c>
      <c r="F238" s="319" t="s">
        <v>582</v>
      </c>
      <c r="G238" s="7"/>
      <c r="H238" s="318">
        <f>'4-Отчет за собствения капитал'!C33</f>
        <v>0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27" t="str">
        <f t="shared" si="21"/>
        <v>Интерпром ЕООД</v>
      </c>
      <c r="B239" s="27" t="str">
        <f t="shared" si="22"/>
        <v>121115366</v>
      </c>
      <c r="C239" s="317">
        <f t="shared" si="23"/>
        <v>42735</v>
      </c>
      <c r="D239" s="7" t="s">
        <v>585</v>
      </c>
      <c r="E239" s="7">
        <v>1</v>
      </c>
      <c r="F239" s="319" t="s">
        <v>584</v>
      </c>
      <c r="G239" s="7"/>
      <c r="H239" s="318">
        <f>'4-Отчет за собствения капитал'!C34</f>
        <v>2650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27" t="str">
        <f t="shared" si="21"/>
        <v>Интерпром ЕООД</v>
      </c>
      <c r="B240" s="27" t="str">
        <f t="shared" si="22"/>
        <v>121115366</v>
      </c>
      <c r="C240" s="317">
        <f t="shared" si="23"/>
        <v>42735</v>
      </c>
      <c r="D240" s="7" t="s">
        <v>535</v>
      </c>
      <c r="E240" s="7">
        <v>2</v>
      </c>
      <c r="F240" s="319" t="s">
        <v>534</v>
      </c>
      <c r="G240" s="7"/>
      <c r="H240" s="318">
        <f>'4-Отчет за собствения капитал'!D13</f>
        <v>0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27" t="str">
        <f t="shared" si="21"/>
        <v>Интерпром ЕООД</v>
      </c>
      <c r="B241" s="27" t="str">
        <f t="shared" si="22"/>
        <v>121115366</v>
      </c>
      <c r="C241" s="317">
        <f t="shared" si="23"/>
        <v>42735</v>
      </c>
      <c r="D241" s="7" t="s">
        <v>540</v>
      </c>
      <c r="E241" s="7">
        <v>2</v>
      </c>
      <c r="F241" s="319" t="s">
        <v>539</v>
      </c>
      <c r="G241" s="7"/>
      <c r="H241" s="318">
        <f>'4-Отчет за собствения капитал'!D14</f>
        <v>0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27" t="str">
        <f t="shared" si="21"/>
        <v>Интерпром ЕООД</v>
      </c>
      <c r="B242" s="27" t="str">
        <f t="shared" si="22"/>
        <v>121115366</v>
      </c>
      <c r="C242" s="317">
        <f t="shared" si="23"/>
        <v>42735</v>
      </c>
      <c r="D242" s="7" t="s">
        <v>542</v>
      </c>
      <c r="E242" s="7">
        <v>2</v>
      </c>
      <c r="F242" s="319" t="s">
        <v>541</v>
      </c>
      <c r="G242" s="7"/>
      <c r="H242" s="318">
        <f>'4-Отчет за собствения капитал'!D15</f>
        <v>0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27" t="str">
        <f t="shared" si="21"/>
        <v>Интерпром ЕООД</v>
      </c>
      <c r="B243" s="27" t="str">
        <f t="shared" si="22"/>
        <v>121115366</v>
      </c>
      <c r="C243" s="317">
        <f t="shared" si="23"/>
        <v>42735</v>
      </c>
      <c r="D243" s="7" t="s">
        <v>544</v>
      </c>
      <c r="E243" s="7">
        <v>2</v>
      </c>
      <c r="F243" s="319" t="s">
        <v>543</v>
      </c>
      <c r="G243" s="7"/>
      <c r="H243" s="318">
        <f>'4-Отчет за собствения капитал'!D16</f>
        <v>0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27" t="str">
        <f t="shared" si="21"/>
        <v>Интерпром ЕООД</v>
      </c>
      <c r="B244" s="27" t="str">
        <f t="shared" si="22"/>
        <v>121115366</v>
      </c>
      <c r="C244" s="317">
        <f t="shared" si="23"/>
        <v>42735</v>
      </c>
      <c r="D244" s="7" t="s">
        <v>546</v>
      </c>
      <c r="E244" s="7">
        <v>2</v>
      </c>
      <c r="F244" s="319" t="s">
        <v>545</v>
      </c>
      <c r="G244" s="7"/>
      <c r="H244" s="318">
        <f>'4-Отчет за собствения капитал'!D17</f>
        <v>0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27" t="str">
        <f t="shared" si="21"/>
        <v>Интерпром ЕООД</v>
      </c>
      <c r="B245" s="27" t="str">
        <f t="shared" si="22"/>
        <v>121115366</v>
      </c>
      <c r="C245" s="317">
        <f t="shared" si="23"/>
        <v>42735</v>
      </c>
      <c r="D245" s="7" t="s">
        <v>551</v>
      </c>
      <c r="E245" s="7">
        <v>2</v>
      </c>
      <c r="F245" s="319" t="s">
        <v>550</v>
      </c>
      <c r="G245" s="7"/>
      <c r="H245" s="318">
        <f>'4-Отчет за собствения капитал'!D18</f>
        <v>0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27" t="str">
        <f t="shared" si="21"/>
        <v>Интерпром ЕООД</v>
      </c>
      <c r="B246" s="27" t="str">
        <f t="shared" si="22"/>
        <v>121115366</v>
      </c>
      <c r="C246" s="317">
        <f t="shared" si="23"/>
        <v>42735</v>
      </c>
      <c r="D246" s="7" t="s">
        <v>555</v>
      </c>
      <c r="E246" s="7">
        <v>2</v>
      </c>
      <c r="F246" s="319" t="s">
        <v>554</v>
      </c>
      <c r="G246" s="7"/>
      <c r="H246" s="318">
        <f>'4-Отчет за собствения капитал'!D19</f>
        <v>0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27" t="str">
        <f t="shared" si="21"/>
        <v>Интерпром ЕООД</v>
      </c>
      <c r="B247" s="27" t="str">
        <f t="shared" si="22"/>
        <v>121115366</v>
      </c>
      <c r="C247" s="317">
        <f t="shared" si="23"/>
        <v>42735</v>
      </c>
      <c r="D247" s="7" t="s">
        <v>557</v>
      </c>
      <c r="E247" s="7">
        <v>2</v>
      </c>
      <c r="F247" s="319" t="s">
        <v>556</v>
      </c>
      <c r="G247" s="7"/>
      <c r="H247" s="318">
        <f>'4-Отчет за собствения капитал'!D20</f>
        <v>0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27" t="str">
        <f t="shared" si="21"/>
        <v>Интерпром ЕООД</v>
      </c>
      <c r="B248" s="27" t="str">
        <f t="shared" si="22"/>
        <v>121115366</v>
      </c>
      <c r="C248" s="317">
        <f t="shared" si="23"/>
        <v>42735</v>
      </c>
      <c r="D248" s="7" t="s">
        <v>559</v>
      </c>
      <c r="E248" s="7">
        <v>2</v>
      </c>
      <c r="F248" s="319" t="s">
        <v>558</v>
      </c>
      <c r="G248" s="7"/>
      <c r="H248" s="318">
        <f>'4-Отчет за собствения капитал'!D21</f>
        <v>0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27" t="str">
        <f t="shared" si="21"/>
        <v>Интерпром ЕООД</v>
      </c>
      <c r="B249" s="27" t="str">
        <f t="shared" si="22"/>
        <v>121115366</v>
      </c>
      <c r="C249" s="317">
        <f t="shared" si="23"/>
        <v>42735</v>
      </c>
      <c r="D249" s="7" t="s">
        <v>561</v>
      </c>
      <c r="E249" s="7">
        <v>2</v>
      </c>
      <c r="F249" s="319" t="s">
        <v>560</v>
      </c>
      <c r="G249" s="7"/>
      <c r="H249" s="318">
        <f>'4-Отчет за собствения капитал'!D22</f>
        <v>0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27" t="str">
        <f t="shared" si="21"/>
        <v>Интерпром ЕООД</v>
      </c>
      <c r="B250" s="27" t="str">
        <f t="shared" si="22"/>
        <v>121115366</v>
      </c>
      <c r="C250" s="317">
        <f t="shared" si="23"/>
        <v>42735</v>
      </c>
      <c r="D250" s="7" t="s">
        <v>563</v>
      </c>
      <c r="E250" s="7">
        <v>2</v>
      </c>
      <c r="F250" s="319" t="s">
        <v>562</v>
      </c>
      <c r="G250" s="7"/>
      <c r="H250" s="318">
        <f>'4-Отчет за собствения капитал'!D23</f>
        <v>0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27" t="str">
        <f t="shared" si="21"/>
        <v>Интерпром ЕООД</v>
      </c>
      <c r="B251" s="27" t="str">
        <f t="shared" si="22"/>
        <v>121115366</v>
      </c>
      <c r="C251" s="317">
        <f t="shared" si="23"/>
        <v>42735</v>
      </c>
      <c r="D251" s="7" t="s">
        <v>565</v>
      </c>
      <c r="E251" s="7">
        <v>2</v>
      </c>
      <c r="F251" s="319" t="s">
        <v>564</v>
      </c>
      <c r="G251" s="7"/>
      <c r="H251" s="318">
        <f>'4-Отчет за собствения капитал'!D24</f>
        <v>0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27" t="str">
        <f t="shared" si="21"/>
        <v>Интерпром ЕООД</v>
      </c>
      <c r="B252" s="27" t="str">
        <f t="shared" si="22"/>
        <v>121115366</v>
      </c>
      <c r="C252" s="317">
        <f t="shared" si="23"/>
        <v>42735</v>
      </c>
      <c r="D252" s="7" t="s">
        <v>568</v>
      </c>
      <c r="E252" s="7">
        <v>2</v>
      </c>
      <c r="F252" s="319" t="s">
        <v>567</v>
      </c>
      <c r="G252" s="7"/>
      <c r="H252" s="318">
        <f>'4-Отчет за собствения капитал'!D25</f>
        <v>0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27" t="str">
        <f t="shared" si="21"/>
        <v>Интерпром ЕООД</v>
      </c>
      <c r="B253" s="27" t="str">
        <f t="shared" si="22"/>
        <v>121115366</v>
      </c>
      <c r="C253" s="317">
        <f t="shared" si="23"/>
        <v>42735</v>
      </c>
      <c r="D253" s="7" t="s">
        <v>570</v>
      </c>
      <c r="E253" s="7">
        <v>2</v>
      </c>
      <c r="F253" s="319" t="s">
        <v>569</v>
      </c>
      <c r="G253" s="7"/>
      <c r="H253" s="318">
        <f>'4-Отчет за собствения капитал'!D26</f>
        <v>0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27" t="str">
        <f t="shared" si="21"/>
        <v>Интерпром ЕООД</v>
      </c>
      <c r="B254" s="27" t="str">
        <f t="shared" si="22"/>
        <v>121115366</v>
      </c>
      <c r="C254" s="317">
        <f t="shared" si="23"/>
        <v>42735</v>
      </c>
      <c r="D254" s="7" t="s">
        <v>571</v>
      </c>
      <c r="E254" s="7">
        <v>2</v>
      </c>
      <c r="F254" s="319" t="s">
        <v>564</v>
      </c>
      <c r="G254" s="7"/>
      <c r="H254" s="318">
        <f>'4-Отчет за собствения капитал'!D27</f>
        <v>0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27" t="str">
        <f t="shared" si="21"/>
        <v>Интерпром ЕООД</v>
      </c>
      <c r="B255" s="27" t="str">
        <f t="shared" si="22"/>
        <v>121115366</v>
      </c>
      <c r="C255" s="317">
        <f t="shared" si="23"/>
        <v>42735</v>
      </c>
      <c r="D255" s="7" t="s">
        <v>572</v>
      </c>
      <c r="E255" s="7">
        <v>2</v>
      </c>
      <c r="F255" s="319" t="s">
        <v>567</v>
      </c>
      <c r="G255" s="7"/>
      <c r="H255" s="318">
        <f>'4-Отчет за собствения капитал'!D28</f>
        <v>0</v>
      </c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27" t="str">
        <f t="shared" si="21"/>
        <v>Интерпром ЕООД</v>
      </c>
      <c r="B256" s="27" t="str">
        <f t="shared" si="22"/>
        <v>121115366</v>
      </c>
      <c r="C256" s="317">
        <f t="shared" si="23"/>
        <v>42735</v>
      </c>
      <c r="D256" s="7" t="s">
        <v>574</v>
      </c>
      <c r="E256" s="7">
        <v>2</v>
      </c>
      <c r="F256" s="319" t="s">
        <v>573</v>
      </c>
      <c r="G256" s="7"/>
      <c r="H256" s="318">
        <f>'4-Отчет за собствения капитал'!D29</f>
        <v>0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27" t="str">
        <f t="shared" si="21"/>
        <v>Интерпром ЕООД</v>
      </c>
      <c r="B257" s="27" t="str">
        <f t="shared" si="22"/>
        <v>121115366</v>
      </c>
      <c r="C257" s="317">
        <f t="shared" si="23"/>
        <v>42735</v>
      </c>
      <c r="D257" s="7" t="s">
        <v>576</v>
      </c>
      <c r="E257" s="7">
        <v>2</v>
      </c>
      <c r="F257" s="319" t="s">
        <v>575</v>
      </c>
      <c r="G257" s="7"/>
      <c r="H257" s="318">
        <f>'4-Отчет за собствения капитал'!D30</f>
        <v>0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27" t="str">
        <f t="shared" si="21"/>
        <v>Интерпром ЕООД</v>
      </c>
      <c r="B258" s="27" t="str">
        <f t="shared" si="22"/>
        <v>121115366</v>
      </c>
      <c r="C258" s="317">
        <f t="shared" si="23"/>
        <v>42735</v>
      </c>
      <c r="D258" s="7" t="s">
        <v>578</v>
      </c>
      <c r="E258" s="7">
        <v>2</v>
      </c>
      <c r="F258" s="319" t="s">
        <v>577</v>
      </c>
      <c r="G258" s="7"/>
      <c r="H258" s="318">
        <f>'4-Отчет за собствения капитал'!D31</f>
        <v>0</v>
      </c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27" t="str">
        <f t="shared" si="21"/>
        <v>Интерпром ЕООД</v>
      </c>
      <c r="B259" s="27" t="str">
        <f t="shared" si="22"/>
        <v>121115366</v>
      </c>
      <c r="C259" s="317">
        <f t="shared" si="23"/>
        <v>42735</v>
      </c>
      <c r="D259" s="7" t="s">
        <v>581</v>
      </c>
      <c r="E259" s="7">
        <v>2</v>
      </c>
      <c r="F259" s="319" t="s">
        <v>580</v>
      </c>
      <c r="G259" s="7"/>
      <c r="H259" s="318">
        <f>'4-Отчет за собствения капитал'!D32</f>
        <v>0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27" t="str">
        <f t="shared" si="21"/>
        <v>Интерпром ЕООД</v>
      </c>
      <c r="B260" s="27" t="str">
        <f t="shared" si="22"/>
        <v>121115366</v>
      </c>
      <c r="C260" s="317">
        <f t="shared" si="23"/>
        <v>42735</v>
      </c>
      <c r="D260" s="7" t="s">
        <v>583</v>
      </c>
      <c r="E260" s="7">
        <v>2</v>
      </c>
      <c r="F260" s="319" t="s">
        <v>582</v>
      </c>
      <c r="G260" s="7"/>
      <c r="H260" s="318">
        <f>'4-Отчет за собствения капитал'!D33</f>
        <v>0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27" t="str">
        <f t="shared" si="21"/>
        <v>Интерпром ЕООД</v>
      </c>
      <c r="B261" s="27" t="str">
        <f t="shared" si="22"/>
        <v>121115366</v>
      </c>
      <c r="C261" s="317">
        <f t="shared" si="23"/>
        <v>42735</v>
      </c>
      <c r="D261" s="7" t="s">
        <v>585</v>
      </c>
      <c r="E261" s="7">
        <v>2</v>
      </c>
      <c r="F261" s="319" t="s">
        <v>584</v>
      </c>
      <c r="G261" s="7"/>
      <c r="H261" s="318">
        <f>'4-Отчет за собствения капитал'!D34</f>
        <v>0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27" t="str">
        <f t="shared" si="21"/>
        <v>Интерпром ЕООД</v>
      </c>
      <c r="B262" s="27" t="str">
        <f t="shared" si="22"/>
        <v>121115366</v>
      </c>
      <c r="C262" s="317">
        <f t="shared" si="23"/>
        <v>42735</v>
      </c>
      <c r="D262" s="7" t="s">
        <v>535</v>
      </c>
      <c r="E262" s="7">
        <v>3</v>
      </c>
      <c r="F262" s="319" t="s">
        <v>534</v>
      </c>
      <c r="G262" s="7"/>
      <c r="H262" s="318">
        <f>'4-Отчет за собствения капитал'!E13</f>
        <v>0</v>
      </c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27" t="str">
        <f t="shared" si="21"/>
        <v>Интерпром ЕООД</v>
      </c>
      <c r="B263" s="27" t="str">
        <f t="shared" si="22"/>
        <v>121115366</v>
      </c>
      <c r="C263" s="317">
        <f t="shared" si="23"/>
        <v>42735</v>
      </c>
      <c r="D263" s="7" t="s">
        <v>540</v>
      </c>
      <c r="E263" s="7">
        <v>3</v>
      </c>
      <c r="F263" s="319" t="s">
        <v>539</v>
      </c>
      <c r="G263" s="7"/>
      <c r="H263" s="318">
        <f>'4-Отчет за собствения капитал'!E14</f>
        <v>0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27" t="str">
        <f t="shared" si="21"/>
        <v>Интерпром ЕООД</v>
      </c>
      <c r="B264" s="27" t="str">
        <f t="shared" si="22"/>
        <v>121115366</v>
      </c>
      <c r="C264" s="317">
        <f t="shared" si="23"/>
        <v>42735</v>
      </c>
      <c r="D264" s="7" t="s">
        <v>542</v>
      </c>
      <c r="E264" s="7">
        <v>3</v>
      </c>
      <c r="F264" s="319" t="s">
        <v>541</v>
      </c>
      <c r="G264" s="7"/>
      <c r="H264" s="318">
        <f>'4-Отчет за собствения капитал'!E15</f>
        <v>0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27" t="str">
        <f t="shared" si="21"/>
        <v>Интерпром ЕООД</v>
      </c>
      <c r="B265" s="27" t="str">
        <f t="shared" si="22"/>
        <v>121115366</v>
      </c>
      <c r="C265" s="317">
        <f t="shared" si="23"/>
        <v>42735</v>
      </c>
      <c r="D265" s="7" t="s">
        <v>544</v>
      </c>
      <c r="E265" s="7">
        <v>3</v>
      </c>
      <c r="F265" s="319" t="s">
        <v>543</v>
      </c>
      <c r="G265" s="7"/>
      <c r="H265" s="318">
        <f>'4-Отчет за собствения капитал'!E16</f>
        <v>0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27" t="str">
        <f t="shared" si="21"/>
        <v>Интерпром ЕООД</v>
      </c>
      <c r="B266" s="27" t="str">
        <f t="shared" si="22"/>
        <v>121115366</v>
      </c>
      <c r="C266" s="317">
        <f t="shared" si="23"/>
        <v>42735</v>
      </c>
      <c r="D266" s="7" t="s">
        <v>546</v>
      </c>
      <c r="E266" s="7">
        <v>3</v>
      </c>
      <c r="F266" s="319" t="s">
        <v>545</v>
      </c>
      <c r="G266" s="7"/>
      <c r="H266" s="318">
        <f>'4-Отчет за собствения капитал'!E17</f>
        <v>0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27" t="str">
        <f t="shared" si="21"/>
        <v>Интерпром ЕООД</v>
      </c>
      <c r="B267" s="27" t="str">
        <f t="shared" si="22"/>
        <v>121115366</v>
      </c>
      <c r="C267" s="317">
        <f t="shared" si="23"/>
        <v>42735</v>
      </c>
      <c r="D267" s="7" t="s">
        <v>551</v>
      </c>
      <c r="E267" s="7">
        <v>3</v>
      </c>
      <c r="F267" s="319" t="s">
        <v>550</v>
      </c>
      <c r="G267" s="7"/>
      <c r="H267" s="318">
        <f>'4-Отчет за собствения капитал'!E18</f>
        <v>0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27" t="str">
        <f t="shared" si="21"/>
        <v>Интерпром ЕООД</v>
      </c>
      <c r="B268" s="27" t="str">
        <f t="shared" si="22"/>
        <v>121115366</v>
      </c>
      <c r="C268" s="317">
        <f t="shared" si="23"/>
        <v>42735</v>
      </c>
      <c r="D268" s="7" t="s">
        <v>555</v>
      </c>
      <c r="E268" s="7">
        <v>3</v>
      </c>
      <c r="F268" s="319" t="s">
        <v>554</v>
      </c>
      <c r="G268" s="7"/>
      <c r="H268" s="318">
        <f>'4-Отчет за собствения капитал'!E19</f>
        <v>0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27" t="str">
        <f t="shared" si="21"/>
        <v>Интерпром ЕООД</v>
      </c>
      <c r="B269" s="27" t="str">
        <f t="shared" si="22"/>
        <v>121115366</v>
      </c>
      <c r="C269" s="317">
        <f t="shared" si="23"/>
        <v>42735</v>
      </c>
      <c r="D269" s="7" t="s">
        <v>557</v>
      </c>
      <c r="E269" s="7">
        <v>3</v>
      </c>
      <c r="F269" s="319" t="s">
        <v>556</v>
      </c>
      <c r="G269" s="7"/>
      <c r="H269" s="318">
        <f>'4-Отчет за собствения капитал'!E20</f>
        <v>0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27" t="str">
        <f t="shared" si="21"/>
        <v>Интерпром ЕООД</v>
      </c>
      <c r="B270" s="27" t="str">
        <f t="shared" si="22"/>
        <v>121115366</v>
      </c>
      <c r="C270" s="317">
        <f t="shared" si="23"/>
        <v>42735</v>
      </c>
      <c r="D270" s="7" t="s">
        <v>559</v>
      </c>
      <c r="E270" s="7">
        <v>3</v>
      </c>
      <c r="F270" s="319" t="s">
        <v>558</v>
      </c>
      <c r="G270" s="7"/>
      <c r="H270" s="318">
        <f>'4-Отчет за собствения капитал'!E21</f>
        <v>0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27" t="str">
        <f t="shared" si="21"/>
        <v>Интерпром ЕООД</v>
      </c>
      <c r="B271" s="27" t="str">
        <f t="shared" si="22"/>
        <v>121115366</v>
      </c>
      <c r="C271" s="317">
        <f t="shared" si="23"/>
        <v>42735</v>
      </c>
      <c r="D271" s="7" t="s">
        <v>561</v>
      </c>
      <c r="E271" s="7">
        <v>3</v>
      </c>
      <c r="F271" s="319" t="s">
        <v>560</v>
      </c>
      <c r="G271" s="7"/>
      <c r="H271" s="318">
        <f>'4-Отчет за собствения капитал'!E22</f>
        <v>0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27" t="str">
        <f t="shared" si="21"/>
        <v>Интерпром ЕООД</v>
      </c>
      <c r="B272" s="27" t="str">
        <f t="shared" si="22"/>
        <v>121115366</v>
      </c>
      <c r="C272" s="317">
        <f t="shared" si="23"/>
        <v>42735</v>
      </c>
      <c r="D272" s="7" t="s">
        <v>563</v>
      </c>
      <c r="E272" s="7">
        <v>3</v>
      </c>
      <c r="F272" s="319" t="s">
        <v>562</v>
      </c>
      <c r="G272" s="7"/>
      <c r="H272" s="318">
        <f>'4-Отчет за собствения капитал'!E23</f>
        <v>0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27" t="str">
        <f t="shared" si="21"/>
        <v>Интерпром ЕООД</v>
      </c>
      <c r="B273" s="27" t="str">
        <f t="shared" si="22"/>
        <v>121115366</v>
      </c>
      <c r="C273" s="317">
        <f t="shared" si="23"/>
        <v>42735</v>
      </c>
      <c r="D273" s="7" t="s">
        <v>565</v>
      </c>
      <c r="E273" s="7">
        <v>3</v>
      </c>
      <c r="F273" s="319" t="s">
        <v>564</v>
      </c>
      <c r="G273" s="7"/>
      <c r="H273" s="318">
        <f>'4-Отчет за собствения капитал'!E24</f>
        <v>0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27" t="str">
        <f t="shared" si="21"/>
        <v>Интерпром ЕООД</v>
      </c>
      <c r="B274" s="27" t="str">
        <f t="shared" si="22"/>
        <v>121115366</v>
      </c>
      <c r="C274" s="317">
        <f t="shared" si="23"/>
        <v>42735</v>
      </c>
      <c r="D274" s="7" t="s">
        <v>568</v>
      </c>
      <c r="E274" s="7">
        <v>3</v>
      </c>
      <c r="F274" s="319" t="s">
        <v>567</v>
      </c>
      <c r="G274" s="7"/>
      <c r="H274" s="318">
        <f>'4-Отчет за собствения капитал'!E25</f>
        <v>0</v>
      </c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27" t="str">
        <f t="shared" si="21"/>
        <v>Интерпром ЕООД</v>
      </c>
      <c r="B275" s="27" t="str">
        <f t="shared" si="22"/>
        <v>121115366</v>
      </c>
      <c r="C275" s="317">
        <f t="shared" si="23"/>
        <v>42735</v>
      </c>
      <c r="D275" s="7" t="s">
        <v>570</v>
      </c>
      <c r="E275" s="7">
        <v>3</v>
      </c>
      <c r="F275" s="319" t="s">
        <v>569</v>
      </c>
      <c r="G275" s="7"/>
      <c r="H275" s="318">
        <f>'4-Отчет за собствения капитал'!E26</f>
        <v>0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27" t="str">
        <f t="shared" si="21"/>
        <v>Интерпром ЕООД</v>
      </c>
      <c r="B276" s="27" t="str">
        <f t="shared" si="22"/>
        <v>121115366</v>
      </c>
      <c r="C276" s="317">
        <f t="shared" si="23"/>
        <v>42735</v>
      </c>
      <c r="D276" s="7" t="s">
        <v>571</v>
      </c>
      <c r="E276" s="7">
        <v>3</v>
      </c>
      <c r="F276" s="319" t="s">
        <v>564</v>
      </c>
      <c r="G276" s="7"/>
      <c r="H276" s="318">
        <f>'4-Отчет за собствения капитал'!E27</f>
        <v>0</v>
      </c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27" t="str">
        <f t="shared" si="21"/>
        <v>Интерпром ЕООД</v>
      </c>
      <c r="B277" s="27" t="str">
        <f t="shared" si="22"/>
        <v>121115366</v>
      </c>
      <c r="C277" s="317">
        <f t="shared" si="23"/>
        <v>42735</v>
      </c>
      <c r="D277" s="7" t="s">
        <v>572</v>
      </c>
      <c r="E277" s="7">
        <v>3</v>
      </c>
      <c r="F277" s="319" t="s">
        <v>567</v>
      </c>
      <c r="G277" s="7"/>
      <c r="H277" s="318">
        <f>'4-Отчет за собствения капитал'!E28</f>
        <v>0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27" t="str">
        <f t="shared" si="21"/>
        <v>Интерпром ЕООД</v>
      </c>
      <c r="B278" s="27" t="str">
        <f t="shared" si="22"/>
        <v>121115366</v>
      </c>
      <c r="C278" s="317">
        <f t="shared" si="23"/>
        <v>42735</v>
      </c>
      <c r="D278" s="7" t="s">
        <v>574</v>
      </c>
      <c r="E278" s="7">
        <v>3</v>
      </c>
      <c r="F278" s="319" t="s">
        <v>573</v>
      </c>
      <c r="G278" s="7"/>
      <c r="H278" s="318">
        <f>'4-Отчет за собствения капитал'!E29</f>
        <v>0</v>
      </c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27" t="str">
        <f t="shared" si="21"/>
        <v>Интерпром ЕООД</v>
      </c>
      <c r="B279" s="27" t="str">
        <f t="shared" si="22"/>
        <v>121115366</v>
      </c>
      <c r="C279" s="317">
        <f t="shared" si="23"/>
        <v>42735</v>
      </c>
      <c r="D279" s="7" t="s">
        <v>576</v>
      </c>
      <c r="E279" s="7">
        <v>3</v>
      </c>
      <c r="F279" s="319" t="s">
        <v>575</v>
      </c>
      <c r="G279" s="7"/>
      <c r="H279" s="318">
        <f>'4-Отчет за собствения капитал'!E30</f>
        <v>0</v>
      </c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27" t="str">
        <f t="shared" si="21"/>
        <v>Интерпром ЕООД</v>
      </c>
      <c r="B280" s="27" t="str">
        <f t="shared" si="22"/>
        <v>121115366</v>
      </c>
      <c r="C280" s="317">
        <f t="shared" si="23"/>
        <v>42735</v>
      </c>
      <c r="D280" s="7" t="s">
        <v>578</v>
      </c>
      <c r="E280" s="7">
        <v>3</v>
      </c>
      <c r="F280" s="319" t="s">
        <v>577</v>
      </c>
      <c r="G280" s="7"/>
      <c r="H280" s="318">
        <f>'4-Отчет за собствения капитал'!E31</f>
        <v>0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27" t="str">
        <f t="shared" si="21"/>
        <v>Интерпром ЕООД</v>
      </c>
      <c r="B281" s="27" t="str">
        <f t="shared" si="22"/>
        <v>121115366</v>
      </c>
      <c r="C281" s="317">
        <f t="shared" si="23"/>
        <v>42735</v>
      </c>
      <c r="D281" s="7" t="s">
        <v>581</v>
      </c>
      <c r="E281" s="7">
        <v>3</v>
      </c>
      <c r="F281" s="319" t="s">
        <v>580</v>
      </c>
      <c r="G281" s="7"/>
      <c r="H281" s="318">
        <f>'4-Отчет за собствения капитал'!E32</f>
        <v>0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27" t="str">
        <f t="shared" ref="A282:A345" si="24">pdeName</f>
        <v>Интерпром ЕООД</v>
      </c>
      <c r="B282" s="27" t="str">
        <f t="shared" ref="B282:B345" si="25">pdeBulstat</f>
        <v>121115366</v>
      </c>
      <c r="C282" s="317">
        <f t="shared" ref="C282:C345" si="26">endDate</f>
        <v>42735</v>
      </c>
      <c r="D282" s="7" t="s">
        <v>583</v>
      </c>
      <c r="E282" s="7">
        <v>3</v>
      </c>
      <c r="F282" s="319" t="s">
        <v>582</v>
      </c>
      <c r="G282" s="7"/>
      <c r="H282" s="318">
        <f>'4-Отчет за собствения капитал'!E33</f>
        <v>0</v>
      </c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27" t="str">
        <f t="shared" si="24"/>
        <v>Интерпром ЕООД</v>
      </c>
      <c r="B283" s="27" t="str">
        <f t="shared" si="25"/>
        <v>121115366</v>
      </c>
      <c r="C283" s="317">
        <f t="shared" si="26"/>
        <v>42735</v>
      </c>
      <c r="D283" s="7" t="s">
        <v>585</v>
      </c>
      <c r="E283" s="7">
        <v>3</v>
      </c>
      <c r="F283" s="319" t="s">
        <v>584</v>
      </c>
      <c r="G283" s="7"/>
      <c r="H283" s="318">
        <f>'4-Отчет за собствения капитал'!E34</f>
        <v>0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27" t="str">
        <f t="shared" si="24"/>
        <v>Интерпром ЕООД</v>
      </c>
      <c r="B284" s="27" t="str">
        <f t="shared" si="25"/>
        <v>121115366</v>
      </c>
      <c r="C284" s="317">
        <f t="shared" si="26"/>
        <v>42735</v>
      </c>
      <c r="D284" s="7" t="s">
        <v>535</v>
      </c>
      <c r="E284" s="7">
        <v>4</v>
      </c>
      <c r="F284" s="319" t="s">
        <v>534</v>
      </c>
      <c r="G284" s="7"/>
      <c r="H284" s="318">
        <f>'4-Отчет за собствения капитал'!F13</f>
        <v>0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27" t="str">
        <f t="shared" si="24"/>
        <v>Интерпром ЕООД</v>
      </c>
      <c r="B285" s="27" t="str">
        <f t="shared" si="25"/>
        <v>121115366</v>
      </c>
      <c r="C285" s="317">
        <f t="shared" si="26"/>
        <v>42735</v>
      </c>
      <c r="D285" s="7" t="s">
        <v>540</v>
      </c>
      <c r="E285" s="7">
        <v>4</v>
      </c>
      <c r="F285" s="319" t="s">
        <v>539</v>
      </c>
      <c r="G285" s="7"/>
      <c r="H285" s="318">
        <f>'4-Отчет за собствения капитал'!F14</f>
        <v>0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27" t="str">
        <f t="shared" si="24"/>
        <v>Интерпром ЕООД</v>
      </c>
      <c r="B286" s="27" t="str">
        <f t="shared" si="25"/>
        <v>121115366</v>
      </c>
      <c r="C286" s="317">
        <f t="shared" si="26"/>
        <v>42735</v>
      </c>
      <c r="D286" s="7" t="s">
        <v>542</v>
      </c>
      <c r="E286" s="7">
        <v>4</v>
      </c>
      <c r="F286" s="319" t="s">
        <v>541</v>
      </c>
      <c r="G286" s="7"/>
      <c r="H286" s="318">
        <f>'4-Отчет за собствения капитал'!F15</f>
        <v>0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27" t="str">
        <f t="shared" si="24"/>
        <v>Интерпром ЕООД</v>
      </c>
      <c r="B287" s="27" t="str">
        <f t="shared" si="25"/>
        <v>121115366</v>
      </c>
      <c r="C287" s="317">
        <f t="shared" si="26"/>
        <v>42735</v>
      </c>
      <c r="D287" s="7" t="s">
        <v>544</v>
      </c>
      <c r="E287" s="7">
        <v>4</v>
      </c>
      <c r="F287" s="319" t="s">
        <v>543</v>
      </c>
      <c r="G287" s="7"/>
      <c r="H287" s="318">
        <f>'4-Отчет за собствения капитал'!F16</f>
        <v>0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27" t="str">
        <f t="shared" si="24"/>
        <v>Интерпром ЕООД</v>
      </c>
      <c r="B288" s="27" t="str">
        <f t="shared" si="25"/>
        <v>121115366</v>
      </c>
      <c r="C288" s="317">
        <f t="shared" si="26"/>
        <v>42735</v>
      </c>
      <c r="D288" s="7" t="s">
        <v>546</v>
      </c>
      <c r="E288" s="7">
        <v>4</v>
      </c>
      <c r="F288" s="319" t="s">
        <v>545</v>
      </c>
      <c r="G288" s="7"/>
      <c r="H288" s="318">
        <f>'4-Отчет за собствения капитал'!F17</f>
        <v>0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27" t="str">
        <f t="shared" si="24"/>
        <v>Интерпром ЕООД</v>
      </c>
      <c r="B289" s="27" t="str">
        <f t="shared" si="25"/>
        <v>121115366</v>
      </c>
      <c r="C289" s="317">
        <f t="shared" si="26"/>
        <v>42735</v>
      </c>
      <c r="D289" s="7" t="s">
        <v>551</v>
      </c>
      <c r="E289" s="7">
        <v>4</v>
      </c>
      <c r="F289" s="319" t="s">
        <v>550</v>
      </c>
      <c r="G289" s="7"/>
      <c r="H289" s="318">
        <f>'4-Отчет за собствения капитал'!F18</f>
        <v>0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27" t="str">
        <f t="shared" si="24"/>
        <v>Интерпром ЕООД</v>
      </c>
      <c r="B290" s="27" t="str">
        <f t="shared" si="25"/>
        <v>121115366</v>
      </c>
      <c r="C290" s="317">
        <f t="shared" si="26"/>
        <v>42735</v>
      </c>
      <c r="D290" s="7" t="s">
        <v>555</v>
      </c>
      <c r="E290" s="7">
        <v>4</v>
      </c>
      <c r="F290" s="319" t="s">
        <v>554</v>
      </c>
      <c r="G290" s="7"/>
      <c r="H290" s="318">
        <f>'4-Отчет за собствения капитал'!F19</f>
        <v>0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27" t="str">
        <f t="shared" si="24"/>
        <v>Интерпром ЕООД</v>
      </c>
      <c r="B291" s="27" t="str">
        <f t="shared" si="25"/>
        <v>121115366</v>
      </c>
      <c r="C291" s="317">
        <f t="shared" si="26"/>
        <v>42735</v>
      </c>
      <c r="D291" s="7" t="s">
        <v>557</v>
      </c>
      <c r="E291" s="7">
        <v>4</v>
      </c>
      <c r="F291" s="319" t="s">
        <v>556</v>
      </c>
      <c r="G291" s="7"/>
      <c r="H291" s="318">
        <f>'4-Отчет за собствения капитал'!F20</f>
        <v>0</v>
      </c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27" t="str">
        <f t="shared" si="24"/>
        <v>Интерпром ЕООД</v>
      </c>
      <c r="B292" s="27" t="str">
        <f t="shared" si="25"/>
        <v>121115366</v>
      </c>
      <c r="C292" s="317">
        <f t="shared" si="26"/>
        <v>42735</v>
      </c>
      <c r="D292" s="7" t="s">
        <v>559</v>
      </c>
      <c r="E292" s="7">
        <v>4</v>
      </c>
      <c r="F292" s="319" t="s">
        <v>558</v>
      </c>
      <c r="G292" s="7"/>
      <c r="H292" s="318">
        <f>'4-Отчет за собствения капитал'!F21</f>
        <v>0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27" t="str">
        <f t="shared" si="24"/>
        <v>Интерпром ЕООД</v>
      </c>
      <c r="B293" s="27" t="str">
        <f t="shared" si="25"/>
        <v>121115366</v>
      </c>
      <c r="C293" s="317">
        <f t="shared" si="26"/>
        <v>42735</v>
      </c>
      <c r="D293" s="7" t="s">
        <v>561</v>
      </c>
      <c r="E293" s="7">
        <v>4</v>
      </c>
      <c r="F293" s="319" t="s">
        <v>560</v>
      </c>
      <c r="G293" s="7"/>
      <c r="H293" s="318">
        <f>'4-Отчет за собствения капитал'!F22</f>
        <v>0</v>
      </c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27" t="str">
        <f t="shared" si="24"/>
        <v>Интерпром ЕООД</v>
      </c>
      <c r="B294" s="27" t="str">
        <f t="shared" si="25"/>
        <v>121115366</v>
      </c>
      <c r="C294" s="317">
        <f t="shared" si="26"/>
        <v>42735</v>
      </c>
      <c r="D294" s="7" t="s">
        <v>563</v>
      </c>
      <c r="E294" s="7">
        <v>4</v>
      </c>
      <c r="F294" s="319" t="s">
        <v>562</v>
      </c>
      <c r="G294" s="7"/>
      <c r="H294" s="318">
        <f>'4-Отчет за собствения капитал'!F23</f>
        <v>0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27" t="str">
        <f t="shared" si="24"/>
        <v>Интерпром ЕООД</v>
      </c>
      <c r="B295" s="27" t="str">
        <f t="shared" si="25"/>
        <v>121115366</v>
      </c>
      <c r="C295" s="317">
        <f t="shared" si="26"/>
        <v>42735</v>
      </c>
      <c r="D295" s="7" t="s">
        <v>565</v>
      </c>
      <c r="E295" s="7">
        <v>4</v>
      </c>
      <c r="F295" s="319" t="s">
        <v>564</v>
      </c>
      <c r="G295" s="7"/>
      <c r="H295" s="318">
        <f>'4-Отчет за собствения капитал'!F24</f>
        <v>0</v>
      </c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27" t="str">
        <f t="shared" si="24"/>
        <v>Интерпром ЕООД</v>
      </c>
      <c r="B296" s="27" t="str">
        <f t="shared" si="25"/>
        <v>121115366</v>
      </c>
      <c r="C296" s="317">
        <f t="shared" si="26"/>
        <v>42735</v>
      </c>
      <c r="D296" s="7" t="s">
        <v>568</v>
      </c>
      <c r="E296" s="7">
        <v>4</v>
      </c>
      <c r="F296" s="319" t="s">
        <v>567</v>
      </c>
      <c r="G296" s="7"/>
      <c r="H296" s="318">
        <f>'4-Отчет за собствения капитал'!F25</f>
        <v>0</v>
      </c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27" t="str">
        <f t="shared" si="24"/>
        <v>Интерпром ЕООД</v>
      </c>
      <c r="B297" s="27" t="str">
        <f t="shared" si="25"/>
        <v>121115366</v>
      </c>
      <c r="C297" s="317">
        <f t="shared" si="26"/>
        <v>42735</v>
      </c>
      <c r="D297" s="7" t="s">
        <v>570</v>
      </c>
      <c r="E297" s="7">
        <v>4</v>
      </c>
      <c r="F297" s="319" t="s">
        <v>569</v>
      </c>
      <c r="G297" s="7"/>
      <c r="H297" s="318">
        <f>'4-Отчет за собствения капитал'!F26</f>
        <v>0</v>
      </c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27" t="str">
        <f t="shared" si="24"/>
        <v>Интерпром ЕООД</v>
      </c>
      <c r="B298" s="27" t="str">
        <f t="shared" si="25"/>
        <v>121115366</v>
      </c>
      <c r="C298" s="317">
        <f t="shared" si="26"/>
        <v>42735</v>
      </c>
      <c r="D298" s="7" t="s">
        <v>571</v>
      </c>
      <c r="E298" s="7">
        <v>4</v>
      </c>
      <c r="F298" s="319" t="s">
        <v>564</v>
      </c>
      <c r="G298" s="7"/>
      <c r="H298" s="318">
        <f>'4-Отчет за собствения капитал'!F27</f>
        <v>0</v>
      </c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27" t="str">
        <f t="shared" si="24"/>
        <v>Интерпром ЕООД</v>
      </c>
      <c r="B299" s="27" t="str">
        <f t="shared" si="25"/>
        <v>121115366</v>
      </c>
      <c r="C299" s="317">
        <f t="shared" si="26"/>
        <v>42735</v>
      </c>
      <c r="D299" s="7" t="s">
        <v>572</v>
      </c>
      <c r="E299" s="7">
        <v>4</v>
      </c>
      <c r="F299" s="319" t="s">
        <v>567</v>
      </c>
      <c r="G299" s="7"/>
      <c r="H299" s="318">
        <f>'4-Отчет за собствения капитал'!F28</f>
        <v>0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27" t="str">
        <f t="shared" si="24"/>
        <v>Интерпром ЕООД</v>
      </c>
      <c r="B300" s="27" t="str">
        <f t="shared" si="25"/>
        <v>121115366</v>
      </c>
      <c r="C300" s="317">
        <f t="shared" si="26"/>
        <v>42735</v>
      </c>
      <c r="D300" s="7" t="s">
        <v>574</v>
      </c>
      <c r="E300" s="7">
        <v>4</v>
      </c>
      <c r="F300" s="319" t="s">
        <v>573</v>
      </c>
      <c r="G300" s="7"/>
      <c r="H300" s="318">
        <f>'4-Отчет за собствения капитал'!F29</f>
        <v>0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27" t="str">
        <f t="shared" si="24"/>
        <v>Интерпром ЕООД</v>
      </c>
      <c r="B301" s="27" t="str">
        <f t="shared" si="25"/>
        <v>121115366</v>
      </c>
      <c r="C301" s="317">
        <f t="shared" si="26"/>
        <v>42735</v>
      </c>
      <c r="D301" s="7" t="s">
        <v>576</v>
      </c>
      <c r="E301" s="7">
        <v>4</v>
      </c>
      <c r="F301" s="319" t="s">
        <v>575</v>
      </c>
      <c r="G301" s="7"/>
      <c r="H301" s="318">
        <f>'4-Отчет за собствения капитал'!F30</f>
        <v>0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27" t="str">
        <f t="shared" si="24"/>
        <v>Интерпром ЕООД</v>
      </c>
      <c r="B302" s="27" t="str">
        <f t="shared" si="25"/>
        <v>121115366</v>
      </c>
      <c r="C302" s="317">
        <f t="shared" si="26"/>
        <v>42735</v>
      </c>
      <c r="D302" s="7" t="s">
        <v>578</v>
      </c>
      <c r="E302" s="7">
        <v>4</v>
      </c>
      <c r="F302" s="319" t="s">
        <v>577</v>
      </c>
      <c r="G302" s="7"/>
      <c r="H302" s="318">
        <f>'4-Отчет за собствения капитал'!F31</f>
        <v>0</v>
      </c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27" t="str">
        <f t="shared" si="24"/>
        <v>Интерпром ЕООД</v>
      </c>
      <c r="B303" s="27" t="str">
        <f t="shared" si="25"/>
        <v>121115366</v>
      </c>
      <c r="C303" s="317">
        <f t="shared" si="26"/>
        <v>42735</v>
      </c>
      <c r="D303" s="7" t="s">
        <v>581</v>
      </c>
      <c r="E303" s="7">
        <v>4</v>
      </c>
      <c r="F303" s="319" t="s">
        <v>580</v>
      </c>
      <c r="G303" s="7"/>
      <c r="H303" s="318">
        <f>'4-Отчет за собствения капитал'!F32</f>
        <v>0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27" t="str">
        <f t="shared" si="24"/>
        <v>Интерпром ЕООД</v>
      </c>
      <c r="B304" s="27" t="str">
        <f t="shared" si="25"/>
        <v>121115366</v>
      </c>
      <c r="C304" s="317">
        <f t="shared" si="26"/>
        <v>42735</v>
      </c>
      <c r="D304" s="7" t="s">
        <v>583</v>
      </c>
      <c r="E304" s="7">
        <v>4</v>
      </c>
      <c r="F304" s="319" t="s">
        <v>582</v>
      </c>
      <c r="G304" s="7"/>
      <c r="H304" s="318">
        <f>'4-Отчет за собствения капитал'!F33</f>
        <v>0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27" t="str">
        <f t="shared" si="24"/>
        <v>Интерпром ЕООД</v>
      </c>
      <c r="B305" s="27" t="str">
        <f t="shared" si="25"/>
        <v>121115366</v>
      </c>
      <c r="C305" s="317">
        <f t="shared" si="26"/>
        <v>42735</v>
      </c>
      <c r="D305" s="7" t="s">
        <v>585</v>
      </c>
      <c r="E305" s="7">
        <v>4</v>
      </c>
      <c r="F305" s="319" t="s">
        <v>584</v>
      </c>
      <c r="G305" s="7"/>
      <c r="H305" s="318">
        <f>'4-Отчет за собствения капитал'!F34</f>
        <v>0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27" t="str">
        <f t="shared" si="24"/>
        <v>Интерпром ЕООД</v>
      </c>
      <c r="B306" s="27" t="str">
        <f t="shared" si="25"/>
        <v>121115366</v>
      </c>
      <c r="C306" s="317">
        <f t="shared" si="26"/>
        <v>42735</v>
      </c>
      <c r="D306" s="7" t="s">
        <v>535</v>
      </c>
      <c r="E306" s="7">
        <v>5</v>
      </c>
      <c r="F306" s="319" t="s">
        <v>534</v>
      </c>
      <c r="G306" s="7"/>
      <c r="H306" s="318">
        <f>'4-Отчет за собствения капитал'!G13</f>
        <v>0</v>
      </c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27" t="str">
        <f t="shared" si="24"/>
        <v>Интерпром ЕООД</v>
      </c>
      <c r="B307" s="27" t="str">
        <f t="shared" si="25"/>
        <v>121115366</v>
      </c>
      <c r="C307" s="317">
        <f t="shared" si="26"/>
        <v>42735</v>
      </c>
      <c r="D307" s="7" t="s">
        <v>540</v>
      </c>
      <c r="E307" s="7">
        <v>5</v>
      </c>
      <c r="F307" s="319" t="s">
        <v>539</v>
      </c>
      <c r="G307" s="7"/>
      <c r="H307" s="318">
        <f>'4-Отчет за собствения капитал'!G14</f>
        <v>0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27" t="str">
        <f t="shared" si="24"/>
        <v>Интерпром ЕООД</v>
      </c>
      <c r="B308" s="27" t="str">
        <f t="shared" si="25"/>
        <v>121115366</v>
      </c>
      <c r="C308" s="317">
        <f t="shared" si="26"/>
        <v>42735</v>
      </c>
      <c r="D308" s="7" t="s">
        <v>542</v>
      </c>
      <c r="E308" s="7">
        <v>5</v>
      </c>
      <c r="F308" s="319" t="s">
        <v>541</v>
      </c>
      <c r="G308" s="7"/>
      <c r="H308" s="318">
        <f>'4-Отчет за собствения капитал'!G15</f>
        <v>0</v>
      </c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27" t="str">
        <f t="shared" si="24"/>
        <v>Интерпром ЕООД</v>
      </c>
      <c r="B309" s="27" t="str">
        <f t="shared" si="25"/>
        <v>121115366</v>
      </c>
      <c r="C309" s="317">
        <f t="shared" si="26"/>
        <v>42735</v>
      </c>
      <c r="D309" s="7" t="s">
        <v>544</v>
      </c>
      <c r="E309" s="7">
        <v>5</v>
      </c>
      <c r="F309" s="319" t="s">
        <v>543</v>
      </c>
      <c r="G309" s="7"/>
      <c r="H309" s="318">
        <f>'4-Отчет за собствения капитал'!G16</f>
        <v>0</v>
      </c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27" t="str">
        <f t="shared" si="24"/>
        <v>Интерпром ЕООД</v>
      </c>
      <c r="B310" s="27" t="str">
        <f t="shared" si="25"/>
        <v>121115366</v>
      </c>
      <c r="C310" s="317">
        <f t="shared" si="26"/>
        <v>42735</v>
      </c>
      <c r="D310" s="7" t="s">
        <v>546</v>
      </c>
      <c r="E310" s="7">
        <v>5</v>
      </c>
      <c r="F310" s="319" t="s">
        <v>545</v>
      </c>
      <c r="G310" s="7"/>
      <c r="H310" s="318">
        <f>'4-Отчет за собствения капитал'!G17</f>
        <v>0</v>
      </c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27" t="str">
        <f t="shared" si="24"/>
        <v>Интерпром ЕООД</v>
      </c>
      <c r="B311" s="27" t="str">
        <f t="shared" si="25"/>
        <v>121115366</v>
      </c>
      <c r="C311" s="317">
        <f t="shared" si="26"/>
        <v>42735</v>
      </c>
      <c r="D311" s="7" t="s">
        <v>551</v>
      </c>
      <c r="E311" s="7">
        <v>5</v>
      </c>
      <c r="F311" s="319" t="s">
        <v>550</v>
      </c>
      <c r="G311" s="7"/>
      <c r="H311" s="318">
        <f>'4-Отчет за собствения капитал'!G18</f>
        <v>0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27" t="str">
        <f t="shared" si="24"/>
        <v>Интерпром ЕООД</v>
      </c>
      <c r="B312" s="27" t="str">
        <f t="shared" si="25"/>
        <v>121115366</v>
      </c>
      <c r="C312" s="317">
        <f t="shared" si="26"/>
        <v>42735</v>
      </c>
      <c r="D312" s="7" t="s">
        <v>555</v>
      </c>
      <c r="E312" s="7">
        <v>5</v>
      </c>
      <c r="F312" s="319" t="s">
        <v>554</v>
      </c>
      <c r="G312" s="7"/>
      <c r="H312" s="318">
        <f>'4-Отчет за собствения капитал'!G19</f>
        <v>0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27" t="str">
        <f t="shared" si="24"/>
        <v>Интерпром ЕООД</v>
      </c>
      <c r="B313" s="27" t="str">
        <f t="shared" si="25"/>
        <v>121115366</v>
      </c>
      <c r="C313" s="317">
        <f t="shared" si="26"/>
        <v>42735</v>
      </c>
      <c r="D313" s="7" t="s">
        <v>557</v>
      </c>
      <c r="E313" s="7">
        <v>5</v>
      </c>
      <c r="F313" s="319" t="s">
        <v>556</v>
      </c>
      <c r="G313" s="7"/>
      <c r="H313" s="318">
        <f>'4-Отчет за собствения капитал'!G20</f>
        <v>0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27" t="str">
        <f t="shared" si="24"/>
        <v>Интерпром ЕООД</v>
      </c>
      <c r="B314" s="27" t="str">
        <f t="shared" si="25"/>
        <v>121115366</v>
      </c>
      <c r="C314" s="317">
        <f t="shared" si="26"/>
        <v>42735</v>
      </c>
      <c r="D314" s="7" t="s">
        <v>559</v>
      </c>
      <c r="E314" s="7">
        <v>5</v>
      </c>
      <c r="F314" s="319" t="s">
        <v>558</v>
      </c>
      <c r="G314" s="7"/>
      <c r="H314" s="318">
        <f>'4-Отчет за собствения капитал'!G21</f>
        <v>0</v>
      </c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27" t="str">
        <f t="shared" si="24"/>
        <v>Интерпром ЕООД</v>
      </c>
      <c r="B315" s="27" t="str">
        <f t="shared" si="25"/>
        <v>121115366</v>
      </c>
      <c r="C315" s="317">
        <f t="shared" si="26"/>
        <v>42735</v>
      </c>
      <c r="D315" s="7" t="s">
        <v>561</v>
      </c>
      <c r="E315" s="7">
        <v>5</v>
      </c>
      <c r="F315" s="319" t="s">
        <v>560</v>
      </c>
      <c r="G315" s="7"/>
      <c r="H315" s="318">
        <f>'4-Отчет за собствения капитал'!G22</f>
        <v>0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27" t="str">
        <f t="shared" si="24"/>
        <v>Интерпром ЕООД</v>
      </c>
      <c r="B316" s="27" t="str">
        <f t="shared" si="25"/>
        <v>121115366</v>
      </c>
      <c r="C316" s="317">
        <f t="shared" si="26"/>
        <v>42735</v>
      </c>
      <c r="D316" s="7" t="s">
        <v>563</v>
      </c>
      <c r="E316" s="7">
        <v>5</v>
      </c>
      <c r="F316" s="319" t="s">
        <v>562</v>
      </c>
      <c r="G316" s="7"/>
      <c r="H316" s="318">
        <f>'4-Отчет за собствения капитал'!G23</f>
        <v>0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27" t="str">
        <f t="shared" si="24"/>
        <v>Интерпром ЕООД</v>
      </c>
      <c r="B317" s="27" t="str">
        <f t="shared" si="25"/>
        <v>121115366</v>
      </c>
      <c r="C317" s="317">
        <f t="shared" si="26"/>
        <v>42735</v>
      </c>
      <c r="D317" s="7" t="s">
        <v>565</v>
      </c>
      <c r="E317" s="7">
        <v>5</v>
      </c>
      <c r="F317" s="319" t="s">
        <v>564</v>
      </c>
      <c r="G317" s="7"/>
      <c r="H317" s="318">
        <f>'4-Отчет за собствения капитал'!G24</f>
        <v>0</v>
      </c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27" t="str">
        <f t="shared" si="24"/>
        <v>Интерпром ЕООД</v>
      </c>
      <c r="B318" s="27" t="str">
        <f t="shared" si="25"/>
        <v>121115366</v>
      </c>
      <c r="C318" s="317">
        <f t="shared" si="26"/>
        <v>42735</v>
      </c>
      <c r="D318" s="7" t="s">
        <v>568</v>
      </c>
      <c r="E318" s="7">
        <v>5</v>
      </c>
      <c r="F318" s="319" t="s">
        <v>567</v>
      </c>
      <c r="G318" s="7"/>
      <c r="H318" s="318">
        <f>'4-Отчет за собствения капитал'!G25</f>
        <v>0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27" t="str">
        <f t="shared" si="24"/>
        <v>Интерпром ЕООД</v>
      </c>
      <c r="B319" s="27" t="str">
        <f t="shared" si="25"/>
        <v>121115366</v>
      </c>
      <c r="C319" s="317">
        <f t="shared" si="26"/>
        <v>42735</v>
      </c>
      <c r="D319" s="7" t="s">
        <v>570</v>
      </c>
      <c r="E319" s="7">
        <v>5</v>
      </c>
      <c r="F319" s="319" t="s">
        <v>569</v>
      </c>
      <c r="G319" s="7"/>
      <c r="H319" s="318">
        <f>'4-Отчет за собствения капитал'!G26</f>
        <v>0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27" t="str">
        <f t="shared" si="24"/>
        <v>Интерпром ЕООД</v>
      </c>
      <c r="B320" s="27" t="str">
        <f t="shared" si="25"/>
        <v>121115366</v>
      </c>
      <c r="C320" s="317">
        <f t="shared" si="26"/>
        <v>42735</v>
      </c>
      <c r="D320" s="7" t="s">
        <v>571</v>
      </c>
      <c r="E320" s="7">
        <v>5</v>
      </c>
      <c r="F320" s="319" t="s">
        <v>564</v>
      </c>
      <c r="G320" s="7"/>
      <c r="H320" s="318">
        <f>'4-Отчет за собствения капитал'!G27</f>
        <v>0</v>
      </c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27" t="str">
        <f t="shared" si="24"/>
        <v>Интерпром ЕООД</v>
      </c>
      <c r="B321" s="27" t="str">
        <f t="shared" si="25"/>
        <v>121115366</v>
      </c>
      <c r="C321" s="317">
        <f t="shared" si="26"/>
        <v>42735</v>
      </c>
      <c r="D321" s="7" t="s">
        <v>572</v>
      </c>
      <c r="E321" s="7">
        <v>5</v>
      </c>
      <c r="F321" s="319" t="s">
        <v>567</v>
      </c>
      <c r="G321" s="7"/>
      <c r="H321" s="318">
        <f>'4-Отчет за собствения капитал'!G28</f>
        <v>0</v>
      </c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27" t="str">
        <f t="shared" si="24"/>
        <v>Интерпром ЕООД</v>
      </c>
      <c r="B322" s="27" t="str">
        <f t="shared" si="25"/>
        <v>121115366</v>
      </c>
      <c r="C322" s="317">
        <f t="shared" si="26"/>
        <v>42735</v>
      </c>
      <c r="D322" s="7" t="s">
        <v>574</v>
      </c>
      <c r="E322" s="7">
        <v>5</v>
      </c>
      <c r="F322" s="319" t="s">
        <v>573</v>
      </c>
      <c r="G322" s="7"/>
      <c r="H322" s="318">
        <f>'4-Отчет за собствения капитал'!G29</f>
        <v>0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27" t="str">
        <f t="shared" si="24"/>
        <v>Интерпром ЕООД</v>
      </c>
      <c r="B323" s="27" t="str">
        <f t="shared" si="25"/>
        <v>121115366</v>
      </c>
      <c r="C323" s="317">
        <f t="shared" si="26"/>
        <v>42735</v>
      </c>
      <c r="D323" s="7" t="s">
        <v>576</v>
      </c>
      <c r="E323" s="7">
        <v>5</v>
      </c>
      <c r="F323" s="319" t="s">
        <v>575</v>
      </c>
      <c r="G323" s="7"/>
      <c r="H323" s="318">
        <f>'4-Отчет за собствения капитал'!G30</f>
        <v>0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27" t="str">
        <f t="shared" si="24"/>
        <v>Интерпром ЕООД</v>
      </c>
      <c r="B324" s="27" t="str">
        <f t="shared" si="25"/>
        <v>121115366</v>
      </c>
      <c r="C324" s="317">
        <f t="shared" si="26"/>
        <v>42735</v>
      </c>
      <c r="D324" s="7" t="s">
        <v>578</v>
      </c>
      <c r="E324" s="7">
        <v>5</v>
      </c>
      <c r="F324" s="319" t="s">
        <v>577</v>
      </c>
      <c r="G324" s="7"/>
      <c r="H324" s="318">
        <f>'4-Отчет за собствения капитал'!G31</f>
        <v>0</v>
      </c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27" t="str">
        <f t="shared" si="24"/>
        <v>Интерпром ЕООД</v>
      </c>
      <c r="B325" s="27" t="str">
        <f t="shared" si="25"/>
        <v>121115366</v>
      </c>
      <c r="C325" s="317">
        <f t="shared" si="26"/>
        <v>42735</v>
      </c>
      <c r="D325" s="7" t="s">
        <v>581</v>
      </c>
      <c r="E325" s="7">
        <v>5</v>
      </c>
      <c r="F325" s="319" t="s">
        <v>580</v>
      </c>
      <c r="G325" s="7"/>
      <c r="H325" s="318">
        <f>'4-Отчет за собствения капитал'!G32</f>
        <v>0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27" t="str">
        <f t="shared" si="24"/>
        <v>Интерпром ЕООД</v>
      </c>
      <c r="B326" s="27" t="str">
        <f t="shared" si="25"/>
        <v>121115366</v>
      </c>
      <c r="C326" s="317">
        <f t="shared" si="26"/>
        <v>42735</v>
      </c>
      <c r="D326" s="7" t="s">
        <v>583</v>
      </c>
      <c r="E326" s="7">
        <v>5</v>
      </c>
      <c r="F326" s="319" t="s">
        <v>582</v>
      </c>
      <c r="G326" s="7"/>
      <c r="H326" s="318">
        <f>'4-Отчет за собствения капитал'!G33</f>
        <v>0</v>
      </c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27" t="str">
        <f t="shared" si="24"/>
        <v>Интерпром ЕООД</v>
      </c>
      <c r="B327" s="27" t="str">
        <f t="shared" si="25"/>
        <v>121115366</v>
      </c>
      <c r="C327" s="317">
        <f t="shared" si="26"/>
        <v>42735</v>
      </c>
      <c r="D327" s="7" t="s">
        <v>585</v>
      </c>
      <c r="E327" s="7">
        <v>5</v>
      </c>
      <c r="F327" s="319" t="s">
        <v>584</v>
      </c>
      <c r="G327" s="7"/>
      <c r="H327" s="318">
        <f>'4-Отчет за собствения капитал'!G34</f>
        <v>0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27" t="str">
        <f t="shared" si="24"/>
        <v>Интерпром ЕООД</v>
      </c>
      <c r="B328" s="27" t="str">
        <f t="shared" si="25"/>
        <v>121115366</v>
      </c>
      <c r="C328" s="317">
        <f t="shared" si="26"/>
        <v>42735</v>
      </c>
      <c r="D328" s="7" t="s">
        <v>535</v>
      </c>
      <c r="E328" s="7">
        <v>6</v>
      </c>
      <c r="F328" s="319" t="s">
        <v>534</v>
      </c>
      <c r="G328" s="7"/>
      <c r="H328" s="318">
        <f>'4-Отчет за собствения капитал'!H13</f>
        <v>0</v>
      </c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27" t="str">
        <f t="shared" si="24"/>
        <v>Интерпром ЕООД</v>
      </c>
      <c r="B329" s="27" t="str">
        <f t="shared" si="25"/>
        <v>121115366</v>
      </c>
      <c r="C329" s="317">
        <f t="shared" si="26"/>
        <v>42735</v>
      </c>
      <c r="D329" s="7" t="s">
        <v>540</v>
      </c>
      <c r="E329" s="7">
        <v>6</v>
      </c>
      <c r="F329" s="319" t="s">
        <v>539</v>
      </c>
      <c r="G329" s="7"/>
      <c r="H329" s="318">
        <f>'4-Отчет за собствения капитал'!H14</f>
        <v>0</v>
      </c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27" t="str">
        <f t="shared" si="24"/>
        <v>Интерпром ЕООД</v>
      </c>
      <c r="B330" s="27" t="str">
        <f t="shared" si="25"/>
        <v>121115366</v>
      </c>
      <c r="C330" s="317">
        <f t="shared" si="26"/>
        <v>42735</v>
      </c>
      <c r="D330" s="7" t="s">
        <v>542</v>
      </c>
      <c r="E330" s="7">
        <v>6</v>
      </c>
      <c r="F330" s="319" t="s">
        <v>541</v>
      </c>
      <c r="G330" s="7"/>
      <c r="H330" s="318">
        <f>'4-Отчет за собствения капитал'!H15</f>
        <v>0</v>
      </c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27" t="str">
        <f t="shared" si="24"/>
        <v>Интерпром ЕООД</v>
      </c>
      <c r="B331" s="27" t="str">
        <f t="shared" si="25"/>
        <v>121115366</v>
      </c>
      <c r="C331" s="317">
        <f t="shared" si="26"/>
        <v>42735</v>
      </c>
      <c r="D331" s="7" t="s">
        <v>544</v>
      </c>
      <c r="E331" s="7">
        <v>6</v>
      </c>
      <c r="F331" s="319" t="s">
        <v>543</v>
      </c>
      <c r="G331" s="7"/>
      <c r="H331" s="318">
        <f>'4-Отчет за собствения капитал'!H16</f>
        <v>0</v>
      </c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27" t="str">
        <f t="shared" si="24"/>
        <v>Интерпром ЕООД</v>
      </c>
      <c r="B332" s="27" t="str">
        <f t="shared" si="25"/>
        <v>121115366</v>
      </c>
      <c r="C332" s="317">
        <f t="shared" si="26"/>
        <v>42735</v>
      </c>
      <c r="D332" s="7" t="s">
        <v>546</v>
      </c>
      <c r="E332" s="7">
        <v>6</v>
      </c>
      <c r="F332" s="319" t="s">
        <v>545</v>
      </c>
      <c r="G332" s="7"/>
      <c r="H332" s="318">
        <f>'4-Отчет за собствения капитал'!H17</f>
        <v>0</v>
      </c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27" t="str">
        <f t="shared" si="24"/>
        <v>Интерпром ЕООД</v>
      </c>
      <c r="B333" s="27" t="str">
        <f t="shared" si="25"/>
        <v>121115366</v>
      </c>
      <c r="C333" s="317">
        <f t="shared" si="26"/>
        <v>42735</v>
      </c>
      <c r="D333" s="7" t="s">
        <v>551</v>
      </c>
      <c r="E333" s="7">
        <v>6</v>
      </c>
      <c r="F333" s="319" t="s">
        <v>550</v>
      </c>
      <c r="G333" s="7"/>
      <c r="H333" s="318">
        <f>'4-Отчет за собствения капитал'!H18</f>
        <v>0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27" t="str">
        <f t="shared" si="24"/>
        <v>Интерпром ЕООД</v>
      </c>
      <c r="B334" s="27" t="str">
        <f t="shared" si="25"/>
        <v>121115366</v>
      </c>
      <c r="C334" s="317">
        <f t="shared" si="26"/>
        <v>42735</v>
      </c>
      <c r="D334" s="7" t="s">
        <v>555</v>
      </c>
      <c r="E334" s="7">
        <v>6</v>
      </c>
      <c r="F334" s="319" t="s">
        <v>554</v>
      </c>
      <c r="G334" s="7"/>
      <c r="H334" s="318">
        <f>'4-Отчет за собствения капитал'!H19</f>
        <v>0</v>
      </c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27" t="str">
        <f t="shared" si="24"/>
        <v>Интерпром ЕООД</v>
      </c>
      <c r="B335" s="27" t="str">
        <f t="shared" si="25"/>
        <v>121115366</v>
      </c>
      <c r="C335" s="317">
        <f t="shared" si="26"/>
        <v>42735</v>
      </c>
      <c r="D335" s="7" t="s">
        <v>557</v>
      </c>
      <c r="E335" s="7">
        <v>6</v>
      </c>
      <c r="F335" s="319" t="s">
        <v>556</v>
      </c>
      <c r="G335" s="7"/>
      <c r="H335" s="318">
        <f>'4-Отчет за собствения капитал'!H20</f>
        <v>0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27" t="str">
        <f t="shared" si="24"/>
        <v>Интерпром ЕООД</v>
      </c>
      <c r="B336" s="27" t="str">
        <f t="shared" si="25"/>
        <v>121115366</v>
      </c>
      <c r="C336" s="317">
        <f t="shared" si="26"/>
        <v>42735</v>
      </c>
      <c r="D336" s="7" t="s">
        <v>559</v>
      </c>
      <c r="E336" s="7">
        <v>6</v>
      </c>
      <c r="F336" s="319" t="s">
        <v>558</v>
      </c>
      <c r="G336" s="7"/>
      <c r="H336" s="318">
        <f>'4-Отчет за собствения капитал'!H21</f>
        <v>0</v>
      </c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27" t="str">
        <f t="shared" si="24"/>
        <v>Интерпром ЕООД</v>
      </c>
      <c r="B337" s="27" t="str">
        <f t="shared" si="25"/>
        <v>121115366</v>
      </c>
      <c r="C337" s="317">
        <f t="shared" si="26"/>
        <v>42735</v>
      </c>
      <c r="D337" s="7" t="s">
        <v>561</v>
      </c>
      <c r="E337" s="7">
        <v>6</v>
      </c>
      <c r="F337" s="319" t="s">
        <v>560</v>
      </c>
      <c r="G337" s="7"/>
      <c r="H337" s="318">
        <f>'4-Отчет за собствения капитал'!H22</f>
        <v>0</v>
      </c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27" t="str">
        <f t="shared" si="24"/>
        <v>Интерпром ЕООД</v>
      </c>
      <c r="B338" s="27" t="str">
        <f t="shared" si="25"/>
        <v>121115366</v>
      </c>
      <c r="C338" s="317">
        <f t="shared" si="26"/>
        <v>42735</v>
      </c>
      <c r="D338" s="7" t="s">
        <v>563</v>
      </c>
      <c r="E338" s="7">
        <v>6</v>
      </c>
      <c r="F338" s="319" t="s">
        <v>562</v>
      </c>
      <c r="G338" s="7"/>
      <c r="H338" s="318">
        <f>'4-Отчет за собствения капитал'!H23</f>
        <v>0</v>
      </c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27" t="str">
        <f t="shared" si="24"/>
        <v>Интерпром ЕООД</v>
      </c>
      <c r="B339" s="27" t="str">
        <f t="shared" si="25"/>
        <v>121115366</v>
      </c>
      <c r="C339" s="317">
        <f t="shared" si="26"/>
        <v>42735</v>
      </c>
      <c r="D339" s="7" t="s">
        <v>565</v>
      </c>
      <c r="E339" s="7">
        <v>6</v>
      </c>
      <c r="F339" s="319" t="s">
        <v>564</v>
      </c>
      <c r="G339" s="7"/>
      <c r="H339" s="318">
        <f>'4-Отчет за собствения капитал'!H24</f>
        <v>0</v>
      </c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27" t="str">
        <f t="shared" si="24"/>
        <v>Интерпром ЕООД</v>
      </c>
      <c r="B340" s="27" t="str">
        <f t="shared" si="25"/>
        <v>121115366</v>
      </c>
      <c r="C340" s="317">
        <f t="shared" si="26"/>
        <v>42735</v>
      </c>
      <c r="D340" s="7" t="s">
        <v>568</v>
      </c>
      <c r="E340" s="7">
        <v>6</v>
      </c>
      <c r="F340" s="319" t="s">
        <v>567</v>
      </c>
      <c r="G340" s="7"/>
      <c r="H340" s="318">
        <f>'4-Отчет за собствения капитал'!H25</f>
        <v>0</v>
      </c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27" t="str">
        <f t="shared" si="24"/>
        <v>Интерпром ЕООД</v>
      </c>
      <c r="B341" s="27" t="str">
        <f t="shared" si="25"/>
        <v>121115366</v>
      </c>
      <c r="C341" s="317">
        <f t="shared" si="26"/>
        <v>42735</v>
      </c>
      <c r="D341" s="7" t="s">
        <v>570</v>
      </c>
      <c r="E341" s="7">
        <v>6</v>
      </c>
      <c r="F341" s="319" t="s">
        <v>569</v>
      </c>
      <c r="G341" s="7"/>
      <c r="H341" s="318">
        <f>'4-Отчет за собствения капитал'!H26</f>
        <v>0</v>
      </c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27" t="str">
        <f t="shared" si="24"/>
        <v>Интерпром ЕООД</v>
      </c>
      <c r="B342" s="27" t="str">
        <f t="shared" si="25"/>
        <v>121115366</v>
      </c>
      <c r="C342" s="317">
        <f t="shared" si="26"/>
        <v>42735</v>
      </c>
      <c r="D342" s="7" t="s">
        <v>571</v>
      </c>
      <c r="E342" s="7">
        <v>6</v>
      </c>
      <c r="F342" s="319" t="s">
        <v>564</v>
      </c>
      <c r="G342" s="7"/>
      <c r="H342" s="318">
        <f>'4-Отчет за собствения капитал'!H27</f>
        <v>0</v>
      </c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27" t="str">
        <f t="shared" si="24"/>
        <v>Интерпром ЕООД</v>
      </c>
      <c r="B343" s="27" t="str">
        <f t="shared" si="25"/>
        <v>121115366</v>
      </c>
      <c r="C343" s="317">
        <f t="shared" si="26"/>
        <v>42735</v>
      </c>
      <c r="D343" s="7" t="s">
        <v>572</v>
      </c>
      <c r="E343" s="7">
        <v>6</v>
      </c>
      <c r="F343" s="319" t="s">
        <v>567</v>
      </c>
      <c r="G343" s="7"/>
      <c r="H343" s="318">
        <f>'4-Отчет за собствения капитал'!H28</f>
        <v>0</v>
      </c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27" t="str">
        <f t="shared" si="24"/>
        <v>Интерпром ЕООД</v>
      </c>
      <c r="B344" s="27" t="str">
        <f t="shared" si="25"/>
        <v>121115366</v>
      </c>
      <c r="C344" s="317">
        <f t="shared" si="26"/>
        <v>42735</v>
      </c>
      <c r="D344" s="7" t="s">
        <v>574</v>
      </c>
      <c r="E344" s="7">
        <v>6</v>
      </c>
      <c r="F344" s="319" t="s">
        <v>573</v>
      </c>
      <c r="G344" s="7"/>
      <c r="H344" s="318">
        <f>'4-Отчет за собствения капитал'!H29</f>
        <v>0</v>
      </c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27" t="str">
        <f t="shared" si="24"/>
        <v>Интерпром ЕООД</v>
      </c>
      <c r="B345" s="27" t="str">
        <f t="shared" si="25"/>
        <v>121115366</v>
      </c>
      <c r="C345" s="317">
        <f t="shared" si="26"/>
        <v>42735</v>
      </c>
      <c r="D345" s="7" t="s">
        <v>576</v>
      </c>
      <c r="E345" s="7">
        <v>6</v>
      </c>
      <c r="F345" s="319" t="s">
        <v>575</v>
      </c>
      <c r="G345" s="7"/>
      <c r="H345" s="318">
        <f>'4-Отчет за собствения капитал'!H30</f>
        <v>0</v>
      </c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27" t="str">
        <f t="shared" ref="A346:A409" si="27">pdeName</f>
        <v>Интерпром ЕООД</v>
      </c>
      <c r="B346" s="27" t="str">
        <f t="shared" ref="B346:B409" si="28">pdeBulstat</f>
        <v>121115366</v>
      </c>
      <c r="C346" s="317">
        <f t="shared" ref="C346:C409" si="29">endDate</f>
        <v>42735</v>
      </c>
      <c r="D346" s="7" t="s">
        <v>578</v>
      </c>
      <c r="E346" s="7">
        <v>6</v>
      </c>
      <c r="F346" s="319" t="s">
        <v>577</v>
      </c>
      <c r="G346" s="7"/>
      <c r="H346" s="318">
        <f>'4-Отчет за собствения капитал'!H31</f>
        <v>0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27" t="str">
        <f t="shared" si="27"/>
        <v>Интерпром ЕООД</v>
      </c>
      <c r="B347" s="27" t="str">
        <f t="shared" si="28"/>
        <v>121115366</v>
      </c>
      <c r="C347" s="317">
        <f t="shared" si="29"/>
        <v>42735</v>
      </c>
      <c r="D347" s="7" t="s">
        <v>581</v>
      </c>
      <c r="E347" s="7">
        <v>6</v>
      </c>
      <c r="F347" s="319" t="s">
        <v>580</v>
      </c>
      <c r="G347" s="7"/>
      <c r="H347" s="318">
        <f>'4-Отчет за собствения капитал'!H32</f>
        <v>0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27" t="str">
        <f t="shared" si="27"/>
        <v>Интерпром ЕООД</v>
      </c>
      <c r="B348" s="27" t="str">
        <f t="shared" si="28"/>
        <v>121115366</v>
      </c>
      <c r="C348" s="317">
        <f t="shared" si="29"/>
        <v>42735</v>
      </c>
      <c r="D348" s="7" t="s">
        <v>583</v>
      </c>
      <c r="E348" s="7">
        <v>6</v>
      </c>
      <c r="F348" s="319" t="s">
        <v>582</v>
      </c>
      <c r="G348" s="7"/>
      <c r="H348" s="318">
        <f>'4-Отчет за собствения капитал'!H33</f>
        <v>0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27" t="str">
        <f t="shared" si="27"/>
        <v>Интерпром ЕООД</v>
      </c>
      <c r="B349" s="27" t="str">
        <f t="shared" si="28"/>
        <v>121115366</v>
      </c>
      <c r="C349" s="317">
        <f t="shared" si="29"/>
        <v>42735</v>
      </c>
      <c r="D349" s="7" t="s">
        <v>585</v>
      </c>
      <c r="E349" s="7">
        <v>6</v>
      </c>
      <c r="F349" s="319" t="s">
        <v>584</v>
      </c>
      <c r="G349" s="7"/>
      <c r="H349" s="318">
        <f>'4-Отчет за собствения капитал'!H34</f>
        <v>0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27" t="str">
        <f t="shared" si="27"/>
        <v>Интерпром ЕООД</v>
      </c>
      <c r="B350" s="27" t="str">
        <f t="shared" si="28"/>
        <v>121115366</v>
      </c>
      <c r="C350" s="317">
        <f t="shared" si="29"/>
        <v>42735</v>
      </c>
      <c r="D350" s="7" t="s">
        <v>535</v>
      </c>
      <c r="E350" s="7">
        <v>7</v>
      </c>
      <c r="F350" s="319" t="s">
        <v>534</v>
      </c>
      <c r="G350" s="7"/>
      <c r="H350" s="318">
        <f>'4-Отчет за собствения капитал'!I13</f>
        <v>23261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27" t="str">
        <f t="shared" si="27"/>
        <v>Интерпром ЕООД</v>
      </c>
      <c r="B351" s="27" t="str">
        <f t="shared" si="28"/>
        <v>121115366</v>
      </c>
      <c r="C351" s="317">
        <f t="shared" si="29"/>
        <v>42735</v>
      </c>
      <c r="D351" s="7" t="s">
        <v>540</v>
      </c>
      <c r="E351" s="7">
        <v>7</v>
      </c>
      <c r="F351" s="319" t="s">
        <v>539</v>
      </c>
      <c r="G351" s="7"/>
      <c r="H351" s="318">
        <f>'4-Отчет за собствения капитал'!I14</f>
        <v>0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27" t="str">
        <f t="shared" si="27"/>
        <v>Интерпром ЕООД</v>
      </c>
      <c r="B352" s="27" t="str">
        <f t="shared" si="28"/>
        <v>121115366</v>
      </c>
      <c r="C352" s="317">
        <f t="shared" si="29"/>
        <v>42735</v>
      </c>
      <c r="D352" s="7" t="s">
        <v>542</v>
      </c>
      <c r="E352" s="7">
        <v>7</v>
      </c>
      <c r="F352" s="319" t="s">
        <v>541</v>
      </c>
      <c r="G352" s="7"/>
      <c r="H352" s="318">
        <f>'4-Отчет за собствения капитал'!I15</f>
        <v>0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27" t="str">
        <f t="shared" si="27"/>
        <v>Интерпром ЕООД</v>
      </c>
      <c r="B353" s="27" t="str">
        <f t="shared" si="28"/>
        <v>121115366</v>
      </c>
      <c r="C353" s="317">
        <f t="shared" si="29"/>
        <v>42735</v>
      </c>
      <c r="D353" s="7" t="s">
        <v>544</v>
      </c>
      <c r="E353" s="7">
        <v>7</v>
      </c>
      <c r="F353" s="319" t="s">
        <v>543</v>
      </c>
      <c r="G353" s="7"/>
      <c r="H353" s="318">
        <f>'4-Отчет за собствения капитал'!I16</f>
        <v>0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27" t="str">
        <f t="shared" si="27"/>
        <v>Интерпром ЕООД</v>
      </c>
      <c r="B354" s="27" t="str">
        <f t="shared" si="28"/>
        <v>121115366</v>
      </c>
      <c r="C354" s="317">
        <f t="shared" si="29"/>
        <v>42735</v>
      </c>
      <c r="D354" s="7" t="s">
        <v>546</v>
      </c>
      <c r="E354" s="7">
        <v>7</v>
      </c>
      <c r="F354" s="319" t="s">
        <v>545</v>
      </c>
      <c r="G354" s="7"/>
      <c r="H354" s="318">
        <f>'4-Отчет за собствения капитал'!I17</f>
        <v>23261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27" t="str">
        <f t="shared" si="27"/>
        <v>Интерпром ЕООД</v>
      </c>
      <c r="B355" s="27" t="str">
        <f t="shared" si="28"/>
        <v>121115366</v>
      </c>
      <c r="C355" s="317">
        <f t="shared" si="29"/>
        <v>42735</v>
      </c>
      <c r="D355" s="7" t="s">
        <v>551</v>
      </c>
      <c r="E355" s="7">
        <v>7</v>
      </c>
      <c r="F355" s="319" t="s">
        <v>550</v>
      </c>
      <c r="G355" s="7"/>
      <c r="H355" s="318">
        <f>'4-Отчет за собствения капитал'!I18</f>
        <v>520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27" t="str">
        <f t="shared" si="27"/>
        <v>Интерпром ЕООД</v>
      </c>
      <c r="B356" s="27" t="str">
        <f t="shared" si="28"/>
        <v>121115366</v>
      </c>
      <c r="C356" s="317">
        <f t="shared" si="29"/>
        <v>42735</v>
      </c>
      <c r="D356" s="7" t="s">
        <v>555</v>
      </c>
      <c r="E356" s="7">
        <v>7</v>
      </c>
      <c r="F356" s="319" t="s">
        <v>554</v>
      </c>
      <c r="G356" s="7"/>
      <c r="H356" s="318">
        <f>'4-Отчет за собствения капитал'!I19</f>
        <v>0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27" t="str">
        <f t="shared" si="27"/>
        <v>Интерпром ЕООД</v>
      </c>
      <c r="B357" s="27" t="str">
        <f t="shared" si="28"/>
        <v>121115366</v>
      </c>
      <c r="C357" s="317">
        <f t="shared" si="29"/>
        <v>42735</v>
      </c>
      <c r="D357" s="7" t="s">
        <v>557</v>
      </c>
      <c r="E357" s="7">
        <v>7</v>
      </c>
      <c r="F357" s="319" t="s">
        <v>556</v>
      </c>
      <c r="G357" s="7"/>
      <c r="H357" s="318">
        <f>'4-Отчет за собствения капитал'!I20</f>
        <v>0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27" t="str">
        <f t="shared" si="27"/>
        <v>Интерпром ЕООД</v>
      </c>
      <c r="B358" s="27" t="str">
        <f t="shared" si="28"/>
        <v>121115366</v>
      </c>
      <c r="C358" s="317">
        <f t="shared" si="29"/>
        <v>42735</v>
      </c>
      <c r="D358" s="7" t="s">
        <v>559</v>
      </c>
      <c r="E358" s="7">
        <v>7</v>
      </c>
      <c r="F358" s="319" t="s">
        <v>558</v>
      </c>
      <c r="G358" s="7"/>
      <c r="H358" s="318">
        <f>'4-Отчет за собствения капитал'!I21</f>
        <v>0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27" t="str">
        <f t="shared" si="27"/>
        <v>Интерпром ЕООД</v>
      </c>
      <c r="B359" s="27" t="str">
        <f t="shared" si="28"/>
        <v>121115366</v>
      </c>
      <c r="C359" s="317">
        <f t="shared" si="29"/>
        <v>42735</v>
      </c>
      <c r="D359" s="7" t="s">
        <v>561</v>
      </c>
      <c r="E359" s="7">
        <v>7</v>
      </c>
      <c r="F359" s="319" t="s">
        <v>560</v>
      </c>
      <c r="G359" s="7"/>
      <c r="H359" s="318">
        <f>'4-Отчет за собствения капитал'!I22</f>
        <v>0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27" t="str">
        <f t="shared" si="27"/>
        <v>Интерпром ЕООД</v>
      </c>
      <c r="B360" s="27" t="str">
        <f t="shared" si="28"/>
        <v>121115366</v>
      </c>
      <c r="C360" s="317">
        <f t="shared" si="29"/>
        <v>42735</v>
      </c>
      <c r="D360" s="7" t="s">
        <v>563</v>
      </c>
      <c r="E360" s="7">
        <v>7</v>
      </c>
      <c r="F360" s="319" t="s">
        <v>562</v>
      </c>
      <c r="G360" s="7"/>
      <c r="H360" s="318">
        <f>'4-Отчет за собствения капитал'!I23</f>
        <v>0</v>
      </c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27" t="str">
        <f t="shared" si="27"/>
        <v>Интерпром ЕООД</v>
      </c>
      <c r="B361" s="27" t="str">
        <f t="shared" si="28"/>
        <v>121115366</v>
      </c>
      <c r="C361" s="317">
        <f t="shared" si="29"/>
        <v>42735</v>
      </c>
      <c r="D361" s="7" t="s">
        <v>565</v>
      </c>
      <c r="E361" s="7">
        <v>7</v>
      </c>
      <c r="F361" s="319" t="s">
        <v>564</v>
      </c>
      <c r="G361" s="7"/>
      <c r="H361" s="318">
        <f>'4-Отчет за собствения капитал'!I24</f>
        <v>0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27" t="str">
        <f t="shared" si="27"/>
        <v>Интерпром ЕООД</v>
      </c>
      <c r="B362" s="27" t="str">
        <f t="shared" si="28"/>
        <v>121115366</v>
      </c>
      <c r="C362" s="317">
        <f t="shared" si="29"/>
        <v>42735</v>
      </c>
      <c r="D362" s="7" t="s">
        <v>568</v>
      </c>
      <c r="E362" s="7">
        <v>7</v>
      </c>
      <c r="F362" s="319" t="s">
        <v>567</v>
      </c>
      <c r="G362" s="7"/>
      <c r="H362" s="318">
        <f>'4-Отчет за собствения капитал'!I25</f>
        <v>0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27" t="str">
        <f t="shared" si="27"/>
        <v>Интерпром ЕООД</v>
      </c>
      <c r="B363" s="27" t="str">
        <f t="shared" si="28"/>
        <v>121115366</v>
      </c>
      <c r="C363" s="317">
        <f t="shared" si="29"/>
        <v>42735</v>
      </c>
      <c r="D363" s="7" t="s">
        <v>570</v>
      </c>
      <c r="E363" s="7">
        <v>7</v>
      </c>
      <c r="F363" s="319" t="s">
        <v>569</v>
      </c>
      <c r="G363" s="7"/>
      <c r="H363" s="318">
        <f>'4-Отчет за собствения капитал'!I26</f>
        <v>0</v>
      </c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27" t="str">
        <f t="shared" si="27"/>
        <v>Интерпром ЕООД</v>
      </c>
      <c r="B364" s="27" t="str">
        <f t="shared" si="28"/>
        <v>121115366</v>
      </c>
      <c r="C364" s="317">
        <f t="shared" si="29"/>
        <v>42735</v>
      </c>
      <c r="D364" s="7" t="s">
        <v>571</v>
      </c>
      <c r="E364" s="7">
        <v>7</v>
      </c>
      <c r="F364" s="319" t="s">
        <v>564</v>
      </c>
      <c r="G364" s="7"/>
      <c r="H364" s="318">
        <f>'4-Отчет за собствения капитал'!I27</f>
        <v>0</v>
      </c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27" t="str">
        <f t="shared" si="27"/>
        <v>Интерпром ЕООД</v>
      </c>
      <c r="B365" s="27" t="str">
        <f t="shared" si="28"/>
        <v>121115366</v>
      </c>
      <c r="C365" s="317">
        <f t="shared" si="29"/>
        <v>42735</v>
      </c>
      <c r="D365" s="7" t="s">
        <v>572</v>
      </c>
      <c r="E365" s="7">
        <v>7</v>
      </c>
      <c r="F365" s="319" t="s">
        <v>567</v>
      </c>
      <c r="G365" s="7"/>
      <c r="H365" s="318">
        <f>'4-Отчет за собствения капитал'!I28</f>
        <v>0</v>
      </c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27" t="str">
        <f t="shared" si="27"/>
        <v>Интерпром ЕООД</v>
      </c>
      <c r="B366" s="27" t="str">
        <f t="shared" si="28"/>
        <v>121115366</v>
      </c>
      <c r="C366" s="317">
        <f t="shared" si="29"/>
        <v>42735</v>
      </c>
      <c r="D366" s="7" t="s">
        <v>574</v>
      </c>
      <c r="E366" s="7">
        <v>7</v>
      </c>
      <c r="F366" s="319" t="s">
        <v>573</v>
      </c>
      <c r="G366" s="7"/>
      <c r="H366" s="318">
        <f>'4-Отчет за собствения капитал'!I29</f>
        <v>0</v>
      </c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27" t="str">
        <f t="shared" si="27"/>
        <v>Интерпром ЕООД</v>
      </c>
      <c r="B367" s="27" t="str">
        <f t="shared" si="28"/>
        <v>121115366</v>
      </c>
      <c r="C367" s="317">
        <f t="shared" si="29"/>
        <v>42735</v>
      </c>
      <c r="D367" s="7" t="s">
        <v>576</v>
      </c>
      <c r="E367" s="7">
        <v>7</v>
      </c>
      <c r="F367" s="319" t="s">
        <v>575</v>
      </c>
      <c r="G367" s="7"/>
      <c r="H367" s="318">
        <f>'4-Отчет за собствения капитал'!I30</f>
        <v>0</v>
      </c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27" t="str">
        <f t="shared" si="27"/>
        <v>Интерпром ЕООД</v>
      </c>
      <c r="B368" s="27" t="str">
        <f t="shared" si="28"/>
        <v>121115366</v>
      </c>
      <c r="C368" s="317">
        <f t="shared" si="29"/>
        <v>42735</v>
      </c>
      <c r="D368" s="7" t="s">
        <v>578</v>
      </c>
      <c r="E368" s="7">
        <v>7</v>
      </c>
      <c r="F368" s="319" t="s">
        <v>577</v>
      </c>
      <c r="G368" s="7"/>
      <c r="H368" s="318">
        <f>'4-Отчет за собствения капитал'!I31</f>
        <v>23781</v>
      </c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27" t="str">
        <f t="shared" si="27"/>
        <v>Интерпром ЕООД</v>
      </c>
      <c r="B369" s="27" t="str">
        <f t="shared" si="28"/>
        <v>121115366</v>
      </c>
      <c r="C369" s="317">
        <f t="shared" si="29"/>
        <v>42735</v>
      </c>
      <c r="D369" s="7" t="s">
        <v>581</v>
      </c>
      <c r="E369" s="7">
        <v>7</v>
      </c>
      <c r="F369" s="319" t="s">
        <v>580</v>
      </c>
      <c r="G369" s="7"/>
      <c r="H369" s="318">
        <f>'4-Отчет за собствения капитал'!I32</f>
        <v>0</v>
      </c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27" t="str">
        <f t="shared" si="27"/>
        <v>Интерпром ЕООД</v>
      </c>
      <c r="B370" s="27" t="str">
        <f t="shared" si="28"/>
        <v>121115366</v>
      </c>
      <c r="C370" s="317">
        <f t="shared" si="29"/>
        <v>42735</v>
      </c>
      <c r="D370" s="7" t="s">
        <v>583</v>
      </c>
      <c r="E370" s="7">
        <v>7</v>
      </c>
      <c r="F370" s="319" t="s">
        <v>582</v>
      </c>
      <c r="G370" s="7"/>
      <c r="H370" s="318">
        <f>'4-Отчет за собствения капитал'!I33</f>
        <v>0</v>
      </c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27" t="str">
        <f t="shared" si="27"/>
        <v>Интерпром ЕООД</v>
      </c>
      <c r="B371" s="27" t="str">
        <f t="shared" si="28"/>
        <v>121115366</v>
      </c>
      <c r="C371" s="317">
        <f t="shared" si="29"/>
        <v>42735</v>
      </c>
      <c r="D371" s="7" t="s">
        <v>585</v>
      </c>
      <c r="E371" s="7">
        <v>7</v>
      </c>
      <c r="F371" s="319" t="s">
        <v>584</v>
      </c>
      <c r="G371" s="7"/>
      <c r="H371" s="318">
        <f>'4-Отчет за собствения капитал'!I34</f>
        <v>23781</v>
      </c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27" t="str">
        <f t="shared" si="27"/>
        <v>Интерпром ЕООД</v>
      </c>
      <c r="B372" s="27" t="str">
        <f t="shared" si="28"/>
        <v>121115366</v>
      </c>
      <c r="C372" s="317">
        <f t="shared" si="29"/>
        <v>42735</v>
      </c>
      <c r="D372" s="7" t="s">
        <v>535</v>
      </c>
      <c r="E372" s="7">
        <v>8</v>
      </c>
      <c r="F372" s="319" t="s">
        <v>534</v>
      </c>
      <c r="G372" s="7"/>
      <c r="H372" s="318">
        <f>'4-Отчет за собствения капитал'!J13</f>
        <v>0</v>
      </c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27" t="str">
        <f t="shared" si="27"/>
        <v>Интерпром ЕООД</v>
      </c>
      <c r="B373" s="27" t="str">
        <f t="shared" si="28"/>
        <v>121115366</v>
      </c>
      <c r="C373" s="317">
        <f t="shared" si="29"/>
        <v>42735</v>
      </c>
      <c r="D373" s="7" t="s">
        <v>540</v>
      </c>
      <c r="E373" s="7">
        <v>8</v>
      </c>
      <c r="F373" s="319" t="s">
        <v>539</v>
      </c>
      <c r="G373" s="7"/>
      <c r="H373" s="318">
        <f>'4-Отчет за собствения капитал'!J14</f>
        <v>0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27" t="str">
        <f t="shared" si="27"/>
        <v>Интерпром ЕООД</v>
      </c>
      <c r="B374" s="27" t="str">
        <f t="shared" si="28"/>
        <v>121115366</v>
      </c>
      <c r="C374" s="317">
        <f t="shared" si="29"/>
        <v>42735</v>
      </c>
      <c r="D374" s="7" t="s">
        <v>542</v>
      </c>
      <c r="E374" s="7">
        <v>8</v>
      </c>
      <c r="F374" s="319" t="s">
        <v>541</v>
      </c>
      <c r="G374" s="7"/>
      <c r="H374" s="318">
        <f>'4-Отчет за собствения капитал'!J15</f>
        <v>0</v>
      </c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27" t="str">
        <f t="shared" si="27"/>
        <v>Интерпром ЕООД</v>
      </c>
      <c r="B375" s="27" t="str">
        <f t="shared" si="28"/>
        <v>121115366</v>
      </c>
      <c r="C375" s="317">
        <f t="shared" si="29"/>
        <v>42735</v>
      </c>
      <c r="D375" s="7" t="s">
        <v>544</v>
      </c>
      <c r="E375" s="7">
        <v>8</v>
      </c>
      <c r="F375" s="319" t="s">
        <v>543</v>
      </c>
      <c r="G375" s="7"/>
      <c r="H375" s="318">
        <f>'4-Отчет за собствения капитал'!J16</f>
        <v>0</v>
      </c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27" t="str">
        <f t="shared" si="27"/>
        <v>Интерпром ЕООД</v>
      </c>
      <c r="B376" s="27" t="str">
        <f t="shared" si="28"/>
        <v>121115366</v>
      </c>
      <c r="C376" s="317">
        <f t="shared" si="29"/>
        <v>42735</v>
      </c>
      <c r="D376" s="7" t="s">
        <v>546</v>
      </c>
      <c r="E376" s="7">
        <v>8</v>
      </c>
      <c r="F376" s="319" t="s">
        <v>545</v>
      </c>
      <c r="G376" s="7"/>
      <c r="H376" s="318">
        <f>'4-Отчет за собствения капитал'!J17</f>
        <v>0</v>
      </c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27" t="str">
        <f t="shared" si="27"/>
        <v>Интерпром ЕООД</v>
      </c>
      <c r="B377" s="27" t="str">
        <f t="shared" si="28"/>
        <v>121115366</v>
      </c>
      <c r="C377" s="317">
        <f t="shared" si="29"/>
        <v>42735</v>
      </c>
      <c r="D377" s="7" t="s">
        <v>551</v>
      </c>
      <c r="E377" s="7">
        <v>8</v>
      </c>
      <c r="F377" s="319" t="s">
        <v>550</v>
      </c>
      <c r="G377" s="7"/>
      <c r="H377" s="318">
        <f>'4-Отчет за собствения капитал'!J18</f>
        <v>0</v>
      </c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27" t="str">
        <f t="shared" si="27"/>
        <v>Интерпром ЕООД</v>
      </c>
      <c r="B378" s="27" t="str">
        <f t="shared" si="28"/>
        <v>121115366</v>
      </c>
      <c r="C378" s="317">
        <f t="shared" si="29"/>
        <v>42735</v>
      </c>
      <c r="D378" s="7" t="s">
        <v>555</v>
      </c>
      <c r="E378" s="7">
        <v>8</v>
      </c>
      <c r="F378" s="319" t="s">
        <v>554</v>
      </c>
      <c r="G378" s="7"/>
      <c r="H378" s="318">
        <f>'4-Отчет за собствения капитал'!J19</f>
        <v>0</v>
      </c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27" t="str">
        <f t="shared" si="27"/>
        <v>Интерпром ЕООД</v>
      </c>
      <c r="B379" s="27" t="str">
        <f t="shared" si="28"/>
        <v>121115366</v>
      </c>
      <c r="C379" s="317">
        <f t="shared" si="29"/>
        <v>42735</v>
      </c>
      <c r="D379" s="7" t="s">
        <v>557</v>
      </c>
      <c r="E379" s="7">
        <v>8</v>
      </c>
      <c r="F379" s="319" t="s">
        <v>556</v>
      </c>
      <c r="G379" s="7"/>
      <c r="H379" s="318">
        <f>'4-Отчет за собствения капитал'!J20</f>
        <v>0</v>
      </c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27" t="str">
        <f t="shared" si="27"/>
        <v>Интерпром ЕООД</v>
      </c>
      <c r="B380" s="27" t="str">
        <f t="shared" si="28"/>
        <v>121115366</v>
      </c>
      <c r="C380" s="317">
        <f t="shared" si="29"/>
        <v>42735</v>
      </c>
      <c r="D380" s="7" t="s">
        <v>559</v>
      </c>
      <c r="E380" s="7">
        <v>8</v>
      </c>
      <c r="F380" s="319" t="s">
        <v>558</v>
      </c>
      <c r="G380" s="7"/>
      <c r="H380" s="318">
        <f>'4-Отчет за собствения капитал'!J21</f>
        <v>0</v>
      </c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27" t="str">
        <f t="shared" si="27"/>
        <v>Интерпром ЕООД</v>
      </c>
      <c r="B381" s="27" t="str">
        <f t="shared" si="28"/>
        <v>121115366</v>
      </c>
      <c r="C381" s="317">
        <f t="shared" si="29"/>
        <v>42735</v>
      </c>
      <c r="D381" s="7" t="s">
        <v>561</v>
      </c>
      <c r="E381" s="7">
        <v>8</v>
      </c>
      <c r="F381" s="319" t="s">
        <v>560</v>
      </c>
      <c r="G381" s="7"/>
      <c r="H381" s="318">
        <f>'4-Отчет за собствения капитал'!J22</f>
        <v>0</v>
      </c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27" t="str">
        <f t="shared" si="27"/>
        <v>Интерпром ЕООД</v>
      </c>
      <c r="B382" s="27" t="str">
        <f t="shared" si="28"/>
        <v>121115366</v>
      </c>
      <c r="C382" s="317">
        <f t="shared" si="29"/>
        <v>42735</v>
      </c>
      <c r="D382" s="7" t="s">
        <v>563</v>
      </c>
      <c r="E382" s="7">
        <v>8</v>
      </c>
      <c r="F382" s="319" t="s">
        <v>562</v>
      </c>
      <c r="G382" s="7"/>
      <c r="H382" s="318">
        <f>'4-Отчет за собствения капитал'!J23</f>
        <v>0</v>
      </c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27" t="str">
        <f t="shared" si="27"/>
        <v>Интерпром ЕООД</v>
      </c>
      <c r="B383" s="27" t="str">
        <f t="shared" si="28"/>
        <v>121115366</v>
      </c>
      <c r="C383" s="317">
        <f t="shared" si="29"/>
        <v>42735</v>
      </c>
      <c r="D383" s="7" t="s">
        <v>565</v>
      </c>
      <c r="E383" s="7">
        <v>8</v>
      </c>
      <c r="F383" s="319" t="s">
        <v>564</v>
      </c>
      <c r="G383" s="7"/>
      <c r="H383" s="318">
        <f>'4-Отчет за собствения капитал'!J24</f>
        <v>0</v>
      </c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27" t="str">
        <f t="shared" si="27"/>
        <v>Интерпром ЕООД</v>
      </c>
      <c r="B384" s="27" t="str">
        <f t="shared" si="28"/>
        <v>121115366</v>
      </c>
      <c r="C384" s="317">
        <f t="shared" si="29"/>
        <v>42735</v>
      </c>
      <c r="D384" s="7" t="s">
        <v>568</v>
      </c>
      <c r="E384" s="7">
        <v>8</v>
      </c>
      <c r="F384" s="319" t="s">
        <v>567</v>
      </c>
      <c r="G384" s="7"/>
      <c r="H384" s="318">
        <f>'4-Отчет за собствения капитал'!J25</f>
        <v>0</v>
      </c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27" t="str">
        <f t="shared" si="27"/>
        <v>Интерпром ЕООД</v>
      </c>
      <c r="B385" s="27" t="str">
        <f t="shared" si="28"/>
        <v>121115366</v>
      </c>
      <c r="C385" s="317">
        <f t="shared" si="29"/>
        <v>42735</v>
      </c>
      <c r="D385" s="7" t="s">
        <v>570</v>
      </c>
      <c r="E385" s="7">
        <v>8</v>
      </c>
      <c r="F385" s="319" t="s">
        <v>569</v>
      </c>
      <c r="G385" s="7"/>
      <c r="H385" s="318">
        <f>'4-Отчет за собствения капитал'!J26</f>
        <v>0</v>
      </c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27" t="str">
        <f t="shared" si="27"/>
        <v>Интерпром ЕООД</v>
      </c>
      <c r="B386" s="27" t="str">
        <f t="shared" si="28"/>
        <v>121115366</v>
      </c>
      <c r="C386" s="317">
        <f t="shared" si="29"/>
        <v>42735</v>
      </c>
      <c r="D386" s="7" t="s">
        <v>571</v>
      </c>
      <c r="E386" s="7">
        <v>8</v>
      </c>
      <c r="F386" s="319" t="s">
        <v>564</v>
      </c>
      <c r="G386" s="7"/>
      <c r="H386" s="318">
        <f>'4-Отчет за собствения капитал'!J27</f>
        <v>0</v>
      </c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27" t="str">
        <f t="shared" si="27"/>
        <v>Интерпром ЕООД</v>
      </c>
      <c r="B387" s="27" t="str">
        <f t="shared" si="28"/>
        <v>121115366</v>
      </c>
      <c r="C387" s="317">
        <f t="shared" si="29"/>
        <v>42735</v>
      </c>
      <c r="D387" s="7" t="s">
        <v>572</v>
      </c>
      <c r="E387" s="7">
        <v>8</v>
      </c>
      <c r="F387" s="319" t="s">
        <v>567</v>
      </c>
      <c r="G387" s="7"/>
      <c r="H387" s="318">
        <f>'4-Отчет за собствения капитал'!J28</f>
        <v>0</v>
      </c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27" t="str">
        <f t="shared" si="27"/>
        <v>Интерпром ЕООД</v>
      </c>
      <c r="B388" s="27" t="str">
        <f t="shared" si="28"/>
        <v>121115366</v>
      </c>
      <c r="C388" s="317">
        <f t="shared" si="29"/>
        <v>42735</v>
      </c>
      <c r="D388" s="7" t="s">
        <v>574</v>
      </c>
      <c r="E388" s="7">
        <v>8</v>
      </c>
      <c r="F388" s="319" t="s">
        <v>573</v>
      </c>
      <c r="G388" s="7"/>
      <c r="H388" s="318">
        <f>'4-Отчет за собствения капитал'!J29</f>
        <v>0</v>
      </c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27" t="str">
        <f t="shared" si="27"/>
        <v>Интерпром ЕООД</v>
      </c>
      <c r="B389" s="27" t="str">
        <f t="shared" si="28"/>
        <v>121115366</v>
      </c>
      <c r="C389" s="317">
        <f t="shared" si="29"/>
        <v>42735</v>
      </c>
      <c r="D389" s="7" t="s">
        <v>576</v>
      </c>
      <c r="E389" s="7">
        <v>8</v>
      </c>
      <c r="F389" s="319" t="s">
        <v>575</v>
      </c>
      <c r="G389" s="7"/>
      <c r="H389" s="318">
        <f>'4-Отчет за собствения капитал'!J30</f>
        <v>0</v>
      </c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27" t="str">
        <f t="shared" si="27"/>
        <v>Интерпром ЕООД</v>
      </c>
      <c r="B390" s="27" t="str">
        <f t="shared" si="28"/>
        <v>121115366</v>
      </c>
      <c r="C390" s="317">
        <f t="shared" si="29"/>
        <v>42735</v>
      </c>
      <c r="D390" s="7" t="s">
        <v>578</v>
      </c>
      <c r="E390" s="7">
        <v>8</v>
      </c>
      <c r="F390" s="319" t="s">
        <v>577</v>
      </c>
      <c r="G390" s="7"/>
      <c r="H390" s="318">
        <f>'4-Отчет за собствения капитал'!J31</f>
        <v>0</v>
      </c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27" t="str">
        <f t="shared" si="27"/>
        <v>Интерпром ЕООД</v>
      </c>
      <c r="B391" s="27" t="str">
        <f t="shared" si="28"/>
        <v>121115366</v>
      </c>
      <c r="C391" s="317">
        <f t="shared" si="29"/>
        <v>42735</v>
      </c>
      <c r="D391" s="7" t="s">
        <v>581</v>
      </c>
      <c r="E391" s="7">
        <v>8</v>
      </c>
      <c r="F391" s="319" t="s">
        <v>580</v>
      </c>
      <c r="G391" s="7"/>
      <c r="H391" s="318">
        <f>'4-Отчет за собствения капитал'!J32</f>
        <v>0</v>
      </c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27" t="str">
        <f t="shared" si="27"/>
        <v>Интерпром ЕООД</v>
      </c>
      <c r="B392" s="27" t="str">
        <f t="shared" si="28"/>
        <v>121115366</v>
      </c>
      <c r="C392" s="317">
        <f t="shared" si="29"/>
        <v>42735</v>
      </c>
      <c r="D392" s="7" t="s">
        <v>583</v>
      </c>
      <c r="E392" s="7">
        <v>8</v>
      </c>
      <c r="F392" s="319" t="s">
        <v>582</v>
      </c>
      <c r="G392" s="7"/>
      <c r="H392" s="318">
        <f>'4-Отчет за собствения капитал'!J33</f>
        <v>0</v>
      </c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27" t="str">
        <f t="shared" si="27"/>
        <v>Интерпром ЕООД</v>
      </c>
      <c r="B393" s="27" t="str">
        <f t="shared" si="28"/>
        <v>121115366</v>
      </c>
      <c r="C393" s="317">
        <f t="shared" si="29"/>
        <v>42735</v>
      </c>
      <c r="D393" s="7" t="s">
        <v>585</v>
      </c>
      <c r="E393" s="7">
        <v>8</v>
      </c>
      <c r="F393" s="319" t="s">
        <v>584</v>
      </c>
      <c r="G393" s="7"/>
      <c r="H393" s="318">
        <f>'4-Отчет за собствения капитал'!J34</f>
        <v>0</v>
      </c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27" t="str">
        <f t="shared" si="27"/>
        <v>Интерпром ЕООД</v>
      </c>
      <c r="B394" s="27" t="str">
        <f t="shared" si="28"/>
        <v>121115366</v>
      </c>
      <c r="C394" s="317">
        <f t="shared" si="29"/>
        <v>42735</v>
      </c>
      <c r="D394" s="7" t="s">
        <v>535</v>
      </c>
      <c r="E394" s="7">
        <v>9</v>
      </c>
      <c r="F394" s="319" t="s">
        <v>534</v>
      </c>
      <c r="G394" s="7"/>
      <c r="H394" s="318">
        <f>'4-Отчет за собствения капитал'!K13</f>
        <v>0</v>
      </c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27" t="str">
        <f t="shared" si="27"/>
        <v>Интерпром ЕООД</v>
      </c>
      <c r="B395" s="27" t="str">
        <f t="shared" si="28"/>
        <v>121115366</v>
      </c>
      <c r="C395" s="317">
        <f t="shared" si="29"/>
        <v>42735</v>
      </c>
      <c r="D395" s="7" t="s">
        <v>540</v>
      </c>
      <c r="E395" s="7">
        <v>9</v>
      </c>
      <c r="F395" s="319" t="s">
        <v>539</v>
      </c>
      <c r="G395" s="7"/>
      <c r="H395" s="318">
        <f>'4-Отчет за собствения капитал'!K14</f>
        <v>0</v>
      </c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27" t="str">
        <f t="shared" si="27"/>
        <v>Интерпром ЕООД</v>
      </c>
      <c r="B396" s="27" t="str">
        <f t="shared" si="28"/>
        <v>121115366</v>
      </c>
      <c r="C396" s="317">
        <f t="shared" si="29"/>
        <v>42735</v>
      </c>
      <c r="D396" s="7" t="s">
        <v>542</v>
      </c>
      <c r="E396" s="7">
        <v>9</v>
      </c>
      <c r="F396" s="319" t="s">
        <v>541</v>
      </c>
      <c r="G396" s="7"/>
      <c r="H396" s="318">
        <f>'4-Отчет за собствения капитал'!K15</f>
        <v>0</v>
      </c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27" t="str">
        <f t="shared" si="27"/>
        <v>Интерпром ЕООД</v>
      </c>
      <c r="B397" s="27" t="str">
        <f t="shared" si="28"/>
        <v>121115366</v>
      </c>
      <c r="C397" s="317">
        <f t="shared" si="29"/>
        <v>42735</v>
      </c>
      <c r="D397" s="7" t="s">
        <v>544</v>
      </c>
      <c r="E397" s="7">
        <v>9</v>
      </c>
      <c r="F397" s="319" t="s">
        <v>543</v>
      </c>
      <c r="G397" s="7"/>
      <c r="H397" s="318">
        <f>'4-Отчет за собствения капитал'!K16</f>
        <v>0</v>
      </c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27" t="str">
        <f t="shared" si="27"/>
        <v>Интерпром ЕООД</v>
      </c>
      <c r="B398" s="27" t="str">
        <f t="shared" si="28"/>
        <v>121115366</v>
      </c>
      <c r="C398" s="317">
        <f t="shared" si="29"/>
        <v>42735</v>
      </c>
      <c r="D398" s="7" t="s">
        <v>546</v>
      </c>
      <c r="E398" s="7">
        <v>9</v>
      </c>
      <c r="F398" s="319" t="s">
        <v>545</v>
      </c>
      <c r="G398" s="7"/>
      <c r="H398" s="318">
        <f>'4-Отчет за собствения капитал'!K17</f>
        <v>0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27" t="str">
        <f t="shared" si="27"/>
        <v>Интерпром ЕООД</v>
      </c>
      <c r="B399" s="27" t="str">
        <f t="shared" si="28"/>
        <v>121115366</v>
      </c>
      <c r="C399" s="317">
        <f t="shared" si="29"/>
        <v>42735</v>
      </c>
      <c r="D399" s="7" t="s">
        <v>551</v>
      </c>
      <c r="E399" s="7">
        <v>9</v>
      </c>
      <c r="F399" s="319" t="s">
        <v>550</v>
      </c>
      <c r="G399" s="7"/>
      <c r="H399" s="318">
        <f>'4-Отчет за собствения капитал'!K18</f>
        <v>0</v>
      </c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27" t="str">
        <f t="shared" si="27"/>
        <v>Интерпром ЕООД</v>
      </c>
      <c r="B400" s="27" t="str">
        <f t="shared" si="28"/>
        <v>121115366</v>
      </c>
      <c r="C400" s="317">
        <f t="shared" si="29"/>
        <v>42735</v>
      </c>
      <c r="D400" s="7" t="s">
        <v>555</v>
      </c>
      <c r="E400" s="7">
        <v>9</v>
      </c>
      <c r="F400" s="319" t="s">
        <v>554</v>
      </c>
      <c r="G400" s="7"/>
      <c r="H400" s="318">
        <f>'4-Отчет за собствения капитал'!K19</f>
        <v>0</v>
      </c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27" t="str">
        <f t="shared" si="27"/>
        <v>Интерпром ЕООД</v>
      </c>
      <c r="B401" s="27" t="str">
        <f t="shared" si="28"/>
        <v>121115366</v>
      </c>
      <c r="C401" s="317">
        <f t="shared" si="29"/>
        <v>42735</v>
      </c>
      <c r="D401" s="7" t="s">
        <v>557</v>
      </c>
      <c r="E401" s="7">
        <v>9</v>
      </c>
      <c r="F401" s="319" t="s">
        <v>556</v>
      </c>
      <c r="G401" s="7"/>
      <c r="H401" s="318">
        <f>'4-Отчет за собствения капитал'!K20</f>
        <v>0</v>
      </c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27" t="str">
        <f t="shared" si="27"/>
        <v>Интерпром ЕООД</v>
      </c>
      <c r="B402" s="27" t="str">
        <f t="shared" si="28"/>
        <v>121115366</v>
      </c>
      <c r="C402" s="317">
        <f t="shared" si="29"/>
        <v>42735</v>
      </c>
      <c r="D402" s="7" t="s">
        <v>559</v>
      </c>
      <c r="E402" s="7">
        <v>9</v>
      </c>
      <c r="F402" s="319" t="s">
        <v>558</v>
      </c>
      <c r="G402" s="7"/>
      <c r="H402" s="318">
        <f>'4-Отчет за собствения капитал'!K21</f>
        <v>0</v>
      </c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27" t="str">
        <f t="shared" si="27"/>
        <v>Интерпром ЕООД</v>
      </c>
      <c r="B403" s="27" t="str">
        <f t="shared" si="28"/>
        <v>121115366</v>
      </c>
      <c r="C403" s="317">
        <f t="shared" si="29"/>
        <v>42735</v>
      </c>
      <c r="D403" s="7" t="s">
        <v>561</v>
      </c>
      <c r="E403" s="7">
        <v>9</v>
      </c>
      <c r="F403" s="319" t="s">
        <v>560</v>
      </c>
      <c r="G403" s="7"/>
      <c r="H403" s="318">
        <f>'4-Отчет за собствения капитал'!K22</f>
        <v>0</v>
      </c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27" t="str">
        <f t="shared" si="27"/>
        <v>Интерпром ЕООД</v>
      </c>
      <c r="B404" s="27" t="str">
        <f t="shared" si="28"/>
        <v>121115366</v>
      </c>
      <c r="C404" s="317">
        <f t="shared" si="29"/>
        <v>42735</v>
      </c>
      <c r="D404" s="7" t="s">
        <v>563</v>
      </c>
      <c r="E404" s="7">
        <v>9</v>
      </c>
      <c r="F404" s="319" t="s">
        <v>562</v>
      </c>
      <c r="G404" s="7"/>
      <c r="H404" s="318">
        <f>'4-Отчет за собствения капитал'!K23</f>
        <v>0</v>
      </c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27" t="str">
        <f t="shared" si="27"/>
        <v>Интерпром ЕООД</v>
      </c>
      <c r="B405" s="27" t="str">
        <f t="shared" si="28"/>
        <v>121115366</v>
      </c>
      <c r="C405" s="317">
        <f t="shared" si="29"/>
        <v>42735</v>
      </c>
      <c r="D405" s="7" t="s">
        <v>565</v>
      </c>
      <c r="E405" s="7">
        <v>9</v>
      </c>
      <c r="F405" s="319" t="s">
        <v>564</v>
      </c>
      <c r="G405" s="7"/>
      <c r="H405" s="318">
        <f>'4-Отчет за собствения капитал'!K24</f>
        <v>0</v>
      </c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27" t="str">
        <f t="shared" si="27"/>
        <v>Интерпром ЕООД</v>
      </c>
      <c r="B406" s="27" t="str">
        <f t="shared" si="28"/>
        <v>121115366</v>
      </c>
      <c r="C406" s="317">
        <f t="shared" si="29"/>
        <v>42735</v>
      </c>
      <c r="D406" s="7" t="s">
        <v>568</v>
      </c>
      <c r="E406" s="7">
        <v>9</v>
      </c>
      <c r="F406" s="319" t="s">
        <v>567</v>
      </c>
      <c r="G406" s="7"/>
      <c r="H406" s="318">
        <f>'4-Отчет за собствения капитал'!K25</f>
        <v>0</v>
      </c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27" t="str">
        <f t="shared" si="27"/>
        <v>Интерпром ЕООД</v>
      </c>
      <c r="B407" s="27" t="str">
        <f t="shared" si="28"/>
        <v>121115366</v>
      </c>
      <c r="C407" s="317">
        <f t="shared" si="29"/>
        <v>42735</v>
      </c>
      <c r="D407" s="7" t="s">
        <v>570</v>
      </c>
      <c r="E407" s="7">
        <v>9</v>
      </c>
      <c r="F407" s="319" t="s">
        <v>569</v>
      </c>
      <c r="G407" s="7"/>
      <c r="H407" s="318">
        <f>'4-Отчет за собствения капитал'!K26</f>
        <v>0</v>
      </c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27" t="str">
        <f t="shared" si="27"/>
        <v>Интерпром ЕООД</v>
      </c>
      <c r="B408" s="27" t="str">
        <f t="shared" si="28"/>
        <v>121115366</v>
      </c>
      <c r="C408" s="317">
        <f t="shared" si="29"/>
        <v>42735</v>
      </c>
      <c r="D408" s="7" t="s">
        <v>571</v>
      </c>
      <c r="E408" s="7">
        <v>9</v>
      </c>
      <c r="F408" s="319" t="s">
        <v>564</v>
      </c>
      <c r="G408" s="7"/>
      <c r="H408" s="318">
        <f>'4-Отчет за собствения капитал'!K27</f>
        <v>0</v>
      </c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27" t="str">
        <f t="shared" si="27"/>
        <v>Интерпром ЕООД</v>
      </c>
      <c r="B409" s="27" t="str">
        <f t="shared" si="28"/>
        <v>121115366</v>
      </c>
      <c r="C409" s="317">
        <f t="shared" si="29"/>
        <v>42735</v>
      </c>
      <c r="D409" s="7" t="s">
        <v>572</v>
      </c>
      <c r="E409" s="7">
        <v>9</v>
      </c>
      <c r="F409" s="319" t="s">
        <v>567</v>
      </c>
      <c r="G409" s="7"/>
      <c r="H409" s="318">
        <f>'4-Отчет за собствения капитал'!K28</f>
        <v>0</v>
      </c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27" t="str">
        <f t="shared" ref="A410:A459" si="30">pdeName</f>
        <v>Интерпром ЕООД</v>
      </c>
      <c r="B410" s="27" t="str">
        <f t="shared" ref="B410:B459" si="31">pdeBulstat</f>
        <v>121115366</v>
      </c>
      <c r="C410" s="317">
        <f t="shared" ref="C410:C459" si="32">endDate</f>
        <v>42735</v>
      </c>
      <c r="D410" s="7" t="s">
        <v>574</v>
      </c>
      <c r="E410" s="7">
        <v>9</v>
      </c>
      <c r="F410" s="319" t="s">
        <v>573</v>
      </c>
      <c r="G410" s="7"/>
      <c r="H410" s="318">
        <f>'4-Отчет за собствения капитал'!K29</f>
        <v>0</v>
      </c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27" t="str">
        <f t="shared" si="30"/>
        <v>Интерпром ЕООД</v>
      </c>
      <c r="B411" s="27" t="str">
        <f t="shared" si="31"/>
        <v>121115366</v>
      </c>
      <c r="C411" s="317">
        <f t="shared" si="32"/>
        <v>42735</v>
      </c>
      <c r="D411" s="7" t="s">
        <v>576</v>
      </c>
      <c r="E411" s="7">
        <v>9</v>
      </c>
      <c r="F411" s="319" t="s">
        <v>575</v>
      </c>
      <c r="G411" s="7"/>
      <c r="H411" s="318">
        <f>'4-Отчет за собствения капитал'!K30</f>
        <v>0</v>
      </c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27" t="str">
        <f t="shared" si="30"/>
        <v>Интерпром ЕООД</v>
      </c>
      <c r="B412" s="27" t="str">
        <f t="shared" si="31"/>
        <v>121115366</v>
      </c>
      <c r="C412" s="317">
        <f t="shared" si="32"/>
        <v>42735</v>
      </c>
      <c r="D412" s="7" t="s">
        <v>578</v>
      </c>
      <c r="E412" s="7">
        <v>9</v>
      </c>
      <c r="F412" s="319" t="s">
        <v>577</v>
      </c>
      <c r="G412" s="7"/>
      <c r="H412" s="318">
        <f>'4-Отчет за собствения капитал'!K31</f>
        <v>0</v>
      </c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27" t="str">
        <f t="shared" si="30"/>
        <v>Интерпром ЕООД</v>
      </c>
      <c r="B413" s="27" t="str">
        <f t="shared" si="31"/>
        <v>121115366</v>
      </c>
      <c r="C413" s="317">
        <f t="shared" si="32"/>
        <v>42735</v>
      </c>
      <c r="D413" s="7" t="s">
        <v>581</v>
      </c>
      <c r="E413" s="7">
        <v>9</v>
      </c>
      <c r="F413" s="319" t="s">
        <v>580</v>
      </c>
      <c r="G413" s="7"/>
      <c r="H413" s="318">
        <f>'4-Отчет за собствения капитал'!K32</f>
        <v>0</v>
      </c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27" t="str">
        <f t="shared" si="30"/>
        <v>Интерпром ЕООД</v>
      </c>
      <c r="B414" s="27" t="str">
        <f t="shared" si="31"/>
        <v>121115366</v>
      </c>
      <c r="C414" s="317">
        <f t="shared" si="32"/>
        <v>42735</v>
      </c>
      <c r="D414" s="7" t="s">
        <v>583</v>
      </c>
      <c r="E414" s="7">
        <v>9</v>
      </c>
      <c r="F414" s="319" t="s">
        <v>582</v>
      </c>
      <c r="G414" s="7"/>
      <c r="H414" s="318">
        <f>'4-Отчет за собствения капитал'!K33</f>
        <v>0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27" t="str">
        <f t="shared" si="30"/>
        <v>Интерпром ЕООД</v>
      </c>
      <c r="B415" s="27" t="str">
        <f t="shared" si="31"/>
        <v>121115366</v>
      </c>
      <c r="C415" s="317">
        <f t="shared" si="32"/>
        <v>42735</v>
      </c>
      <c r="D415" s="7" t="s">
        <v>585</v>
      </c>
      <c r="E415" s="7">
        <v>9</v>
      </c>
      <c r="F415" s="319" t="s">
        <v>584</v>
      </c>
      <c r="G415" s="7"/>
      <c r="H415" s="318">
        <f>'4-Отчет за собствения капитал'!K34</f>
        <v>0</v>
      </c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27" t="str">
        <f t="shared" si="30"/>
        <v>Интерпром ЕООД</v>
      </c>
      <c r="B416" s="27" t="str">
        <f t="shared" si="31"/>
        <v>121115366</v>
      </c>
      <c r="C416" s="317">
        <f t="shared" si="32"/>
        <v>42735</v>
      </c>
      <c r="D416" s="7" t="s">
        <v>535</v>
      </c>
      <c r="E416" s="7">
        <v>10</v>
      </c>
      <c r="F416" s="319" t="s">
        <v>534</v>
      </c>
      <c r="G416" s="7"/>
      <c r="H416" s="318">
        <f>'4-Отчет за собствения капитал'!L13</f>
        <v>25911</v>
      </c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27" t="str">
        <f t="shared" si="30"/>
        <v>Интерпром ЕООД</v>
      </c>
      <c r="B417" s="27" t="str">
        <f t="shared" si="31"/>
        <v>121115366</v>
      </c>
      <c r="C417" s="317">
        <f t="shared" si="32"/>
        <v>42735</v>
      </c>
      <c r="D417" s="7" t="s">
        <v>540</v>
      </c>
      <c r="E417" s="7">
        <v>10</v>
      </c>
      <c r="F417" s="319" t="s">
        <v>539</v>
      </c>
      <c r="G417" s="7"/>
      <c r="H417" s="318">
        <f>'4-Отчет за собствения капитал'!L14</f>
        <v>0</v>
      </c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27" t="str">
        <f t="shared" si="30"/>
        <v>Интерпром ЕООД</v>
      </c>
      <c r="B418" s="27" t="str">
        <f t="shared" si="31"/>
        <v>121115366</v>
      </c>
      <c r="C418" s="317">
        <f t="shared" si="32"/>
        <v>42735</v>
      </c>
      <c r="D418" s="7" t="s">
        <v>542</v>
      </c>
      <c r="E418" s="7">
        <v>10</v>
      </c>
      <c r="F418" s="319" t="s">
        <v>541</v>
      </c>
      <c r="G418" s="7"/>
      <c r="H418" s="318">
        <f>'4-Отчет за собствения капитал'!L15</f>
        <v>0</v>
      </c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27" t="str">
        <f t="shared" si="30"/>
        <v>Интерпром ЕООД</v>
      </c>
      <c r="B419" s="27" t="str">
        <f t="shared" si="31"/>
        <v>121115366</v>
      </c>
      <c r="C419" s="317">
        <f t="shared" si="32"/>
        <v>42735</v>
      </c>
      <c r="D419" s="7" t="s">
        <v>544</v>
      </c>
      <c r="E419" s="7">
        <v>10</v>
      </c>
      <c r="F419" s="319" t="s">
        <v>543</v>
      </c>
      <c r="G419" s="7"/>
      <c r="H419" s="318">
        <f>'4-Отчет за собствения капитал'!L16</f>
        <v>0</v>
      </c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27" t="str">
        <f t="shared" si="30"/>
        <v>Интерпром ЕООД</v>
      </c>
      <c r="B420" s="27" t="str">
        <f t="shared" si="31"/>
        <v>121115366</v>
      </c>
      <c r="C420" s="317">
        <f t="shared" si="32"/>
        <v>42735</v>
      </c>
      <c r="D420" s="7" t="s">
        <v>546</v>
      </c>
      <c r="E420" s="7">
        <v>10</v>
      </c>
      <c r="F420" s="319" t="s">
        <v>545</v>
      </c>
      <c r="G420" s="7"/>
      <c r="H420" s="318">
        <f>'4-Отчет за собствения капитал'!L17</f>
        <v>25911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27" t="str">
        <f t="shared" si="30"/>
        <v>Интерпром ЕООД</v>
      </c>
      <c r="B421" s="27" t="str">
        <f t="shared" si="31"/>
        <v>121115366</v>
      </c>
      <c r="C421" s="317">
        <f t="shared" si="32"/>
        <v>42735</v>
      </c>
      <c r="D421" s="7" t="s">
        <v>551</v>
      </c>
      <c r="E421" s="7">
        <v>10</v>
      </c>
      <c r="F421" s="319" t="s">
        <v>550</v>
      </c>
      <c r="G421" s="7"/>
      <c r="H421" s="318">
        <f>'4-Отчет за собствения капитал'!L18</f>
        <v>520</v>
      </c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27" t="str">
        <f t="shared" si="30"/>
        <v>Интерпром ЕООД</v>
      </c>
      <c r="B422" s="27" t="str">
        <f t="shared" si="31"/>
        <v>121115366</v>
      </c>
      <c r="C422" s="317">
        <f t="shared" si="32"/>
        <v>42735</v>
      </c>
      <c r="D422" s="7" t="s">
        <v>555</v>
      </c>
      <c r="E422" s="7">
        <v>10</v>
      </c>
      <c r="F422" s="319" t="s">
        <v>554</v>
      </c>
      <c r="G422" s="7"/>
      <c r="H422" s="318">
        <f>'4-Отчет за собствения капитал'!L19</f>
        <v>0</v>
      </c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27" t="str">
        <f t="shared" si="30"/>
        <v>Интерпром ЕООД</v>
      </c>
      <c r="B423" s="27" t="str">
        <f t="shared" si="31"/>
        <v>121115366</v>
      </c>
      <c r="C423" s="317">
        <f t="shared" si="32"/>
        <v>42735</v>
      </c>
      <c r="D423" s="7" t="s">
        <v>557</v>
      </c>
      <c r="E423" s="7">
        <v>10</v>
      </c>
      <c r="F423" s="319" t="s">
        <v>556</v>
      </c>
      <c r="G423" s="7"/>
      <c r="H423" s="318">
        <f>'4-Отчет за собствения капитал'!L20</f>
        <v>0</v>
      </c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27" t="str">
        <f t="shared" si="30"/>
        <v>Интерпром ЕООД</v>
      </c>
      <c r="B424" s="27" t="str">
        <f t="shared" si="31"/>
        <v>121115366</v>
      </c>
      <c r="C424" s="317">
        <f t="shared" si="32"/>
        <v>42735</v>
      </c>
      <c r="D424" s="7" t="s">
        <v>559</v>
      </c>
      <c r="E424" s="7">
        <v>10</v>
      </c>
      <c r="F424" s="319" t="s">
        <v>558</v>
      </c>
      <c r="G424" s="7"/>
      <c r="H424" s="318">
        <f>'4-Отчет за собствения капитал'!L21</f>
        <v>0</v>
      </c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27" t="str">
        <f t="shared" si="30"/>
        <v>Интерпром ЕООД</v>
      </c>
      <c r="B425" s="27" t="str">
        <f t="shared" si="31"/>
        <v>121115366</v>
      </c>
      <c r="C425" s="317">
        <f t="shared" si="32"/>
        <v>42735</v>
      </c>
      <c r="D425" s="7" t="s">
        <v>561</v>
      </c>
      <c r="E425" s="7">
        <v>10</v>
      </c>
      <c r="F425" s="319" t="s">
        <v>560</v>
      </c>
      <c r="G425" s="7"/>
      <c r="H425" s="318">
        <f>'4-Отчет за собствения капитал'!L22</f>
        <v>0</v>
      </c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27" t="str">
        <f t="shared" si="30"/>
        <v>Интерпром ЕООД</v>
      </c>
      <c r="B426" s="27" t="str">
        <f t="shared" si="31"/>
        <v>121115366</v>
      </c>
      <c r="C426" s="317">
        <f t="shared" si="32"/>
        <v>42735</v>
      </c>
      <c r="D426" s="7" t="s">
        <v>563</v>
      </c>
      <c r="E426" s="7">
        <v>10</v>
      </c>
      <c r="F426" s="319" t="s">
        <v>562</v>
      </c>
      <c r="G426" s="7"/>
      <c r="H426" s="318">
        <f>'4-Отчет за собствения капитал'!L23</f>
        <v>0</v>
      </c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27" t="str">
        <f t="shared" si="30"/>
        <v>Интерпром ЕООД</v>
      </c>
      <c r="B427" s="27" t="str">
        <f t="shared" si="31"/>
        <v>121115366</v>
      </c>
      <c r="C427" s="317">
        <f t="shared" si="32"/>
        <v>42735</v>
      </c>
      <c r="D427" s="7" t="s">
        <v>565</v>
      </c>
      <c r="E427" s="7">
        <v>10</v>
      </c>
      <c r="F427" s="319" t="s">
        <v>564</v>
      </c>
      <c r="G427" s="7"/>
      <c r="H427" s="318">
        <f>'4-Отчет за собствения капитал'!L24</f>
        <v>0</v>
      </c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27" t="str">
        <f t="shared" si="30"/>
        <v>Интерпром ЕООД</v>
      </c>
      <c r="B428" s="27" t="str">
        <f t="shared" si="31"/>
        <v>121115366</v>
      </c>
      <c r="C428" s="317">
        <f t="shared" si="32"/>
        <v>42735</v>
      </c>
      <c r="D428" s="7" t="s">
        <v>568</v>
      </c>
      <c r="E428" s="7">
        <v>10</v>
      </c>
      <c r="F428" s="319" t="s">
        <v>567</v>
      </c>
      <c r="G428" s="7"/>
      <c r="H428" s="318">
        <f>'4-Отчет за собствения капитал'!L25</f>
        <v>0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27" t="str">
        <f t="shared" si="30"/>
        <v>Интерпром ЕООД</v>
      </c>
      <c r="B429" s="27" t="str">
        <f t="shared" si="31"/>
        <v>121115366</v>
      </c>
      <c r="C429" s="317">
        <f t="shared" si="32"/>
        <v>42735</v>
      </c>
      <c r="D429" s="7" t="s">
        <v>570</v>
      </c>
      <c r="E429" s="7">
        <v>10</v>
      </c>
      <c r="F429" s="319" t="s">
        <v>569</v>
      </c>
      <c r="G429" s="7"/>
      <c r="H429" s="318">
        <f>'4-Отчет за собствения капитал'!L26</f>
        <v>0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27" t="str">
        <f t="shared" si="30"/>
        <v>Интерпром ЕООД</v>
      </c>
      <c r="B430" s="27" t="str">
        <f t="shared" si="31"/>
        <v>121115366</v>
      </c>
      <c r="C430" s="317">
        <f t="shared" si="32"/>
        <v>42735</v>
      </c>
      <c r="D430" s="7" t="s">
        <v>571</v>
      </c>
      <c r="E430" s="7">
        <v>10</v>
      </c>
      <c r="F430" s="319" t="s">
        <v>564</v>
      </c>
      <c r="G430" s="7"/>
      <c r="H430" s="318">
        <f>'4-Отчет за собствения капитал'!L27</f>
        <v>0</v>
      </c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27" t="str">
        <f t="shared" si="30"/>
        <v>Интерпром ЕООД</v>
      </c>
      <c r="B431" s="27" t="str">
        <f t="shared" si="31"/>
        <v>121115366</v>
      </c>
      <c r="C431" s="317">
        <f t="shared" si="32"/>
        <v>42735</v>
      </c>
      <c r="D431" s="7" t="s">
        <v>572</v>
      </c>
      <c r="E431" s="7">
        <v>10</v>
      </c>
      <c r="F431" s="319" t="s">
        <v>567</v>
      </c>
      <c r="G431" s="7"/>
      <c r="H431" s="318">
        <f>'4-Отчет за собствения капитал'!L28</f>
        <v>0</v>
      </c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27" t="str">
        <f t="shared" si="30"/>
        <v>Интерпром ЕООД</v>
      </c>
      <c r="B432" s="27" t="str">
        <f t="shared" si="31"/>
        <v>121115366</v>
      </c>
      <c r="C432" s="317">
        <f t="shared" si="32"/>
        <v>42735</v>
      </c>
      <c r="D432" s="7" t="s">
        <v>574</v>
      </c>
      <c r="E432" s="7">
        <v>10</v>
      </c>
      <c r="F432" s="319" t="s">
        <v>573</v>
      </c>
      <c r="G432" s="7"/>
      <c r="H432" s="318">
        <f>'4-Отчет за собствения капитал'!L29</f>
        <v>0</v>
      </c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27" t="str">
        <f t="shared" si="30"/>
        <v>Интерпром ЕООД</v>
      </c>
      <c r="B433" s="27" t="str">
        <f t="shared" si="31"/>
        <v>121115366</v>
      </c>
      <c r="C433" s="317">
        <f t="shared" si="32"/>
        <v>42735</v>
      </c>
      <c r="D433" s="7" t="s">
        <v>576</v>
      </c>
      <c r="E433" s="7">
        <v>10</v>
      </c>
      <c r="F433" s="319" t="s">
        <v>575</v>
      </c>
      <c r="G433" s="7"/>
      <c r="H433" s="318">
        <f>'4-Отчет за собствения капитал'!L30</f>
        <v>0</v>
      </c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27" t="str">
        <f t="shared" si="30"/>
        <v>Интерпром ЕООД</v>
      </c>
      <c r="B434" s="27" t="str">
        <f t="shared" si="31"/>
        <v>121115366</v>
      </c>
      <c r="C434" s="317">
        <f t="shared" si="32"/>
        <v>42735</v>
      </c>
      <c r="D434" s="7" t="s">
        <v>578</v>
      </c>
      <c r="E434" s="7">
        <v>10</v>
      </c>
      <c r="F434" s="319" t="s">
        <v>577</v>
      </c>
      <c r="G434" s="7"/>
      <c r="H434" s="318">
        <f>'4-Отчет за собствения капитал'!L31</f>
        <v>26431</v>
      </c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27" t="str">
        <f t="shared" si="30"/>
        <v>Интерпром ЕООД</v>
      </c>
      <c r="B435" s="27" t="str">
        <f t="shared" si="31"/>
        <v>121115366</v>
      </c>
      <c r="C435" s="317">
        <f t="shared" si="32"/>
        <v>42735</v>
      </c>
      <c r="D435" s="7" t="s">
        <v>581</v>
      </c>
      <c r="E435" s="7">
        <v>10</v>
      </c>
      <c r="F435" s="319" t="s">
        <v>580</v>
      </c>
      <c r="G435" s="7"/>
      <c r="H435" s="318">
        <f>'4-Отчет за собствения капитал'!L32</f>
        <v>0</v>
      </c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27" t="str">
        <f t="shared" si="30"/>
        <v>Интерпром ЕООД</v>
      </c>
      <c r="B436" s="27" t="str">
        <f t="shared" si="31"/>
        <v>121115366</v>
      </c>
      <c r="C436" s="317">
        <f t="shared" si="32"/>
        <v>42735</v>
      </c>
      <c r="D436" s="7" t="s">
        <v>583</v>
      </c>
      <c r="E436" s="7">
        <v>10</v>
      </c>
      <c r="F436" s="319" t="s">
        <v>582</v>
      </c>
      <c r="G436" s="7"/>
      <c r="H436" s="318">
        <f>'4-Отчет за собствения капитал'!L33</f>
        <v>0</v>
      </c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27" t="str">
        <f t="shared" si="30"/>
        <v>Интерпром ЕООД</v>
      </c>
      <c r="B437" s="27" t="str">
        <f t="shared" si="31"/>
        <v>121115366</v>
      </c>
      <c r="C437" s="317">
        <f t="shared" si="32"/>
        <v>42735</v>
      </c>
      <c r="D437" s="7" t="s">
        <v>585</v>
      </c>
      <c r="E437" s="7">
        <v>10</v>
      </c>
      <c r="F437" s="319" t="s">
        <v>584</v>
      </c>
      <c r="G437" s="7"/>
      <c r="H437" s="318">
        <f>'4-Отчет за собствения капитал'!L34</f>
        <v>26431</v>
      </c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27" t="str">
        <f t="shared" si="30"/>
        <v>Интерпром ЕООД</v>
      </c>
      <c r="B438" s="27" t="str">
        <f t="shared" si="31"/>
        <v>121115366</v>
      </c>
      <c r="C438" s="317">
        <f t="shared" si="32"/>
        <v>42735</v>
      </c>
      <c r="D438" s="7" t="s">
        <v>535</v>
      </c>
      <c r="E438" s="7">
        <v>11</v>
      </c>
      <c r="F438" s="319" t="s">
        <v>534</v>
      </c>
      <c r="G438" s="7"/>
      <c r="H438" s="318">
        <f>'4-Отчет за собствения капитал'!M13</f>
        <v>0</v>
      </c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27" t="str">
        <f t="shared" si="30"/>
        <v>Интерпром ЕООД</v>
      </c>
      <c r="B439" s="27" t="str">
        <f t="shared" si="31"/>
        <v>121115366</v>
      </c>
      <c r="C439" s="317">
        <f t="shared" si="32"/>
        <v>42735</v>
      </c>
      <c r="D439" s="7" t="s">
        <v>540</v>
      </c>
      <c r="E439" s="7">
        <v>11</v>
      </c>
      <c r="F439" s="319" t="s">
        <v>539</v>
      </c>
      <c r="G439" s="7"/>
      <c r="H439" s="318">
        <f>'4-Отчет за собствения капитал'!M14</f>
        <v>0</v>
      </c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27" t="str">
        <f t="shared" si="30"/>
        <v>Интерпром ЕООД</v>
      </c>
      <c r="B440" s="27" t="str">
        <f t="shared" si="31"/>
        <v>121115366</v>
      </c>
      <c r="C440" s="317">
        <f t="shared" si="32"/>
        <v>42735</v>
      </c>
      <c r="D440" s="7" t="s">
        <v>542</v>
      </c>
      <c r="E440" s="7">
        <v>11</v>
      </c>
      <c r="F440" s="319" t="s">
        <v>541</v>
      </c>
      <c r="G440" s="7"/>
      <c r="H440" s="318">
        <f>'4-Отчет за собствения капитал'!M15</f>
        <v>0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27" t="str">
        <f t="shared" si="30"/>
        <v>Интерпром ЕООД</v>
      </c>
      <c r="B441" s="27" t="str">
        <f t="shared" si="31"/>
        <v>121115366</v>
      </c>
      <c r="C441" s="317">
        <f t="shared" si="32"/>
        <v>42735</v>
      </c>
      <c r="D441" s="7" t="s">
        <v>544</v>
      </c>
      <c r="E441" s="7">
        <v>11</v>
      </c>
      <c r="F441" s="319" t="s">
        <v>543</v>
      </c>
      <c r="G441" s="7"/>
      <c r="H441" s="318">
        <f>'4-Отчет за собствения капитал'!M16</f>
        <v>0</v>
      </c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27" t="str">
        <f t="shared" si="30"/>
        <v>Интерпром ЕООД</v>
      </c>
      <c r="B442" s="27" t="str">
        <f t="shared" si="31"/>
        <v>121115366</v>
      </c>
      <c r="C442" s="317">
        <f t="shared" si="32"/>
        <v>42735</v>
      </c>
      <c r="D442" s="7" t="s">
        <v>546</v>
      </c>
      <c r="E442" s="7">
        <v>11</v>
      </c>
      <c r="F442" s="319" t="s">
        <v>545</v>
      </c>
      <c r="G442" s="7"/>
      <c r="H442" s="318">
        <f>'4-Отчет за собствения капитал'!M17</f>
        <v>0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27" t="str">
        <f t="shared" si="30"/>
        <v>Интерпром ЕООД</v>
      </c>
      <c r="B443" s="27" t="str">
        <f t="shared" si="31"/>
        <v>121115366</v>
      </c>
      <c r="C443" s="317">
        <f t="shared" si="32"/>
        <v>42735</v>
      </c>
      <c r="D443" s="7" t="s">
        <v>551</v>
      </c>
      <c r="E443" s="7">
        <v>11</v>
      </c>
      <c r="F443" s="319" t="s">
        <v>550</v>
      </c>
      <c r="G443" s="7"/>
      <c r="H443" s="318">
        <f>'4-Отчет за собствения капитал'!M18</f>
        <v>0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27" t="str">
        <f t="shared" si="30"/>
        <v>Интерпром ЕООД</v>
      </c>
      <c r="B444" s="27" t="str">
        <f t="shared" si="31"/>
        <v>121115366</v>
      </c>
      <c r="C444" s="317">
        <f t="shared" si="32"/>
        <v>42735</v>
      </c>
      <c r="D444" s="7" t="s">
        <v>555</v>
      </c>
      <c r="E444" s="7">
        <v>11</v>
      </c>
      <c r="F444" s="319" t="s">
        <v>554</v>
      </c>
      <c r="G444" s="7"/>
      <c r="H444" s="318">
        <f>'4-Отчет за собствения капитал'!M19</f>
        <v>0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27" t="str">
        <f t="shared" si="30"/>
        <v>Интерпром ЕООД</v>
      </c>
      <c r="B445" s="27" t="str">
        <f t="shared" si="31"/>
        <v>121115366</v>
      </c>
      <c r="C445" s="317">
        <f t="shared" si="32"/>
        <v>42735</v>
      </c>
      <c r="D445" s="7" t="s">
        <v>557</v>
      </c>
      <c r="E445" s="7">
        <v>11</v>
      </c>
      <c r="F445" s="319" t="s">
        <v>556</v>
      </c>
      <c r="G445" s="7"/>
      <c r="H445" s="318">
        <f>'4-Отчет за собствения капитал'!M20</f>
        <v>0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27" t="str">
        <f t="shared" si="30"/>
        <v>Интерпром ЕООД</v>
      </c>
      <c r="B446" s="27" t="str">
        <f t="shared" si="31"/>
        <v>121115366</v>
      </c>
      <c r="C446" s="317">
        <f t="shared" si="32"/>
        <v>42735</v>
      </c>
      <c r="D446" s="7" t="s">
        <v>559</v>
      </c>
      <c r="E446" s="7">
        <v>11</v>
      </c>
      <c r="F446" s="319" t="s">
        <v>558</v>
      </c>
      <c r="G446" s="7"/>
      <c r="H446" s="318">
        <f>'4-Отчет за собствения капитал'!M21</f>
        <v>0</v>
      </c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27" t="str">
        <f t="shared" si="30"/>
        <v>Интерпром ЕООД</v>
      </c>
      <c r="B447" s="27" t="str">
        <f t="shared" si="31"/>
        <v>121115366</v>
      </c>
      <c r="C447" s="317">
        <f t="shared" si="32"/>
        <v>42735</v>
      </c>
      <c r="D447" s="7" t="s">
        <v>561</v>
      </c>
      <c r="E447" s="7">
        <v>11</v>
      </c>
      <c r="F447" s="319" t="s">
        <v>560</v>
      </c>
      <c r="G447" s="7"/>
      <c r="H447" s="318">
        <f>'4-Отчет за собствения капитал'!M22</f>
        <v>0</v>
      </c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27" t="str">
        <f t="shared" si="30"/>
        <v>Интерпром ЕООД</v>
      </c>
      <c r="B448" s="27" t="str">
        <f t="shared" si="31"/>
        <v>121115366</v>
      </c>
      <c r="C448" s="317">
        <f t="shared" si="32"/>
        <v>42735</v>
      </c>
      <c r="D448" s="7" t="s">
        <v>563</v>
      </c>
      <c r="E448" s="7">
        <v>11</v>
      </c>
      <c r="F448" s="319" t="s">
        <v>562</v>
      </c>
      <c r="G448" s="7"/>
      <c r="H448" s="318">
        <f>'4-Отчет за собствения капитал'!M23</f>
        <v>0</v>
      </c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27" t="str">
        <f t="shared" si="30"/>
        <v>Интерпром ЕООД</v>
      </c>
      <c r="B449" s="27" t="str">
        <f t="shared" si="31"/>
        <v>121115366</v>
      </c>
      <c r="C449" s="317">
        <f t="shared" si="32"/>
        <v>42735</v>
      </c>
      <c r="D449" s="7" t="s">
        <v>565</v>
      </c>
      <c r="E449" s="7">
        <v>11</v>
      </c>
      <c r="F449" s="319" t="s">
        <v>564</v>
      </c>
      <c r="G449" s="7"/>
      <c r="H449" s="318">
        <f>'4-Отчет за собствения капитал'!M24</f>
        <v>0</v>
      </c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27" t="str">
        <f t="shared" si="30"/>
        <v>Интерпром ЕООД</v>
      </c>
      <c r="B450" s="27" t="str">
        <f t="shared" si="31"/>
        <v>121115366</v>
      </c>
      <c r="C450" s="317">
        <f t="shared" si="32"/>
        <v>42735</v>
      </c>
      <c r="D450" s="7" t="s">
        <v>568</v>
      </c>
      <c r="E450" s="7">
        <v>11</v>
      </c>
      <c r="F450" s="319" t="s">
        <v>567</v>
      </c>
      <c r="G450" s="7"/>
      <c r="H450" s="318">
        <f>'4-Отчет за собствения капитал'!M25</f>
        <v>0</v>
      </c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27" t="str">
        <f t="shared" si="30"/>
        <v>Интерпром ЕООД</v>
      </c>
      <c r="B451" s="27" t="str">
        <f t="shared" si="31"/>
        <v>121115366</v>
      </c>
      <c r="C451" s="317">
        <f t="shared" si="32"/>
        <v>42735</v>
      </c>
      <c r="D451" s="7" t="s">
        <v>570</v>
      </c>
      <c r="E451" s="7">
        <v>11</v>
      </c>
      <c r="F451" s="319" t="s">
        <v>569</v>
      </c>
      <c r="G451" s="7"/>
      <c r="H451" s="318">
        <f>'4-Отчет за собствения капитал'!M26</f>
        <v>0</v>
      </c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27" t="str">
        <f t="shared" si="30"/>
        <v>Интерпром ЕООД</v>
      </c>
      <c r="B452" s="27" t="str">
        <f t="shared" si="31"/>
        <v>121115366</v>
      </c>
      <c r="C452" s="317">
        <f t="shared" si="32"/>
        <v>42735</v>
      </c>
      <c r="D452" s="7" t="s">
        <v>571</v>
      </c>
      <c r="E452" s="7">
        <v>11</v>
      </c>
      <c r="F452" s="319" t="s">
        <v>564</v>
      </c>
      <c r="G452" s="7"/>
      <c r="H452" s="318">
        <f>'4-Отчет за собствения капитал'!M27</f>
        <v>0</v>
      </c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27" t="str">
        <f t="shared" si="30"/>
        <v>Интерпром ЕООД</v>
      </c>
      <c r="B453" s="27" t="str">
        <f t="shared" si="31"/>
        <v>121115366</v>
      </c>
      <c r="C453" s="317">
        <f t="shared" si="32"/>
        <v>42735</v>
      </c>
      <c r="D453" s="7" t="s">
        <v>572</v>
      </c>
      <c r="E453" s="7">
        <v>11</v>
      </c>
      <c r="F453" s="319" t="s">
        <v>567</v>
      </c>
      <c r="G453" s="7"/>
      <c r="H453" s="318">
        <f>'4-Отчет за собствения капитал'!M28</f>
        <v>0</v>
      </c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27" t="str">
        <f t="shared" si="30"/>
        <v>Интерпром ЕООД</v>
      </c>
      <c r="B454" s="27" t="str">
        <f t="shared" si="31"/>
        <v>121115366</v>
      </c>
      <c r="C454" s="317">
        <f t="shared" si="32"/>
        <v>42735</v>
      </c>
      <c r="D454" s="7" t="s">
        <v>574</v>
      </c>
      <c r="E454" s="7">
        <v>11</v>
      </c>
      <c r="F454" s="319" t="s">
        <v>573</v>
      </c>
      <c r="G454" s="7"/>
      <c r="H454" s="318">
        <f>'4-Отчет за собствения капитал'!M29</f>
        <v>0</v>
      </c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27" t="str">
        <f t="shared" si="30"/>
        <v>Интерпром ЕООД</v>
      </c>
      <c r="B455" s="27" t="str">
        <f t="shared" si="31"/>
        <v>121115366</v>
      </c>
      <c r="C455" s="317">
        <f t="shared" si="32"/>
        <v>42735</v>
      </c>
      <c r="D455" s="7" t="s">
        <v>576</v>
      </c>
      <c r="E455" s="7">
        <v>11</v>
      </c>
      <c r="F455" s="319" t="s">
        <v>575</v>
      </c>
      <c r="G455" s="7"/>
      <c r="H455" s="318">
        <f>'4-Отчет за собствения капитал'!M30</f>
        <v>0</v>
      </c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27" t="str">
        <f t="shared" si="30"/>
        <v>Интерпром ЕООД</v>
      </c>
      <c r="B456" s="27" t="str">
        <f t="shared" si="31"/>
        <v>121115366</v>
      </c>
      <c r="C456" s="317">
        <f t="shared" si="32"/>
        <v>42735</v>
      </c>
      <c r="D456" s="7" t="s">
        <v>578</v>
      </c>
      <c r="E456" s="7">
        <v>11</v>
      </c>
      <c r="F456" s="319" t="s">
        <v>577</v>
      </c>
      <c r="G456" s="7"/>
      <c r="H456" s="318">
        <f>'4-Отчет за собствения капитал'!M31</f>
        <v>0</v>
      </c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27" t="str">
        <f t="shared" si="30"/>
        <v>Интерпром ЕООД</v>
      </c>
      <c r="B457" s="27" t="str">
        <f t="shared" si="31"/>
        <v>121115366</v>
      </c>
      <c r="C457" s="317">
        <f t="shared" si="32"/>
        <v>42735</v>
      </c>
      <c r="D457" s="7" t="s">
        <v>581</v>
      </c>
      <c r="E457" s="7">
        <v>11</v>
      </c>
      <c r="F457" s="319" t="s">
        <v>580</v>
      </c>
      <c r="G457" s="7"/>
      <c r="H457" s="318">
        <f>'4-Отчет за собствения капитал'!M32</f>
        <v>0</v>
      </c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27" t="str">
        <f t="shared" si="30"/>
        <v>Интерпром ЕООД</v>
      </c>
      <c r="B458" s="27" t="str">
        <f t="shared" si="31"/>
        <v>121115366</v>
      </c>
      <c r="C458" s="317">
        <f t="shared" si="32"/>
        <v>42735</v>
      </c>
      <c r="D458" s="7" t="s">
        <v>583</v>
      </c>
      <c r="E458" s="7">
        <v>11</v>
      </c>
      <c r="F458" s="319" t="s">
        <v>582</v>
      </c>
      <c r="G458" s="7"/>
      <c r="H458" s="318">
        <f>'4-Отчет за собствения капитал'!M33</f>
        <v>0</v>
      </c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27" t="str">
        <f t="shared" si="30"/>
        <v>Интерпром ЕООД</v>
      </c>
      <c r="B459" s="27" t="str">
        <f t="shared" si="31"/>
        <v>121115366</v>
      </c>
      <c r="C459" s="317">
        <f t="shared" si="32"/>
        <v>42735</v>
      </c>
      <c r="D459" s="7" t="s">
        <v>585</v>
      </c>
      <c r="E459" s="7">
        <v>11</v>
      </c>
      <c r="F459" s="319" t="s">
        <v>584</v>
      </c>
      <c r="G459" s="7"/>
      <c r="H459" s="318">
        <f>'4-Отчет за собствения капитал'!M34</f>
        <v>0</v>
      </c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314"/>
      <c r="B460" s="314"/>
      <c r="C460" s="315"/>
      <c r="D460" s="314"/>
      <c r="E460" s="314"/>
      <c r="F460" s="316" t="s">
        <v>695</v>
      </c>
      <c r="G460" s="314"/>
      <c r="H460" s="314"/>
      <c r="I460" s="314"/>
      <c r="J460" s="314"/>
      <c r="K460" s="314"/>
      <c r="L460" s="314"/>
      <c r="M460" s="314"/>
      <c r="N460" s="314"/>
      <c r="O460" s="314"/>
      <c r="P460" s="314"/>
      <c r="Q460" s="314"/>
      <c r="R460" s="314"/>
      <c r="S460" s="314"/>
      <c r="T460" s="314"/>
      <c r="U460" s="314"/>
      <c r="V460" s="314"/>
      <c r="W460" s="314"/>
      <c r="X460" s="314"/>
      <c r="Y460" s="314"/>
      <c r="Z460" s="314"/>
    </row>
    <row r="461" spans="1:26" ht="15.75" customHeight="1">
      <c r="A461" s="314"/>
      <c r="B461" s="314"/>
      <c r="C461" s="315"/>
      <c r="D461" s="314"/>
      <c r="E461" s="314"/>
      <c r="F461" s="316" t="s">
        <v>696</v>
      </c>
      <c r="G461" s="314"/>
      <c r="H461" s="314"/>
      <c r="I461" s="314"/>
      <c r="J461" s="314"/>
      <c r="K461" s="314"/>
      <c r="L461" s="314"/>
      <c r="M461" s="314"/>
      <c r="N461" s="314"/>
      <c r="O461" s="314"/>
      <c r="P461" s="314"/>
      <c r="Q461" s="314"/>
      <c r="R461" s="314"/>
      <c r="S461" s="314"/>
      <c r="T461" s="314"/>
      <c r="U461" s="314"/>
      <c r="V461" s="314"/>
      <c r="W461" s="314"/>
      <c r="X461" s="314"/>
      <c r="Y461" s="314"/>
      <c r="Z461" s="314"/>
    </row>
    <row r="462" spans="1:26" ht="15.75" customHeight="1">
      <c r="A462" s="314"/>
      <c r="B462" s="314"/>
      <c r="C462" s="315"/>
      <c r="D462" s="314"/>
      <c r="E462" s="314"/>
      <c r="F462" s="316" t="s">
        <v>697</v>
      </c>
      <c r="G462" s="314"/>
      <c r="H462" s="314"/>
      <c r="I462" s="314"/>
      <c r="J462" s="314"/>
      <c r="K462" s="314"/>
      <c r="L462" s="314"/>
      <c r="M462" s="314"/>
      <c r="N462" s="314"/>
      <c r="O462" s="314"/>
      <c r="P462" s="314"/>
      <c r="Q462" s="314"/>
      <c r="R462" s="314"/>
      <c r="S462" s="314"/>
      <c r="T462" s="314"/>
      <c r="U462" s="314"/>
      <c r="V462" s="314"/>
      <c r="W462" s="314"/>
      <c r="X462" s="314"/>
      <c r="Y462" s="314"/>
      <c r="Z462" s="314"/>
    </row>
    <row r="463" spans="1:26" ht="15.75" customHeight="1">
      <c r="A463" s="314"/>
      <c r="B463" s="314"/>
      <c r="C463" s="315"/>
      <c r="D463" s="314"/>
      <c r="E463" s="314"/>
      <c r="F463" s="316" t="s">
        <v>698</v>
      </c>
      <c r="G463" s="314"/>
      <c r="H463" s="314"/>
      <c r="I463" s="314"/>
      <c r="J463" s="314"/>
      <c r="K463" s="314"/>
      <c r="L463" s="314"/>
      <c r="M463" s="314"/>
      <c r="N463" s="314"/>
      <c r="O463" s="314"/>
      <c r="P463" s="314"/>
      <c r="Q463" s="314"/>
      <c r="R463" s="314"/>
      <c r="S463" s="314"/>
      <c r="T463" s="314"/>
      <c r="U463" s="314"/>
      <c r="V463" s="314"/>
      <c r="W463" s="314"/>
      <c r="X463" s="314"/>
      <c r="Y463" s="314"/>
      <c r="Z463" s="314"/>
    </row>
    <row r="464" spans="1:26" ht="15.75" customHeight="1">
      <c r="A464" s="27" t="str">
        <f t="shared" ref="A464:A503" si="33">pdeName</f>
        <v>Интерпром ЕООД</v>
      </c>
      <c r="B464" s="27" t="str">
        <f t="shared" ref="B464:B503" si="34">pdeBulstat</f>
        <v>121115366</v>
      </c>
      <c r="C464" s="317">
        <f t="shared" ref="C464:C503" si="35">endDate</f>
        <v>42735</v>
      </c>
      <c r="D464" s="7" t="s">
        <v>520</v>
      </c>
      <c r="E464" s="7">
        <v>1</v>
      </c>
      <c r="F464" s="7" t="s">
        <v>496</v>
      </c>
      <c r="G464" s="7"/>
      <c r="H464" s="318">
        <f>'Справка 5'!C27</f>
        <v>339</v>
      </c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27" t="str">
        <f t="shared" si="33"/>
        <v>Интерпром ЕООД</v>
      </c>
      <c r="B465" s="27" t="str">
        <f t="shared" si="34"/>
        <v>121115366</v>
      </c>
      <c r="C465" s="317">
        <f t="shared" si="35"/>
        <v>42735</v>
      </c>
      <c r="D465" s="7" t="s">
        <v>530</v>
      </c>
      <c r="E465" s="7">
        <v>1</v>
      </c>
      <c r="F465" s="7" t="s">
        <v>521</v>
      </c>
      <c r="G465" s="7"/>
      <c r="H465" s="318">
        <f>'Справка 5'!C44</f>
        <v>11</v>
      </c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27" t="str">
        <f t="shared" si="33"/>
        <v>Интерпром ЕООД</v>
      </c>
      <c r="B466" s="27" t="str">
        <f t="shared" si="34"/>
        <v>121115366</v>
      </c>
      <c r="C466" s="317">
        <f t="shared" si="35"/>
        <v>42735</v>
      </c>
      <c r="D466" s="7" t="s">
        <v>537</v>
      </c>
      <c r="E466" s="7">
        <v>1</v>
      </c>
      <c r="F466" s="7" t="s">
        <v>531</v>
      </c>
      <c r="G466" s="7"/>
      <c r="H466" s="318">
        <f>'Справка 5'!C61</f>
        <v>0</v>
      </c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27" t="str">
        <f t="shared" si="33"/>
        <v>Интерпром ЕООД</v>
      </c>
      <c r="B467" s="27" t="str">
        <f t="shared" si="34"/>
        <v>121115366</v>
      </c>
      <c r="C467" s="317">
        <f t="shared" si="35"/>
        <v>42735</v>
      </c>
      <c r="D467" s="7" t="s">
        <v>548</v>
      </c>
      <c r="E467" s="7">
        <v>1</v>
      </c>
      <c r="F467" s="7" t="s">
        <v>538</v>
      </c>
      <c r="G467" s="7"/>
      <c r="H467" s="318">
        <f>'Справка 5'!C78</f>
        <v>0</v>
      </c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27" t="str">
        <f t="shared" si="33"/>
        <v>Интерпром ЕООД</v>
      </c>
      <c r="B468" s="27" t="str">
        <f t="shared" si="34"/>
        <v>121115366</v>
      </c>
      <c r="C468" s="317">
        <f t="shared" si="35"/>
        <v>42735</v>
      </c>
      <c r="D468" s="7" t="s">
        <v>552</v>
      </c>
      <c r="E468" s="7">
        <v>1</v>
      </c>
      <c r="F468" s="7" t="s">
        <v>493</v>
      </c>
      <c r="G468" s="7"/>
      <c r="H468" s="318">
        <f>'Справка 5'!C79</f>
        <v>350</v>
      </c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27" t="str">
        <f t="shared" si="33"/>
        <v>Интерпром ЕООД</v>
      </c>
      <c r="B469" s="27" t="str">
        <f t="shared" si="34"/>
        <v>121115366</v>
      </c>
      <c r="C469" s="317">
        <f t="shared" si="35"/>
        <v>42735</v>
      </c>
      <c r="D469" s="7" t="s">
        <v>566</v>
      </c>
      <c r="E469" s="7">
        <v>1</v>
      </c>
      <c r="F469" s="7" t="s">
        <v>496</v>
      </c>
      <c r="G469" s="7"/>
      <c r="H469" s="318">
        <f>'Справка 5'!C97</f>
        <v>0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27" t="str">
        <f t="shared" si="33"/>
        <v>Интерпром ЕООД</v>
      </c>
      <c r="B470" s="27" t="str">
        <f t="shared" si="34"/>
        <v>121115366</v>
      </c>
      <c r="C470" s="317">
        <f t="shared" si="35"/>
        <v>42735</v>
      </c>
      <c r="D470" s="7" t="s">
        <v>579</v>
      </c>
      <c r="E470" s="7">
        <v>1</v>
      </c>
      <c r="F470" s="7" t="s">
        <v>521</v>
      </c>
      <c r="G470" s="7"/>
      <c r="H470" s="318">
        <f>'Справка 5'!C114</f>
        <v>0</v>
      </c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27" t="str">
        <f t="shared" si="33"/>
        <v>Интерпром ЕООД</v>
      </c>
      <c r="B471" s="27" t="str">
        <f t="shared" si="34"/>
        <v>121115366</v>
      </c>
      <c r="C471" s="317">
        <f t="shared" si="35"/>
        <v>42735</v>
      </c>
      <c r="D471" s="7" t="s">
        <v>586</v>
      </c>
      <c r="E471" s="7">
        <v>1</v>
      </c>
      <c r="F471" s="7" t="s">
        <v>531</v>
      </c>
      <c r="G471" s="7"/>
      <c r="H471" s="318">
        <f>'Справка 5'!C131</f>
        <v>0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27" t="str">
        <f t="shared" si="33"/>
        <v>Интерпром ЕООД</v>
      </c>
      <c r="B472" s="27" t="str">
        <f t="shared" si="34"/>
        <v>121115366</v>
      </c>
      <c r="C472" s="317">
        <f t="shared" si="35"/>
        <v>42735</v>
      </c>
      <c r="D472" s="7" t="s">
        <v>588</v>
      </c>
      <c r="E472" s="7">
        <v>1</v>
      </c>
      <c r="F472" s="7" t="s">
        <v>538</v>
      </c>
      <c r="G472" s="7"/>
      <c r="H472" s="318">
        <f>'Справка 5'!C148</f>
        <v>0</v>
      </c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27" t="str">
        <f t="shared" si="33"/>
        <v>Интерпром ЕООД</v>
      </c>
      <c r="B473" s="27" t="str">
        <f t="shared" si="34"/>
        <v>121115366</v>
      </c>
      <c r="C473" s="317">
        <f t="shared" si="35"/>
        <v>42735</v>
      </c>
      <c r="D473" s="7" t="s">
        <v>590</v>
      </c>
      <c r="E473" s="7">
        <v>1</v>
      </c>
      <c r="F473" s="7" t="s">
        <v>553</v>
      </c>
      <c r="G473" s="7"/>
      <c r="H473" s="318">
        <f>'Справка 5'!C149</f>
        <v>0</v>
      </c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27" t="str">
        <f t="shared" si="33"/>
        <v>Интерпром ЕООД</v>
      </c>
      <c r="B474" s="27" t="str">
        <f t="shared" si="34"/>
        <v>121115366</v>
      </c>
      <c r="C474" s="317">
        <f t="shared" si="35"/>
        <v>42735</v>
      </c>
      <c r="D474" s="7" t="s">
        <v>520</v>
      </c>
      <c r="E474" s="7">
        <v>2</v>
      </c>
      <c r="F474" s="7" t="s">
        <v>496</v>
      </c>
      <c r="G474" s="7"/>
      <c r="H474" s="318">
        <f>'Справка 5'!D27</f>
        <v>0</v>
      </c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27" t="str">
        <f t="shared" si="33"/>
        <v>Интерпром ЕООД</v>
      </c>
      <c r="B475" s="27" t="str">
        <f t="shared" si="34"/>
        <v>121115366</v>
      </c>
      <c r="C475" s="317">
        <f t="shared" si="35"/>
        <v>42735</v>
      </c>
      <c r="D475" s="7" t="s">
        <v>530</v>
      </c>
      <c r="E475" s="7">
        <v>2</v>
      </c>
      <c r="F475" s="7" t="s">
        <v>521</v>
      </c>
      <c r="G475" s="7"/>
      <c r="H475" s="318">
        <f>'Справка 5'!D44</f>
        <v>0</v>
      </c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27" t="str">
        <f t="shared" si="33"/>
        <v>Интерпром ЕООД</v>
      </c>
      <c r="B476" s="27" t="str">
        <f t="shared" si="34"/>
        <v>121115366</v>
      </c>
      <c r="C476" s="317">
        <f t="shared" si="35"/>
        <v>42735</v>
      </c>
      <c r="D476" s="7" t="s">
        <v>537</v>
      </c>
      <c r="E476" s="7">
        <v>2</v>
      </c>
      <c r="F476" s="7" t="s">
        <v>531</v>
      </c>
      <c r="G476" s="7"/>
      <c r="H476" s="318">
        <f>'Справка 5'!D61</f>
        <v>0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27" t="str">
        <f t="shared" si="33"/>
        <v>Интерпром ЕООД</v>
      </c>
      <c r="B477" s="27" t="str">
        <f t="shared" si="34"/>
        <v>121115366</v>
      </c>
      <c r="C477" s="317">
        <f t="shared" si="35"/>
        <v>42735</v>
      </c>
      <c r="D477" s="7" t="s">
        <v>548</v>
      </c>
      <c r="E477" s="7">
        <v>2</v>
      </c>
      <c r="F477" s="7" t="s">
        <v>538</v>
      </c>
      <c r="G477" s="7"/>
      <c r="H477" s="318">
        <f>'Справка 5'!D78</f>
        <v>0</v>
      </c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27" t="str">
        <f t="shared" si="33"/>
        <v>Интерпром ЕООД</v>
      </c>
      <c r="B478" s="27" t="str">
        <f t="shared" si="34"/>
        <v>121115366</v>
      </c>
      <c r="C478" s="317">
        <f t="shared" si="35"/>
        <v>42735</v>
      </c>
      <c r="D478" s="7" t="s">
        <v>552</v>
      </c>
      <c r="E478" s="7">
        <v>2</v>
      </c>
      <c r="F478" s="7" t="s">
        <v>493</v>
      </c>
      <c r="G478" s="7"/>
      <c r="H478" s="318">
        <f>'Справка 5'!D79</f>
        <v>0</v>
      </c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27" t="str">
        <f t="shared" si="33"/>
        <v>Интерпром ЕООД</v>
      </c>
      <c r="B479" s="27" t="str">
        <f t="shared" si="34"/>
        <v>121115366</v>
      </c>
      <c r="C479" s="317">
        <f t="shared" si="35"/>
        <v>42735</v>
      </c>
      <c r="D479" s="7" t="s">
        <v>566</v>
      </c>
      <c r="E479" s="7">
        <v>2</v>
      </c>
      <c r="F479" s="7" t="s">
        <v>496</v>
      </c>
      <c r="G479" s="7"/>
      <c r="H479" s="318">
        <f>'Справка 5'!D97</f>
        <v>0</v>
      </c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27" t="str">
        <f t="shared" si="33"/>
        <v>Интерпром ЕООД</v>
      </c>
      <c r="B480" s="27" t="str">
        <f t="shared" si="34"/>
        <v>121115366</v>
      </c>
      <c r="C480" s="317">
        <f t="shared" si="35"/>
        <v>42735</v>
      </c>
      <c r="D480" s="7" t="s">
        <v>579</v>
      </c>
      <c r="E480" s="7">
        <v>2</v>
      </c>
      <c r="F480" s="7" t="s">
        <v>521</v>
      </c>
      <c r="G480" s="7"/>
      <c r="H480" s="318">
        <f>'Справка 5'!D114</f>
        <v>0</v>
      </c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27" t="str">
        <f t="shared" si="33"/>
        <v>Интерпром ЕООД</v>
      </c>
      <c r="B481" s="27" t="str">
        <f t="shared" si="34"/>
        <v>121115366</v>
      </c>
      <c r="C481" s="317">
        <f t="shared" si="35"/>
        <v>42735</v>
      </c>
      <c r="D481" s="7" t="s">
        <v>586</v>
      </c>
      <c r="E481" s="7">
        <v>2</v>
      </c>
      <c r="F481" s="7" t="s">
        <v>531</v>
      </c>
      <c r="G481" s="7"/>
      <c r="H481" s="318">
        <f>'Справка 5'!D131</f>
        <v>0</v>
      </c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27" t="str">
        <f t="shared" si="33"/>
        <v>Интерпром ЕООД</v>
      </c>
      <c r="B482" s="27" t="str">
        <f t="shared" si="34"/>
        <v>121115366</v>
      </c>
      <c r="C482" s="317">
        <f t="shared" si="35"/>
        <v>42735</v>
      </c>
      <c r="D482" s="7" t="s">
        <v>588</v>
      </c>
      <c r="E482" s="7">
        <v>2</v>
      </c>
      <c r="F482" s="7" t="s">
        <v>538</v>
      </c>
      <c r="G482" s="7"/>
      <c r="H482" s="318">
        <f>'Справка 5'!D148</f>
        <v>0</v>
      </c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27" t="str">
        <f t="shared" si="33"/>
        <v>Интерпром ЕООД</v>
      </c>
      <c r="B483" s="27" t="str">
        <f t="shared" si="34"/>
        <v>121115366</v>
      </c>
      <c r="C483" s="317">
        <f t="shared" si="35"/>
        <v>42735</v>
      </c>
      <c r="D483" s="7" t="s">
        <v>590</v>
      </c>
      <c r="E483" s="7">
        <v>2</v>
      </c>
      <c r="F483" s="7" t="s">
        <v>553</v>
      </c>
      <c r="G483" s="7"/>
      <c r="H483" s="318">
        <f>'Справка 5'!D149</f>
        <v>0</v>
      </c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27" t="str">
        <f t="shared" si="33"/>
        <v>Интерпром ЕООД</v>
      </c>
      <c r="B484" s="27" t="str">
        <f t="shared" si="34"/>
        <v>121115366</v>
      </c>
      <c r="C484" s="317">
        <f t="shared" si="35"/>
        <v>42735</v>
      </c>
      <c r="D484" s="7" t="s">
        <v>520</v>
      </c>
      <c r="E484" s="7">
        <v>3</v>
      </c>
      <c r="F484" s="7" t="s">
        <v>496</v>
      </c>
      <c r="G484" s="7"/>
      <c r="H484" s="318">
        <f>'Справка 5'!E27</f>
        <v>0</v>
      </c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27" t="str">
        <f t="shared" si="33"/>
        <v>Интерпром ЕООД</v>
      </c>
      <c r="B485" s="27" t="str">
        <f t="shared" si="34"/>
        <v>121115366</v>
      </c>
      <c r="C485" s="317">
        <f t="shared" si="35"/>
        <v>42735</v>
      </c>
      <c r="D485" s="7" t="s">
        <v>530</v>
      </c>
      <c r="E485" s="7">
        <v>3</v>
      </c>
      <c r="F485" s="7" t="s">
        <v>521</v>
      </c>
      <c r="G485" s="7"/>
      <c r="H485" s="318">
        <f>'Справка 5'!E44</f>
        <v>0</v>
      </c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27" t="str">
        <f t="shared" si="33"/>
        <v>Интерпром ЕООД</v>
      </c>
      <c r="B486" s="27" t="str">
        <f t="shared" si="34"/>
        <v>121115366</v>
      </c>
      <c r="C486" s="317">
        <f t="shared" si="35"/>
        <v>42735</v>
      </c>
      <c r="D486" s="7" t="s">
        <v>537</v>
      </c>
      <c r="E486" s="7">
        <v>3</v>
      </c>
      <c r="F486" s="7" t="s">
        <v>531</v>
      </c>
      <c r="G486" s="7"/>
      <c r="H486" s="318">
        <f>'Справка 5'!E61</f>
        <v>0</v>
      </c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27" t="str">
        <f t="shared" si="33"/>
        <v>Интерпром ЕООД</v>
      </c>
      <c r="B487" s="27" t="str">
        <f t="shared" si="34"/>
        <v>121115366</v>
      </c>
      <c r="C487" s="317">
        <f t="shared" si="35"/>
        <v>42735</v>
      </c>
      <c r="D487" s="7" t="s">
        <v>548</v>
      </c>
      <c r="E487" s="7">
        <v>3</v>
      </c>
      <c r="F487" s="7" t="s">
        <v>538</v>
      </c>
      <c r="G487" s="7"/>
      <c r="H487" s="318">
        <f>'Справка 5'!E78</f>
        <v>0</v>
      </c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27" t="str">
        <f t="shared" si="33"/>
        <v>Интерпром ЕООД</v>
      </c>
      <c r="B488" s="27" t="str">
        <f t="shared" si="34"/>
        <v>121115366</v>
      </c>
      <c r="C488" s="317">
        <f t="shared" si="35"/>
        <v>42735</v>
      </c>
      <c r="D488" s="7" t="s">
        <v>552</v>
      </c>
      <c r="E488" s="7">
        <v>3</v>
      </c>
      <c r="F488" s="7" t="s">
        <v>493</v>
      </c>
      <c r="G488" s="7"/>
      <c r="H488" s="318">
        <f>'Справка 5'!E79</f>
        <v>0</v>
      </c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27" t="str">
        <f t="shared" si="33"/>
        <v>Интерпром ЕООД</v>
      </c>
      <c r="B489" s="27" t="str">
        <f t="shared" si="34"/>
        <v>121115366</v>
      </c>
      <c r="C489" s="317">
        <f t="shared" si="35"/>
        <v>42735</v>
      </c>
      <c r="D489" s="7" t="s">
        <v>566</v>
      </c>
      <c r="E489" s="7">
        <v>3</v>
      </c>
      <c r="F489" s="7" t="s">
        <v>496</v>
      </c>
      <c r="G489" s="7"/>
      <c r="H489" s="318">
        <f>'Справка 5'!E97</f>
        <v>0</v>
      </c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27" t="str">
        <f t="shared" si="33"/>
        <v>Интерпром ЕООД</v>
      </c>
      <c r="B490" s="27" t="str">
        <f t="shared" si="34"/>
        <v>121115366</v>
      </c>
      <c r="C490" s="317">
        <f t="shared" si="35"/>
        <v>42735</v>
      </c>
      <c r="D490" s="7" t="s">
        <v>579</v>
      </c>
      <c r="E490" s="7">
        <v>3</v>
      </c>
      <c r="F490" s="7" t="s">
        <v>521</v>
      </c>
      <c r="G490" s="7"/>
      <c r="H490" s="318">
        <f>'Справка 5'!E114</f>
        <v>0</v>
      </c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27" t="str">
        <f t="shared" si="33"/>
        <v>Интерпром ЕООД</v>
      </c>
      <c r="B491" s="27" t="str">
        <f t="shared" si="34"/>
        <v>121115366</v>
      </c>
      <c r="C491" s="317">
        <f t="shared" si="35"/>
        <v>42735</v>
      </c>
      <c r="D491" s="7" t="s">
        <v>586</v>
      </c>
      <c r="E491" s="7">
        <v>3</v>
      </c>
      <c r="F491" s="7" t="s">
        <v>531</v>
      </c>
      <c r="G491" s="7"/>
      <c r="H491" s="318">
        <f>'Справка 5'!E131</f>
        <v>0</v>
      </c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27" t="str">
        <f t="shared" si="33"/>
        <v>Интерпром ЕООД</v>
      </c>
      <c r="B492" s="27" t="str">
        <f t="shared" si="34"/>
        <v>121115366</v>
      </c>
      <c r="C492" s="317">
        <f t="shared" si="35"/>
        <v>42735</v>
      </c>
      <c r="D492" s="7" t="s">
        <v>588</v>
      </c>
      <c r="E492" s="7">
        <v>3</v>
      </c>
      <c r="F492" s="7" t="s">
        <v>538</v>
      </c>
      <c r="G492" s="7"/>
      <c r="H492" s="318">
        <f>'Справка 5'!E148</f>
        <v>0</v>
      </c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27" t="str">
        <f t="shared" si="33"/>
        <v>Интерпром ЕООД</v>
      </c>
      <c r="B493" s="27" t="str">
        <f t="shared" si="34"/>
        <v>121115366</v>
      </c>
      <c r="C493" s="317">
        <f t="shared" si="35"/>
        <v>42735</v>
      </c>
      <c r="D493" s="7" t="s">
        <v>590</v>
      </c>
      <c r="E493" s="7">
        <v>3</v>
      </c>
      <c r="F493" s="7" t="s">
        <v>553</v>
      </c>
      <c r="G493" s="7"/>
      <c r="H493" s="318">
        <f>'Справка 5'!E149</f>
        <v>0</v>
      </c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27" t="str">
        <f t="shared" si="33"/>
        <v>Интерпром ЕООД</v>
      </c>
      <c r="B494" s="27" t="str">
        <f t="shared" si="34"/>
        <v>121115366</v>
      </c>
      <c r="C494" s="317">
        <f t="shared" si="35"/>
        <v>42735</v>
      </c>
      <c r="D494" s="7" t="s">
        <v>520</v>
      </c>
      <c r="E494" s="7">
        <v>4</v>
      </c>
      <c r="F494" s="7" t="s">
        <v>496</v>
      </c>
      <c r="G494" s="7"/>
      <c r="H494" s="318">
        <f>'Справка 5'!F27</f>
        <v>339</v>
      </c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27" t="str">
        <f t="shared" si="33"/>
        <v>Интерпром ЕООД</v>
      </c>
      <c r="B495" s="27" t="str">
        <f t="shared" si="34"/>
        <v>121115366</v>
      </c>
      <c r="C495" s="317">
        <f t="shared" si="35"/>
        <v>42735</v>
      </c>
      <c r="D495" s="7" t="s">
        <v>530</v>
      </c>
      <c r="E495" s="7">
        <v>4</v>
      </c>
      <c r="F495" s="7" t="s">
        <v>521</v>
      </c>
      <c r="G495" s="7"/>
      <c r="H495" s="318">
        <f>'Справка 5'!F44</f>
        <v>11</v>
      </c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27" t="str">
        <f t="shared" si="33"/>
        <v>Интерпром ЕООД</v>
      </c>
      <c r="B496" s="27" t="str">
        <f t="shared" si="34"/>
        <v>121115366</v>
      </c>
      <c r="C496" s="317">
        <f t="shared" si="35"/>
        <v>42735</v>
      </c>
      <c r="D496" s="7" t="s">
        <v>537</v>
      </c>
      <c r="E496" s="7">
        <v>4</v>
      </c>
      <c r="F496" s="7" t="s">
        <v>531</v>
      </c>
      <c r="G496" s="7"/>
      <c r="H496" s="318">
        <f>'Справка 5'!F61</f>
        <v>0</v>
      </c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27" t="str">
        <f t="shared" si="33"/>
        <v>Интерпром ЕООД</v>
      </c>
      <c r="B497" s="27" t="str">
        <f t="shared" si="34"/>
        <v>121115366</v>
      </c>
      <c r="C497" s="317">
        <f t="shared" si="35"/>
        <v>42735</v>
      </c>
      <c r="D497" s="7" t="s">
        <v>548</v>
      </c>
      <c r="E497" s="7">
        <v>4</v>
      </c>
      <c r="F497" s="7" t="s">
        <v>538</v>
      </c>
      <c r="G497" s="7"/>
      <c r="H497" s="318">
        <f>'Справка 5'!F78</f>
        <v>0</v>
      </c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27" t="str">
        <f t="shared" si="33"/>
        <v>Интерпром ЕООД</v>
      </c>
      <c r="B498" s="27" t="str">
        <f t="shared" si="34"/>
        <v>121115366</v>
      </c>
      <c r="C498" s="317">
        <f t="shared" si="35"/>
        <v>42735</v>
      </c>
      <c r="D498" s="7" t="s">
        <v>552</v>
      </c>
      <c r="E498" s="7">
        <v>4</v>
      </c>
      <c r="F498" s="7" t="s">
        <v>493</v>
      </c>
      <c r="G498" s="7"/>
      <c r="H498" s="318">
        <f>'Справка 5'!F79</f>
        <v>350</v>
      </c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27" t="str">
        <f t="shared" si="33"/>
        <v>Интерпром ЕООД</v>
      </c>
      <c r="B499" s="27" t="str">
        <f t="shared" si="34"/>
        <v>121115366</v>
      </c>
      <c r="C499" s="317">
        <f t="shared" si="35"/>
        <v>42735</v>
      </c>
      <c r="D499" s="7" t="s">
        <v>566</v>
      </c>
      <c r="E499" s="7">
        <v>4</v>
      </c>
      <c r="F499" s="7" t="s">
        <v>496</v>
      </c>
      <c r="G499" s="7"/>
      <c r="H499" s="318">
        <f>'Справка 5'!F97</f>
        <v>0</v>
      </c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27" t="str">
        <f t="shared" si="33"/>
        <v>Интерпром ЕООД</v>
      </c>
      <c r="B500" s="27" t="str">
        <f t="shared" si="34"/>
        <v>121115366</v>
      </c>
      <c r="C500" s="317">
        <f t="shared" si="35"/>
        <v>42735</v>
      </c>
      <c r="D500" s="7" t="s">
        <v>579</v>
      </c>
      <c r="E500" s="7">
        <v>4</v>
      </c>
      <c r="F500" s="7" t="s">
        <v>521</v>
      </c>
      <c r="G500" s="7"/>
      <c r="H500" s="318">
        <f>'Справка 5'!F114</f>
        <v>0</v>
      </c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27" t="str">
        <f t="shared" si="33"/>
        <v>Интерпром ЕООД</v>
      </c>
      <c r="B501" s="27" t="str">
        <f t="shared" si="34"/>
        <v>121115366</v>
      </c>
      <c r="C501" s="317">
        <f t="shared" si="35"/>
        <v>42735</v>
      </c>
      <c r="D501" s="7" t="s">
        <v>586</v>
      </c>
      <c r="E501" s="7">
        <v>4</v>
      </c>
      <c r="F501" s="7" t="s">
        <v>531</v>
      </c>
      <c r="G501" s="7"/>
      <c r="H501" s="318">
        <f>'Справка 5'!F131</f>
        <v>0</v>
      </c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27" t="str">
        <f t="shared" si="33"/>
        <v>Интерпром ЕООД</v>
      </c>
      <c r="B502" s="27" t="str">
        <f t="shared" si="34"/>
        <v>121115366</v>
      </c>
      <c r="C502" s="317">
        <f t="shared" si="35"/>
        <v>42735</v>
      </c>
      <c r="D502" s="7" t="s">
        <v>588</v>
      </c>
      <c r="E502" s="7">
        <v>4</v>
      </c>
      <c r="F502" s="7" t="s">
        <v>538</v>
      </c>
      <c r="G502" s="7"/>
      <c r="H502" s="318">
        <f>'Справка 5'!F148</f>
        <v>0</v>
      </c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27" t="str">
        <f t="shared" si="33"/>
        <v>Интерпром ЕООД</v>
      </c>
      <c r="B503" s="27" t="str">
        <f t="shared" si="34"/>
        <v>121115366</v>
      </c>
      <c r="C503" s="317">
        <f t="shared" si="35"/>
        <v>42735</v>
      </c>
      <c r="D503" s="7" t="s">
        <v>590</v>
      </c>
      <c r="E503" s="7">
        <v>4</v>
      </c>
      <c r="F503" s="7" t="s">
        <v>553</v>
      </c>
      <c r="G503" s="7"/>
      <c r="H503" s="318">
        <f>'Справка 5'!F149</f>
        <v>0</v>
      </c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24</vt:i4>
      </vt:variant>
    </vt:vector>
  </HeadingPairs>
  <TitlesOfParts>
    <vt:vector size="3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Sokolov</dc:creator>
  <cp:lastModifiedBy>Rumen Sokolov</cp:lastModifiedBy>
  <dcterms:created xsi:type="dcterms:W3CDTF">2017-04-03T06:06:52Z</dcterms:created>
  <dcterms:modified xsi:type="dcterms:W3CDTF">2017-04-03T06:06:52Z</dcterms:modified>
</cp:coreProperties>
</file>