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<sst xmlns="http://schemas.openxmlformats.org/spreadsheetml/2006/main" count="3327" uniqueCount="1549">
  <si>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</si>
  <si>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</si>
  <si>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</si>
  <si>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</si>
  <si>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</si>
  <si>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</si>
  <si>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</si>
  <si>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</si>
  <si>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</si>
  <si>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</si>
  <si>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</si>
  <si>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</si>
  <si>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</si>
  <si>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</si>
  <si>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</si>
  <si>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</si>
  <si>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</si>
  <si>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</si>
  <si>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</si>
  <si>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</si>
  <si>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</si>
  <si>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</si>
  <si>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</si>
  <si>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</si>
  <si>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</si>
  <si>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</si>
  <si>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</si>
  <si>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</si>
  <si>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</si>
  <si>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</si>
  <si>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</si>
  <si>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</si>
  <si>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</si>
  <si>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</si>
  <si>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</si>
  <si>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</si>
  <si>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</si>
  <si>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</si>
  <si>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</si>
  <si>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</si>
  <si>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</si>
  <si>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</si>
  <si>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</si>
  <si>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</si>
  <si>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</si>
  <si>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</si>
  <si>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</si>
  <si>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</si>
  <si>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</si>
  <si>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</si>
  <si>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</si>
  <si>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</si>
  <si>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</si>
  <si>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</si>
  <si>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</si>
  <si>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</si>
  <si>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</si>
  <si>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</si>
  <si>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</si>
  <si>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</si>
  <si>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</si>
  <si>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</si>
  <si>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</si>
  <si>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</si>
  <si>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</si>
  <si>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</si>
  <si>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</si>
  <si>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</si>
  <si>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</si>
  <si>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</si>
  <si>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</si>
  <si>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</si>
  <si>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</si>
  <si>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</si>
  <si>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</si>
  <si>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</si>
  <si>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</si>
  <si>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</si>
  <si>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</si>
  <si>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</si>
  <si>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</si>
  <si>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</si>
  <si>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</si>
  <si>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</si>
  <si>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</si>
  <si>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</si>
  <si>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</si>
  <si>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</si>
  <si>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</si>
  <si>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</si>
  <si>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</si>
  <si>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</si>
  <si>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</si>
  <si>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</si>
  <si>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</si>
  <si>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</si>
  <si>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</si>
  <si>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</si>
  <si>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</si>
  <si>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</si>
  <si>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</si>
  <si>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</si>
  <si>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</si>
  <si>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</si>
  <si>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</si>
  <si>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</si>
  <si>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</si>
  <si>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</si>
  <si>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</si>
  <si>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</si>
  <si>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</si>
  <si>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</si>
  <si>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</si>
  <si>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</si>
  <si>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</si>
  <si>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</si>
  <si>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</si>
  <si>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</si>
  <si>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</si>
  <si>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</si>
  <si>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</si>
  <si>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</si>
  <si>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</si>
  <si>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</si>
  <si>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</si>
  <si>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</si>
  <si>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</si>
  <si>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</si>
  <si>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</si>
  <si>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</si>
  <si>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</si>
  <si>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</si>
  <si>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</si>
  <si>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</si>
  <si>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</si>
  <si>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</si>
  <si>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</si>
  <si>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</si>
  <si>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</si>
  <si>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</si>
  <si>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</si>
  <si>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</si>
  <si>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</si>
  <si>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</si>
  <si>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</si>
  <si>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</si>
  <si>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</si>
  <si>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</si>
  <si>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</si>
  <si>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</si>
  <si>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</si>
  <si>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</si>
  <si>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</si>
  <si>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</si>
  <si>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</si>
  <si>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</si>
  <si>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</si>
  <si>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</si>
  <si>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</si>
  <si>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</si>
  <si>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</si>
  <si>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</si>
  <si>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</si>
  <si>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</si>
  <si>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</si>
  <si>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</si>
  <si>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</si>
  <si>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</si>
  <si>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</si>
  <si>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</si>
  <si>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</si>
  <si>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</si>
  <si>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</si>
  <si>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</si>
  <si>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</si>
  <si>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</si>
  <si>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</si>
  <si>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</si>
  <si>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</si>
  <si>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</si>
  <si>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</si>
  <si>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</si>
  <si>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</si>
  <si>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</si>
  <si>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</si>
  <si>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</si>
  <si>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</si>
  <si>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</si>
  <si>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</si>
  <si>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</si>
  <si>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</si>
  <si>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</si>
  <si>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</si>
  <si>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</si>
  <si>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</si>
  <si>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</si>
  <si>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</si>
  <si>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</si>
  <si>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</si>
  <si>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</si>
  <si>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</si>
  <si>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</si>
  <si>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</si>
  <si>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</si>
  <si>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</si>
  <si>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</si>
  <si>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</si>
  <si>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</si>
  <si>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</si>
  <si>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</si>
  <si>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</si>
  <si>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</si>
  <si>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</si>
  <si>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</si>
  <si>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</si>
  <si>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</si>
  <si>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</si>
  <si>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</si>
  <si>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</si>
  <si>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</si>
  <si>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</si>
  <si>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</si>
  <si>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</si>
  <si>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</si>
  <si>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</si>
  <si>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</si>
  <si>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</si>
  <si>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</si>
  <si>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</si>
  <si>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</si>
  <si>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</si>
  <si>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</si>
  <si>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</si>
  <si>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</si>
  <si>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</si>
  <si>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</si>
  <si>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</si>
  <si>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</si>
  <si>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</si>
  <si>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</si>
  <si>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</si>
  <si>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</si>
  <si>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</si>
  <si>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</si>
  <si>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</si>
  <si>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</si>
  <si>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</si>
  <si>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</si>
  <si>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</si>
  <si>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</si>
  <si>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</si>
  <si>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</si>
  <si>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</si>
  <si>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</si>
  <si>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</si>
  <si>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</si>
  <si>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</si>
  <si>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</si>
  <si>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</si>
  <si>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</si>
  <si>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</si>
  <si>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</si>
  <si>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</si>
  <si>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</si>
  <si>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</si>
  <si>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</si>
  <si>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</si>
  <si>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</si>
  <si>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</si>
  <si>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</si>
  <si>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</si>
  <si>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</si>
  <si>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</si>
  <si>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</si>
  <si>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</si>
  <si>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</si>
  <si>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</si>
  <si>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</si>
  <si>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</si>
  <si>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</si>
  <si>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</si>
  <si>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</si>
  <si>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</si>
  <si>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</si>
  <si>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</si>
  <si>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</si>
  <si>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</si>
  <si>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</si>
  <si>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</si>
  <si>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</si>
  <si>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</si>
  <si>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</si>
  <si>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</si>
  <si>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</si>
  <si>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</si>
  <si>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</si>
  <si>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</si>
  <si>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</si>
  <si>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</si>
  <si>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</si>
  <si>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</si>
  <si>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</si>
  <si>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</si>
  <si>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</si>
  <si>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</si>
  <si>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</si>
  <si>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</si>
  <si>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</si>
  <si>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</si>
  <si>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</si>
  <si>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</si>
  <si>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</si>
  <si>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</si>
  <si>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</si>
  <si>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</si>
  <si>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</si>
  <si>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</si>
  <si>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</si>
  <si>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</si>
  <si>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</si>
  <si>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</si>
  <si>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</si>
  <si>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</si>
  <si>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</si>
  <si>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</si>
  <si>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</si>
  <si>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</si>
  <si>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</si>
  <si>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</si>
  <si>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</si>
  <si>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</si>
  <si>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</si>
  <si>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</si>
  <si>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</si>
  <si>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</si>
  <si>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</si>
  <si>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</si>
  <si>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</si>
  <si>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</si>
  <si>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</si>
  <si>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</si>
  <si>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</si>
  <si>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</si>
  <si>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</si>
  <si>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</si>
  <si>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</si>
  <si>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</si>
  <si>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</si>
  <si>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</si>
  <si>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</si>
  <si>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</si>
  <si>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</si>
  <si>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</si>
  <si>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</si>
  <si>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</si>
  <si>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</si>
  <si>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</si>
  <si>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</si>
  <si>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</si>
  <si>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</si>
  <si>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</si>
  <si>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</si>
  <si>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</si>
  <si>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</si>
  <si>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</si>
  <si>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</si>
  <si>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</si>
  <si>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</si>
  <si>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</si>
  <si>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</si>
  <si>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</si>
  <si>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</si>
  <si>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</si>
  <si>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</si>
  <si>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</si>
  <si>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</si>
  <si>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</si>
  <si>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</si>
  <si>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</si>
  <si>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</si>
  <si>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</si>
  <si>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</si>
  <si>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</si>
  <si>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</si>
  <si>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</si>
  <si>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</si>
  <si>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</si>
  <si>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</si>
  <si>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</si>
  <si>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</si>
  <si>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</si>
  <si>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</si>
  <si>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</si>
  <si>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</si>
  <si>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</si>
  <si>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</si>
  <si>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</si>
  <si>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</si>
  <si>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</si>
  <si>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</si>
  <si>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</si>
  <si>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</si>
  <si>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</si>
  <si>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</si>
  <si>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</si>
  <si>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</si>
  <si>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</si>
  <si>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</si>
  <si>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</si>
  <si>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</si>
  <si>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</si>
  <si>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</si>
  <si>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</si>
  <si>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</si>
  <si>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</si>
  <si>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</si>
  <si>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</si>
  <si>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</si>
  <si>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</si>
  <si>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</si>
  <si>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</si>
  <si>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</si>
  <si>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</si>
  <si>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</si>
  <si>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</si>
  <si>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</si>
  <si>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</si>
  <si>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</si>
  <si>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</si>
  <si>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</si>
  <si>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</si>
  <si>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</si>
  <si>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</si>
  <si>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</si>
  <si>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</si>
  <si>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</si>
  <si>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</si>
  <si>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</si>
  <si>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</si>
  <si>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</si>
  <si>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</si>
  <si>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</si>
  <si>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</si>
  <si>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</si>
  <si>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</si>
  <si>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</si>
  <si>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</si>
  <si>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</si>
  <si>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</si>
  <si>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</si>
  <si>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</si>
  <si>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</si>
  <si>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</si>
  <si>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</si>
  <si>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</si>
  <si>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</si>
  <si>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</si>
  <si>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</si>
  <si>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</si>
  <si>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</si>
  <si>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</si>
  <si>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</si>
  <si>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</si>
  <si>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</si>
  <si>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</si>
  <si>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</si>
  <si>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</si>
  <si>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</si>
  <si>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</si>
  <si>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</si>
  <si>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</si>
  <si>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</si>
  <si>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</si>
  <si>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</si>
  <si>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</si>
  <si>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</si>
  <si>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</si>
  <si>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</si>
  <si>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</si>
  <si>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</si>
  <si>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</si>
  <si>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</si>
  <si>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</si>
  <si>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</si>
  <si>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</si>
  <si>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</si>
  <si>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</si>
  <si>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</si>
  <si>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</si>
  <si>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</si>
  <si>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</si>
  <si>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</si>
  <si>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</si>
  <si>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</si>
  <si>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</si>
  <si>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</si>
  <si>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</si>
  <si>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</si>
  <si>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</si>
  <si>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</si>
  <si>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</si>
  <si>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</si>
  <si>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</si>
  <si>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</si>
  <si>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</si>
  <si>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</si>
  <si>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</si>
  <si>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</si>
  <si>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</si>
  <si>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</si>
  <si>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</si>
  <si>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</si>
  <si>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</si>
  <si>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</si>
  <si>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</si>
  <si>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</si>
  <si>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</si>
  <si>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</si>
  <si>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</si>
  <si>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</si>
  <si>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</si>
  <si>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</si>
  <si>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</si>
  <si>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</si>
  <si>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</si>
  <si>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</si>
  <si>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</si>
  <si>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</si>
  <si>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</si>
  <si>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</si>
  <si>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</si>
  <si>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</si>
  <si>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</si>
  <si>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</si>
  <si>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</si>
  <si>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</si>
  <si>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</si>
  <si>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</si>
  <si>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</si>
  <si>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</si>
  <si>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</si>
  <si>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</si>
  <si>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</si>
  <si>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</si>
  <si>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</si>
  <si>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</si>
  <si>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</si>
  <si>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</si>
  <si>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</si>
  <si>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</si>
  <si>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</si>
  <si>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</si>
  <si>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</si>
  <si>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</si>
  <si>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</si>
  <si>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</si>
  <si>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</si>
  <si>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</si>
  <si>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</si>
  <si>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</si>
  <si>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</si>
  <si>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</si>
  <si>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</si>
  <si>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</si>
  <si>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</si>
  <si>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</si>
  <si>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</si>
  <si>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</si>
  <si>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</si>
  <si>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</si>
  <si>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</si>
  <si>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</si>
  <si>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</si>
  <si>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</si>
  <si>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</si>
  <si>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</si>
  <si>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</si>
  <si>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</si>
  <si>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</si>
  <si>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</si>
  <si>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</si>
  <si>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</si>
  <si>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</si>
  <si>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</si>
  <si>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</si>
  <si>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</si>
  <si>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</si>
  <si>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</si>
  <si>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</si>
  <si>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</si>
  <si>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</si>
  <si>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</si>
  <si>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</si>
  <si>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</si>
  <si>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</si>
  <si>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</si>
  <si>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</si>
  <si>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</si>
  <si>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</si>
  <si>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</si>
  <si>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</si>
  <si>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</si>
  <si>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</si>
  <si>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</si>
  <si>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</si>
  <si>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</si>
  <si>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</si>
  <si>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</si>
  <si>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</si>
  <si>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</si>
  <si>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</si>
  <si>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</si>
  <si>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</si>
  <si>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</si>
  <si>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</si>
  <si>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</si>
  <si>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</si>
  <si>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</si>
  <si>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</si>
  <si>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</si>
  <si>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</si>
  <si>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</si>
  <si>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</si>
  <si>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</si>
  <si>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</si>
  <si>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</si>
  <si>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</si>
  <si>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</si>
  <si>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</si>
  <si>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</si>
  <si>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</si>
  <si>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</si>
  <si>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</si>
  <si>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</si>
  <si>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</si>
  <si>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</si>
  <si>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</si>
  <si>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</si>
  <si>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</si>
  <si>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</si>
  <si>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</si>
  <si>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</si>
  <si>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</si>
  <si>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</si>
  <si>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</si>
  <si>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</si>
  <si>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</si>
  <si>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</si>
  <si>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</si>
  <si>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</si>
  <si>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</si>
  <si>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</si>
  <si>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</si>
  <si>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</si>
  <si>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</si>
  <si>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</si>
  <si>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</si>
  <si>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</si>
  <si>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</si>
  <si>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</si>
  <si>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</si>
  <si>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</si>
  <si>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</si>
  <si>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</si>
  <si>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</si>
  <si>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</si>
  <si>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</si>
  <si>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</si>
  <si>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</si>
  <si>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</si>
  <si>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</si>
  <si>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</si>
  <si>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</si>
  <si>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</si>
  <si>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</si>
  <si>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</si>
  <si>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</si>
  <si>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</si>
  <si>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</si>
  <si>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</si>
  <si>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</si>
  <si>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</si>
  <si>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</si>
  <si>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</si>
  <si>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</si>
  <si>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</si>
  <si>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</si>
  <si>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</si>
  <si>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</si>
  <si>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</si>
  <si>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</si>
  <si>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</si>
  <si>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</si>
  <si>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</si>
  <si>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</si>
  <si>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</si>
  <si>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</si>
  <si>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</si>
  <si>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</si>
  <si>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</si>
  <si>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</si>
  <si>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</si>
  <si>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</si>
  <si>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</si>
  <si>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</si>
  <si>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</si>
  <si>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</si>
  <si>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</si>
  <si>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</si>
  <si>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</si>
  <si>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</si>
  <si>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</si>
  <si>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</si>
  <si>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</si>
  <si>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</si>
  <si>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</si>
  <si>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</si>
  <si>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</si>
  <si>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</si>
  <si>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</si>
  <si>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</si>
  <si>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</si>
  <si>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</si>
  <si>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</si>
  <si>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</si>
  <si>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</si>
  <si>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</si>
  <si>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</si>
  <si>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</si>
  <si>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</si>
  <si>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</si>
  <si>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</si>
  <si>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</si>
  <si>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</si>
  <si>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</si>
  <si>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</si>
  <si>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</si>
  <si>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</si>
  <si>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</si>
  <si>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</si>
  <si>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</si>
  <si>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</si>
  <si>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</si>
  <si>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</si>
  <si>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</si>
  <si>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</si>
  <si>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</si>
  <si>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</si>
  <si>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</si>
  <si>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</si>
  <si>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</si>
  <si>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</si>
  <si>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</si>
  <si>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</si>
  <si>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</si>
  <si>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</si>
  <si>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</si>
  <si>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</si>
  <si>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</si>
  <si>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</si>
  <si>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</si>
  <si>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</si>
  <si>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</si>
  <si>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</si>
  <si>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</si>
  <si>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</si>
  <si>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</si>
  <si>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</si>
  <si>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</si>
  <si>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</si>
  <si>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</si>
  <si>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</si>
  <si>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</si>
  <si>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</si>
  <si>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</si>
  <si>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</si>
  <si>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</si>
  <si>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</si>
  <si>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</si>
  <si>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</si>
  <si>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</si>
  <si>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</si>
  <si>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</si>
  <si>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</si>
  <si>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</si>
  <si>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</si>
  <si>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</si>
  <si>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</si>
  <si>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</si>
  <si>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</si>
  <si>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</si>
  <si>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</si>
  <si>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</si>
  <si>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</si>
  <si>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</si>
  <si>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</si>
  <si>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</si>
  <si>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</si>
  <si>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</si>
  <si>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</si>
  <si>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</si>
  <si>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</si>
  <si>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</si>
  <si>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</si>
  <si>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</si>
  <si>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</si>
  <si>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</si>
  <si>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</si>
  <si>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</si>
  <si>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</si>
  <si>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</si>
  <si>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</si>
  <si>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</si>
  <si>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</si>
  <si>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</si>
  <si>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</si>
  <si>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</si>
  <si>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</si>
  <si>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</si>
  <si>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</si>
  <si>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</si>
  <si>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</si>
  <si>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</si>
  <si>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</si>
  <si>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</si>
  <si>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</si>
  <si>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</si>
  <si>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</si>
  <si>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</si>
  <si>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</si>
  <si>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</si>
  <si>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</si>
  <si>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</si>
  <si>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</si>
  <si>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</si>
  <si>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</si>
  <si>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</si>
  <si>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</si>
  <si>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</si>
  <si>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</si>
  <si>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</si>
  <si>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</si>
  <si>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</si>
  <si>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</si>
  <si>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</si>
  <si>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</si>
  <si>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</si>
  <si>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</si>
  <si>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</si>
  <si>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</si>
  <si>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</si>
  <si>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</si>
  <si>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</si>
  <si>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</si>
  <si>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</si>
  <si>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</si>
  <si>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</si>
  <si>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</si>
  <si>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</si>
  <si>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</si>
  <si>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</si>
  <si>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</si>
  <si>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</si>
  <si>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</si>
  <si>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</si>
  <si>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</si>
  <si>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</si>
  <si>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</si>
  <si>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</si>
  <si>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</si>
  <si>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</si>
  <si>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</si>
  <si>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</si>
  <si>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</si>
  <si>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</si>
  <si>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</si>
  <si>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</si>
  <si>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</si>
  <si>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</si>
  <si>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</si>
  <si>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</si>
  <si>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</si>
  <si>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</si>
  <si>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</si>
  <si>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</si>
  <si>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</si>
  <si>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</si>
  <si>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</si>
  <si>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</si>
  <si>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</si>
  <si>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</si>
  <si>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</si>
  <si>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</si>
  <si>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</si>
  <si>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</si>
  <si>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</si>
  <si>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</si>
  <si>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</si>
  <si>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</si>
  <si>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</si>
  <si>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</si>
  <si>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</si>
  <si>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</si>
  <si>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</si>
  <si>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</si>
  <si>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</si>
  <si>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</si>
  <si>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</si>
  <si>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</si>
  <si>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</si>
  <si>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</si>
  <si>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</si>
  <si>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</si>
  <si>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</si>
  <si>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</si>
  <si>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</si>
  <si>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</si>
  <si>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</si>
  <si>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</si>
  <si>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</si>
  <si>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</si>
  <si>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</si>
  <si>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</si>
  <si>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</si>
  <si>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</si>
  <si>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</si>
  <si>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</si>
  <si>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</si>
  <si>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</si>
  <si>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</si>
  <si>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</si>
  <si>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</si>
  <si>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</si>
  <si>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</si>
  <si>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</si>
  <si>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</si>
  <si>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</si>
  <si>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</si>
  <si>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</si>
  <si>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</si>
  <si>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</si>
  <si>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</si>
  <si>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</si>
  <si>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</si>
  <si>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</si>
  <si>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</si>
  <si>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</si>
  <si>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</si>
  <si>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</si>
  <si>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</si>
  <si>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</si>
  <si>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</si>
  <si>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</si>
  <si>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</si>
  <si>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</si>
  <si>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</si>
  <si>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</si>
  <si>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</si>
  <si>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</si>
  <si>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</si>
  <si>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</si>
  <si>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</si>
  <si>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</si>
  <si>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</si>
  <si>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</si>
  <si>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</si>
  <si>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</si>
  <si>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</si>
  <si>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</si>
  <si>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</si>
  <si>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</si>
  <si>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</si>
  <si>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</si>
  <si>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</si>
  <si>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</si>
  <si>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</si>
  <si>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</si>
  <si>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</si>
  <si>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</si>
  <si>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</si>
  <si>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</si>
  <si>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</si>
  <si>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</si>
  <si>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</si>
  <si>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</si>
  <si>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</si>
  <si>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</si>
  <si>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</si>
  <si>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</si>
  <si>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</si>
  <si>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</si>
  <si>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</si>
  <si>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</si>
  <si>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</si>
  <si>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</si>
  <si>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</si>
  <si>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</si>
  <si>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</si>
  <si>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</si>
  <si>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</si>
  <si>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</si>
  <si>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</si>
  <si>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</si>
  <si>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</si>
  <si>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</si>
  <si>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</si>
  <si>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</si>
  <si>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</si>
  <si>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</si>
  <si>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</si>
  <si>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</si>
  <si>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</si>
  <si>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</si>
  <si>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</si>
  <si>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</si>
  <si>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</si>
  <si>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</si>
  <si>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</si>
  <si>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</si>
  <si>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</si>
  <si>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</si>
  <si>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</si>
  <si>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</si>
  <si>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</si>
  <si>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</si>
  <si>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</si>
  <si>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</si>
  <si>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</si>
  <si>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</si>
  <si>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</si>
  <si>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</si>
  <si>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</si>
  <si>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</si>
  <si>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</si>
  <si>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</si>
  <si>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</si>
  <si>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</si>
  <si>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</si>
  <si>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</si>
  <si>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</si>
  <si>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</si>
  <si>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</si>
  <si>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</si>
  <si>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</si>
  <si>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</si>
  <si>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</si>
  <si>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</si>
  <si>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</si>
  <si>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</si>
  <si>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</si>
  <si>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</si>
  <si>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</si>
  <si>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</si>
  <si>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</si>
  <si>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</si>
  <si>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</si>
  <si>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</si>
  <si>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</si>
  <si>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</si>
  <si>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</si>
  <si>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</si>
  <si>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</si>
  <si>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</si>
  <si>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</si>
  <si>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</si>
  <si>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</si>
  <si>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</si>
  <si>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</si>
  <si>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</si>
  <si>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</si>
  <si>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</si>
  <si>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</si>
  <si>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</si>
  <si>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</si>
  <si>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</si>
  <si>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</si>
  <si>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</si>
  <si>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</si>
  <si>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</si>
  <si>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</si>
  <si>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</si>
  <si>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</si>
  <si>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</si>
  <si>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</si>
  <si>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</si>
  <si>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</si>
  <si>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</si>
  <si>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</si>
  <si>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</si>
  <si>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</si>
  <si>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</si>
  <si>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</si>
  <si>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</si>
  <si>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</si>
  <si>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</si>
  <si>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</si>
  <si>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</si>
  <si>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</si>
  <si>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</si>
  <si>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</si>
  <si>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</si>
  <si>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</si>
  <si>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</si>
  <si>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</si>
  <si>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</si>
  <si>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</si>
  <si>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</si>
  <si>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</si>
  <si>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</si>
  <si>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</si>
  <si>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</si>
  <si>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</si>
  <si>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</si>
  <si>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</si>
  <si>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</si>
  <si>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</si>
  <si>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</si>
  <si>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</si>
  <si>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</si>
  <si>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</si>
  <si>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</si>
  <si>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</si>
  <si>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</si>
  <si>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</si>
  <si>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</si>
  <si>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</si>
  <si>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</si>
  <si>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</si>
  <si>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</si>
  <si>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</si>
  <si>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</si>
  <si>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</si>
  <si>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</si>
  <si>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</si>
  <si>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</si>
  <si>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</si>
  <si>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</si>
  <si>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</si>
  <si>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</si>
  <si>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</si>
  <si>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</si>
  <si>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</si>
  <si>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</si>
  <si>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</si>
  <si>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</si>
  <si>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</si>
  <si>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</si>
  <si>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</si>
  <si>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</si>
  <si>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</si>
  <si>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</si>
  <si>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</si>
  <si>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</si>
  <si>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</si>
  <si>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</si>
  <si>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</si>
  <si>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</si>
  <si>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</si>
  <si>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</si>
  <si>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</si>
  <si>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</si>
  <si>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</si>
  <si>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</si>
  <si>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</si>
  <si>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</si>
  <si>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</si>
  <si>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</si>
  <si>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</si>
  <si>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</si>
  <si>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</si>
  <si>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</si>
  <si>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</si>
  <si>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</si>
  <si>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</si>
  <si>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</si>
  <si>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</si>
  <si>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</si>
  <si>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</si>
  <si>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</si>
  <si>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</si>
  <si>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</si>
  <si>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</si>
  <si>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</si>
  <si>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</si>
  <si>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</si>
  <si>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</si>
  <si>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</si>
  <si>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</si>
  <si>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</si>
  <si>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</si>
  <si>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</si>
  <si>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</si>
  <si>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</si>
  <si>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</si>
  <si>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</si>
  <si>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</si>
  <si>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</si>
  <si>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</si>
  <si>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</si>
  <si>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</si>
  <si>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</si>
  <si>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</si>
  <si>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</si>
  <si>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</si>
  <si>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</si>
  <si>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</si>
  <si>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</si>
  <si>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</si>
  <si>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</si>
  <si>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</si>
  <si>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</si>
  <si>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</si>
  <si>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</si>
  <si>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</si>
  <si>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</si>
  <si>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</si>
  <si>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</si>
  <si>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</si>
  <si>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</si>
  <si>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</si>
  <si>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</si>
  <si>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</si>
  <si>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</si>
  <si>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</si>
  <si>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</si>
  <si>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</si>
  <si>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</si>
  <si>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</si>
  <si>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</si>
  <si>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</si>
  <si>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</si>
  <si>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</si>
  <si>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</si>
  <si>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</si>
  <si>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</si>
  <si>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</si>
  <si>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</si>
  <si>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</si>
  <si>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</si>
  <si>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</si>
  <si>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</si>
  <si>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</si>
  <si>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</si>
  <si>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</si>
  <si>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</si>
  <si>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</si>
  <si>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</si>
  <si>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</si>
  <si>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</si>
  <si>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</si>
  <si>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</si>
  <si>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</si>
  <si>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</si>
  <si>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</si>
  <si>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</si>
  <si>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</si>
  <si>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</si>
  <si>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</si>
  <si>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</si>
  <si>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</si>
  <si>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</si>
  <si>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</si>
  <si>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</si>
  <si>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</si>
  <si>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</si>
  <si>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</si>
  <si>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</si>
  <si>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</si>
  <si>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</si>
  <si>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</si>
  <si>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</si>
  <si>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</si>
  <si>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</si>
  <si>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</si>
  <si>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</si>
  <si>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</si>
  <si>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</si>
  <si>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</si>
  <si>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</si>
  <si>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</si>
  <si>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</si>
  <si>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</si>
  <si>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</si>
  <si>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</si>
  <si>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</si>
  <si>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</si>
  <si>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</si>
  <si>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</si>
  <si>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</si>
  <si>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</si>
  <si>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</si>
  <si>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</si>
  <si>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</si>
  <si>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</si>
  <si>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</si>
  <si>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</si>
  <si>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</si>
  <si>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</si>
  <si>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</si>
  <si>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</si>
  <si>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</si>
  <si>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</si>
  <si>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</si>
  <si>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</si>
  <si>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</si>
  <si>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</si>
  <si>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</si>
  <si>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</si>
  <si>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</si>
  <si>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</si>
  <si>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</si>
  <si>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</si>
  <si>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</si>
  <si>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</si>
  <si>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</si>
  <si>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</si>
  <si>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</si>
  <si>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</si>
  <si>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</si>
  <si>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</si>
  <si>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</si>
  <si>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</si>
  <si>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</si>
  <si>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</si>
  <si>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</si>
  <si>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</si>
  <si>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</si>
  <si>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</si>
  <si>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</si>
  <si>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</si>
  <si>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</si>
  <si>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</si>
  <si>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</si>
  <si>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</si>
  <si>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</si>
  <si>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</si>
  <si>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</si>
  <si>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</si>
  <si>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</si>
  <si>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</si>
  <si>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</si>
  <si>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</si>
  <si>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</si>
  <si>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</si>
  <si>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</si>
  <si>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</si>
  <si>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</si>
  <si>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</si>
  <si>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</si>
  <si>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</si>
  <si>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</si>
  <si>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</si>
  <si>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</si>
  <si>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</si>
  <si>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</si>
  <si>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</si>
  <si>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</si>
  <si>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</si>
  <si>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</si>
  <si>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</si>
  <si>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</si>
  <si>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</si>
  <si>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</si>
  <si>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</si>
  <si>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</si>
  <si>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</si>
  <si>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</si>
  <si>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</si>
  <si>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</si>
  <si>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</si>
  <si>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</si>
  <si>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</si>
  <si>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</si>
  <si>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</si>
  <si>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</si>
  <si>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</si>
  <si>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</si>
  <si>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</si>
  <si>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</si>
  <si>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</si>
  <si>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</si>
  <si>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</si>
  <si>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</si>
  <si>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</si>
  <si>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</si>
  <si>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</si>
  <si>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</si>
  <si>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</si>
  <si>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</si>
  <si>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</si>
  <si>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</si>
  <si>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</si>
  <si>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</si>
  <si>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</si>
  <si>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</si>
  <si>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</si>
  <si>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</si>
  <si>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</si>
  <si>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</si>
  <si>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</si>
  <si>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</si>
  <si>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</si>
  <si>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</si>
  <si>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</si>
  <si>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</si>
  <si>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</si>
  <si>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</si>
  <si>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</si>
  <si>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</si>
  <si>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</si>
  <si>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</si>
  <si>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</si>
  <si>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</si>
  <si>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</si>
  <si>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</si>
  <si>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</si>
  <si>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</si>
  <si>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</si>
  <si>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</si>
  <si>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</si>
  <si>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</si>
  <si>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</si>
  <si>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</si>
  <si>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</si>
  <si>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</si>
  <si>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</si>
  <si>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</si>
  <si>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</si>
  <si>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</si>
  <si>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</si>
  <si>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</si>
  <si>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</si>
  <si>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</si>
  <si>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</si>
  <si>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</si>
  <si>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</si>
  <si>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</si>
  <si>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</si>
  <si>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</si>
  <si>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</si>
  <si>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</si>
  <si>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</si>
  <si>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</si>
  <si>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</si>
  <si>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</si>
  <si>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</si>
  <si>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</si>
  <si>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</si>
  <si>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</si>
  <si>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</si>
  <si>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</si>
  <si>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</si>
  <si>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</si>
  <si>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</si>
  <si>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</si>
  <si>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</si>
  <si>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</si>
  <si>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</si>
  <si>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</si>
  <si>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</si>
  <si>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</si>
  <si>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</si>
  <si>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</si>
  <si>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</si>
  <si>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</si>
  <si>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</si>
  <si>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</si>
  <si>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</si>
  <si>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</si>
  <si>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</si>
  <si>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</si>
  <si>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</si>
  <si>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</si>
  <si>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</si>
  <si>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</si>
  <si>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</si>
  <si>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</si>
  <si>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</si>
  <si>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</si>
  <si>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</si>
  <si>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</si>
  <si>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</si>
  <si>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</si>
  <si>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</si>
  <si>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</si>
  <si>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</si>
  <si>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</si>
  <si>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</si>
  <si>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</si>
  <si>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</si>
  <si>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</si>
  <si>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</si>
  <si>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</si>
  <si>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</si>
  <si>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</si>
  <si>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</si>
  <si>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Bulgaria SOFIX UCITS ETF</t>
  </si>
  <si>
    <t>05-1628</t>
  </si>
  <si>
    <t>177067176</t>
  </si>
  <si>
    <t>Химимпорт АД</t>
  </si>
  <si>
    <t>BG1100046066</t>
  </si>
  <si>
    <t>БФБ София</t>
  </si>
  <si>
    <t>CHIM</t>
  </si>
  <si>
    <t>BG1100003166</t>
  </si>
  <si>
    <t>Холдинг Варна А АД</t>
  </si>
  <si>
    <t>BG1100036984</t>
  </si>
  <si>
    <t>HVAR</t>
  </si>
  <si>
    <t>Доверие - Обединен Холдинг АД</t>
  </si>
  <si>
    <t>BG1100038980</t>
  </si>
  <si>
    <t>DUH</t>
  </si>
  <si>
    <t>Еврохолд България АД</t>
  </si>
  <si>
    <t>BG1100114062</t>
  </si>
  <si>
    <t>EUBG</t>
  </si>
  <si>
    <t>Фонд за недвижими имоти България АДСИЦ</t>
  </si>
  <si>
    <t>BG1100001053</t>
  </si>
  <si>
    <t>BREF</t>
  </si>
  <si>
    <t>Софарма АД</t>
  </si>
  <si>
    <t>BG11SOSOBT18</t>
  </si>
  <si>
    <t>SFA</t>
  </si>
  <si>
    <t>Неохим АД</t>
  </si>
  <si>
    <t>BG11NEDIAT11</t>
  </si>
  <si>
    <t>NEOH</t>
  </si>
  <si>
    <t>Адванс Терафонд АДСИЦ</t>
  </si>
  <si>
    <t>BG1100025052</t>
  </si>
  <si>
    <t>ATER</t>
  </si>
  <si>
    <t>Централна Кооперативна Банка АД</t>
  </si>
  <si>
    <t>BG1100014973</t>
  </si>
  <si>
    <t>CCB</t>
  </si>
  <si>
    <t>Първа инвестиционна банка АД</t>
  </si>
  <si>
    <t>BG1100106050</t>
  </si>
  <si>
    <t>FIB</t>
  </si>
  <si>
    <t/>
  </si>
  <si>
    <t>СОФАРМА ТРЕЙДИНГ АД</t>
  </si>
  <si>
    <t>BG1100086070</t>
  </si>
  <si>
    <t>SFT</t>
  </si>
  <si>
    <t>БЪЛГАРСКА ФОНДОВА БОРСА</t>
  </si>
  <si>
    <t>BG1100016978</t>
  </si>
  <si>
    <t>BSE</t>
  </si>
  <si>
    <t>М+С Хидравлик АД</t>
  </si>
  <si>
    <t>BG11MPKAAT18</t>
  </si>
  <si>
    <t>MSH</t>
  </si>
  <si>
    <t>Елана Агрокредит АД-София</t>
  </si>
  <si>
    <t>BG1100040101</t>
  </si>
  <si>
    <t>EAC</t>
  </si>
  <si>
    <t>Шелли Груп АД</t>
  </si>
  <si>
    <t>SLYG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</si>
  <si>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</si>
  <si>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По причини извън контрола на УД „Експат Асет Мениджмънт“ ЕАД: Пазарната цена на инвестицията в акциите на Шелли Груп АД се е увеличила.</t>
  </si>
  <si>
    <t>Позицията е влезнала в инв. лимит вследствие намаляване на теглото ѝ в портфейла на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</si>
</sst>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45296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BULGARIA SOFIX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BULGARIA SOFIX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45296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BULGARIA SOFIX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BULGARIA SOFIX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45296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1546</v>
      </c>
      <c r="C11" s="584" t="s">
        <v>1547</v>
      </c>
      <c r="D11" s="584" t="s">
        <v>1548</v>
      </c>
      <c r="E11" s="598">
        <v>45162</v>
      </c>
      <c r="F11" s="598">
        <v>45169</v>
      </c>
      <c r="G11" s="598">
        <v>45346</v>
      </c>
      <c r="H11" s="598">
        <v>45275</v>
      </c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BULGARIA SOFIX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6173961</v>
      </c>
      <c r="E11" s="347">
        <f>'1-SB'!D47</f>
        <v>5486014</v>
      </c>
      <c r="F11" s="345"/>
    </row>
    <row r="12" spans="2:6" ht="15.75">
      <c r="B12" s="341"/>
      <c r="C12" s="341" t="s">
        <v>1353</v>
      </c>
      <c r="D12" s="346">
        <f>'1-SB'!G47</f>
        <v>6173961</v>
      </c>
      <c r="E12" s="347">
        <f>'1-SB'!H47</f>
        <v>5486014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160061</v>
      </c>
      <c r="E19" s="346">
        <f>'1-SB'!C25</f>
        <v>160061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160061</v>
      </c>
      <c r="E20" s="356">
        <f>'1-SB'!C22</f>
        <v>160061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5586189</v>
      </c>
      <c r="E26" s="360">
        <f>'1-SB'!G11</f>
        <v>5586189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6113501</v>
      </c>
      <c r="E27" s="360">
        <f>'1-SB'!G16</f>
        <v>6113501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6476735</v>
      </c>
      <c r="E28" s="360">
        <f>'1-SB'!G19+'1-SB'!G21</f>
        <v>6476735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-12008455</v>
      </c>
      <c r="E29" s="360">
        <f>'1-SB'!G20+'1-SB'!G22</f>
        <v>-12008455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6167970</v>
      </c>
      <c r="E30" s="362">
        <f>'1-SB'!G24</f>
        <v>6167970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143136</v>
      </c>
      <c r="E41" s="356">
        <f>'1-SB'!C43</f>
        <v>143136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5991</v>
      </c>
      <c r="E44" s="356">
        <f>'1-SB'!G40</f>
        <v>5991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5870764</v>
      </c>
      <c r="E47" s="356">
        <f>'1-SB'!C16+'1-SB'!C37</f>
        <v>5870764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Bulgaria SOFIX UCITS ETF</v>
      </c>
      <c r="B3" s="386" t="str">
        <f aca="true" t="shared" si="1" ref="B3:B34">dfRG</f>
        <v>05-1628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Bulgaria SOFIX UCITS ETF</v>
      </c>
      <c r="B4" s="386" t="str">
        <f t="shared" si="1"/>
        <v>05-1628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Bulgaria SOFIX UCITS ETF</v>
      </c>
      <c r="B5" s="386" t="str">
        <f t="shared" si="1"/>
        <v>05-1628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Bulgaria SOFIX UCITS ETF</v>
      </c>
      <c r="B6" s="386" t="str">
        <f t="shared" si="1"/>
        <v>05-1628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Bulgaria SOFIX UCITS ETF</v>
      </c>
      <c r="B7" s="386" t="str">
        <f t="shared" si="1"/>
        <v>05-1628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Bulgaria SOFIX UCITS ETF</v>
      </c>
      <c r="B8" s="386" t="str">
        <f t="shared" si="1"/>
        <v>05-1628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Bulgaria SOFIX UCITS ETF</v>
      </c>
      <c r="B9" s="386" t="str">
        <f t="shared" si="1"/>
        <v>05-1628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Bulgaria SOFIX UCITS ETF</v>
      </c>
      <c r="B10" s="386" t="str">
        <f t="shared" si="1"/>
        <v>05-1628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Bulgaria SOFIX UCITS ETF</v>
      </c>
      <c r="B11" s="386" t="str">
        <f t="shared" si="1"/>
        <v>05-1628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Bulgaria SOFIX UCITS ETF</v>
      </c>
      <c r="B12" s="386" t="str">
        <f t="shared" si="1"/>
        <v>05-1628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Bulgaria SOFIX UCITS ETF</v>
      </c>
      <c r="B13" s="386" t="str">
        <f t="shared" si="1"/>
        <v>05-1628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Bulgaria SOFIX UCITS ETF</v>
      </c>
      <c r="B14" s="386" t="str">
        <f t="shared" si="1"/>
        <v>05-1628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Bulgaria SOFIX UCITS ETF</v>
      </c>
      <c r="B15" s="386" t="str">
        <f t="shared" si="1"/>
        <v>05-1628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160061</v>
      </c>
    </row>
    <row r="16" spans="1:7" ht="15.75">
      <c r="A16" s="385" t="str">
        <f t="shared" si="0"/>
        <v>Expat Bulgaria SOFIX UCITS ETF</v>
      </c>
      <c r="B16" s="386" t="str">
        <f t="shared" si="1"/>
        <v>05-1628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Bulgaria SOFIX UCITS ETF</v>
      </c>
      <c r="B17" s="386" t="str">
        <f t="shared" si="1"/>
        <v>05-1628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Bulgaria SOFIX UCITS ETF</v>
      </c>
      <c r="B18" s="386" t="str">
        <f t="shared" si="1"/>
        <v>05-1628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160061</v>
      </c>
    </row>
    <row r="19" spans="1:7" ht="15.75">
      <c r="A19" s="385" t="str">
        <f t="shared" si="0"/>
        <v>Expat Bulgaria SOFIX UCITS ETF</v>
      </c>
      <c r="B19" s="386" t="str">
        <f t="shared" si="1"/>
        <v>05-1628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Bulgaria SOFIX UCITS ETF</v>
      </c>
      <c r="B20" s="386" t="str">
        <f t="shared" si="1"/>
        <v>05-1628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5870764</v>
      </c>
    </row>
    <row r="21" spans="1:7" ht="15.75">
      <c r="A21" s="385" t="str">
        <f t="shared" si="0"/>
        <v>Expat Bulgaria SOFIX UCITS ETF</v>
      </c>
      <c r="B21" s="386" t="str">
        <f t="shared" si="1"/>
        <v>05-1628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5870764</v>
      </c>
    </row>
    <row r="22" spans="1:7" ht="15.75">
      <c r="A22" s="385" t="str">
        <f t="shared" si="0"/>
        <v>Expat Bulgaria SOFIX UCITS ETF</v>
      </c>
      <c r="B22" s="386" t="str">
        <f t="shared" si="1"/>
        <v>05-1628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Bulgaria SOFIX UCITS ETF</v>
      </c>
      <c r="B23" s="386" t="str">
        <f t="shared" si="1"/>
        <v>05-1628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Bulgaria SOFIX UCITS ETF</v>
      </c>
      <c r="B24" s="386" t="str">
        <f t="shared" si="1"/>
        <v>05-1628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Bulgaria SOFIX UCITS ETF</v>
      </c>
      <c r="B25" s="386" t="str">
        <f t="shared" si="1"/>
        <v>05-1628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Bulgaria SOFIX UCITS ETF</v>
      </c>
      <c r="B26" s="386" t="str">
        <f t="shared" si="1"/>
        <v>05-1628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Bulgaria SOFIX UCITS ETF</v>
      </c>
      <c r="B27" s="386" t="str">
        <f t="shared" si="1"/>
        <v>05-1628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Bulgaria SOFIX UCITS ETF</v>
      </c>
      <c r="B28" s="386" t="str">
        <f t="shared" si="1"/>
        <v>05-1628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Bulgaria SOFIX UCITS ETF</v>
      </c>
      <c r="B29" s="386" t="str">
        <f t="shared" si="1"/>
        <v>05-1628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Bulgaria SOFIX UCITS ETF</v>
      </c>
      <c r="B30" s="386" t="str">
        <f t="shared" si="1"/>
        <v>05-1628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5870764</v>
      </c>
    </row>
    <row r="31" spans="1:7" ht="15.75">
      <c r="A31" s="385" t="str">
        <f t="shared" si="0"/>
        <v>Expat Bulgaria SOFIX UCITS ETF</v>
      </c>
      <c r="B31" s="386" t="str">
        <f t="shared" si="1"/>
        <v>05-1628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Bulgaria SOFIX UCITS ETF</v>
      </c>
      <c r="B32" s="386" t="str">
        <f t="shared" si="1"/>
        <v>05-1628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Bulgaria SOFIX UCITS ETF</v>
      </c>
      <c r="B33" s="386" t="str">
        <f t="shared" si="1"/>
        <v>05-1628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Bulgaria SOFIX UCITS ETF</v>
      </c>
      <c r="B34" s="386" t="str">
        <f t="shared" si="1"/>
        <v>05-1628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Bulgaria SOFIX UCITS ETF</v>
      </c>
      <c r="B35" s="386" t="str">
        <f aca="true" t="shared" si="4" ref="B35:B58">dfRG</f>
        <v>05-1628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143136</v>
      </c>
    </row>
    <row r="36" spans="1:7" ht="15.75">
      <c r="A36" s="385" t="str">
        <f t="shared" si="3"/>
        <v>Expat Bulgaria SOFIX UCITS ETF</v>
      </c>
      <c r="B36" s="386" t="str">
        <f t="shared" si="4"/>
        <v>05-1628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143136</v>
      </c>
    </row>
    <row r="37" spans="1:7" ht="15.75">
      <c r="A37" s="385" t="str">
        <f t="shared" si="3"/>
        <v>Expat Bulgaria SOFIX UCITS ETF</v>
      </c>
      <c r="B37" s="386" t="str">
        <f t="shared" si="4"/>
        <v>05-1628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Bulgaria SOFIX UCITS ETF</v>
      </c>
      <c r="B38" s="386" t="str">
        <f t="shared" si="4"/>
        <v>05-1628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6173961</v>
      </c>
    </row>
    <row r="39" spans="1:7" ht="15.75">
      <c r="A39" s="385" t="str">
        <f t="shared" si="3"/>
        <v>Expat Bulgaria SOFIX UCITS ETF</v>
      </c>
      <c r="B39" s="386" t="str">
        <f t="shared" si="4"/>
        <v>05-1628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6173961</v>
      </c>
    </row>
    <row r="40" spans="1:7" ht="15.75">
      <c r="A40" s="404" t="str">
        <f t="shared" si="3"/>
        <v>Expat Bulgaria SOFIX UCITS ETF</v>
      </c>
      <c r="B40" s="405" t="str">
        <f t="shared" si="4"/>
        <v>05-1628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Bulgaria SOFIX UCITS ETF</v>
      </c>
      <c r="B41" s="405" t="str">
        <f t="shared" si="4"/>
        <v>05-1628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5586189</v>
      </c>
    </row>
    <row r="42" spans="1:7" ht="15.75">
      <c r="A42" s="404" t="str">
        <f t="shared" si="3"/>
        <v>Expat Bulgaria SOFIX UCITS ETF</v>
      </c>
      <c r="B42" s="405" t="str">
        <f t="shared" si="4"/>
        <v>05-1628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Bulgaria SOFIX UCITS ETF</v>
      </c>
      <c r="B43" s="405" t="str">
        <f t="shared" si="4"/>
        <v>05-1628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6113501</v>
      </c>
    </row>
    <row r="44" spans="1:7" ht="15.75">
      <c r="A44" s="404" t="str">
        <f t="shared" si="3"/>
        <v>Expat Bulgaria SOFIX UCITS ETF</v>
      </c>
      <c r="B44" s="405" t="str">
        <f t="shared" si="4"/>
        <v>05-1628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Bulgaria SOFIX UCITS ETF</v>
      </c>
      <c r="B45" s="405" t="str">
        <f t="shared" si="4"/>
        <v>05-1628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Bulgaria SOFIX UCITS ETF</v>
      </c>
      <c r="B46" s="405" t="str">
        <f t="shared" si="4"/>
        <v>05-1628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6113501</v>
      </c>
    </row>
    <row r="47" spans="1:7" ht="15.75">
      <c r="A47" s="404" t="str">
        <f t="shared" si="3"/>
        <v>Expat Bulgaria SOFIX UCITS ETF</v>
      </c>
      <c r="B47" s="405" t="str">
        <f t="shared" si="4"/>
        <v>05-1628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Bulgaria SOFIX UCITS ETF</v>
      </c>
      <c r="B48" s="405" t="str">
        <f t="shared" si="4"/>
        <v>05-1628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-6707037</v>
      </c>
    </row>
    <row r="49" spans="1:7" ht="15.75">
      <c r="A49" s="404" t="str">
        <f t="shared" si="3"/>
        <v>Expat Bulgaria SOFIX UCITS ETF</v>
      </c>
      <c r="B49" s="405" t="str">
        <f t="shared" si="4"/>
        <v>05-1628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5301418</v>
      </c>
    </row>
    <row r="50" spans="1:7" ht="15.75">
      <c r="A50" s="404" t="str">
        <f t="shared" si="3"/>
        <v>Expat Bulgaria SOFIX UCITS ETF</v>
      </c>
      <c r="B50" s="405" t="str">
        <f t="shared" si="4"/>
        <v>05-1628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-12008455</v>
      </c>
    </row>
    <row r="51" spans="1:7" ht="15.75">
      <c r="A51" s="404" t="str">
        <f t="shared" si="3"/>
        <v>Expat Bulgaria SOFIX UCITS ETF</v>
      </c>
      <c r="B51" s="405" t="str">
        <f t="shared" si="4"/>
        <v>05-1628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1175317</v>
      </c>
    </row>
    <row r="52" spans="1:7" ht="15.75">
      <c r="A52" s="404" t="str">
        <f t="shared" si="3"/>
        <v>Expat Bulgaria SOFIX UCITS ETF</v>
      </c>
      <c r="B52" s="405" t="str">
        <f t="shared" si="4"/>
        <v>05-1628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Bulgaria SOFIX UCITS ETF</v>
      </c>
      <c r="B53" s="405" t="str">
        <f t="shared" si="4"/>
        <v>05-1628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-5531720</v>
      </c>
    </row>
    <row r="54" spans="1:7" ht="15.75">
      <c r="A54" s="404" t="str">
        <f t="shared" si="3"/>
        <v>Expat Bulgaria SOFIX UCITS ETF</v>
      </c>
      <c r="B54" s="405" t="str">
        <f t="shared" si="4"/>
        <v>05-1628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6167970</v>
      </c>
    </row>
    <row r="55" spans="1:7" ht="15.75">
      <c r="A55" s="404" t="str">
        <f t="shared" si="3"/>
        <v>Expat Bulgaria SOFIX UCITS ETF</v>
      </c>
      <c r="B55" s="405" t="str">
        <f t="shared" si="4"/>
        <v>05-1628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Bulgaria SOFIX UCITS ETF</v>
      </c>
      <c r="B56" s="405" t="str">
        <f t="shared" si="4"/>
        <v>05-1628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Bulgaria SOFIX UCITS ETF</v>
      </c>
      <c r="B57" s="405" t="str">
        <f t="shared" si="4"/>
        <v>05-1628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5991</v>
      </c>
    </row>
    <row r="58" spans="1:7" ht="15.75">
      <c r="A58" s="404" t="str">
        <f t="shared" si="3"/>
        <v>Expat Bulgaria SOFIX UCITS ETF</v>
      </c>
      <c r="B58" s="405" t="str">
        <f t="shared" si="4"/>
        <v>05-1628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369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5622</v>
      </c>
    </row>
    <row r="60" spans="1:7" ht="15.75">
      <c r="A60" s="404" t="str">
        <f aca="true" t="shared" si="6" ref="A60:A81">dfName</f>
        <v>Expat Bulgaria SOFIX UCITS ETF</v>
      </c>
      <c r="B60" s="405" t="str">
        <f aca="true" t="shared" si="7" ref="B60:B81">dfRG</f>
        <v>05-1628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Bulgaria SOFIX UCITS ETF</v>
      </c>
      <c r="B61" s="405" t="str">
        <f t="shared" si="7"/>
        <v>05-1628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Bulgaria SOFIX UCITS ETF</v>
      </c>
      <c r="B62" s="405" t="str">
        <f t="shared" si="7"/>
        <v>05-1628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Bulgaria SOFIX UCITS ETF</v>
      </c>
      <c r="B63" s="405" t="str">
        <f t="shared" si="7"/>
        <v>05-1628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Bulgaria SOFIX UCITS ETF</v>
      </c>
      <c r="B64" s="405" t="str">
        <f t="shared" si="7"/>
        <v>05-1628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Bulgaria SOFIX UCITS ETF</v>
      </c>
      <c r="B65" s="405" t="str">
        <f t="shared" si="7"/>
        <v>05-1628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Bulgaria SOFIX UCITS ETF</v>
      </c>
      <c r="B66" s="405" t="str">
        <f t="shared" si="7"/>
        <v>05-1628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Bulgaria SOFIX UCITS ETF</v>
      </c>
      <c r="B67" s="405" t="str">
        <f t="shared" si="7"/>
        <v>05-1628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Bulgaria SOFIX UCITS ETF</v>
      </c>
      <c r="B68" s="405" t="str">
        <f t="shared" si="7"/>
        <v>05-1628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Bulgaria SOFIX UCITS ETF</v>
      </c>
      <c r="B69" s="405" t="str">
        <f t="shared" si="7"/>
        <v>05-1628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5991</v>
      </c>
    </row>
    <row r="70" spans="1:7" ht="15.75">
      <c r="A70" s="404" t="str">
        <f t="shared" si="6"/>
        <v>Expat Bulgaria SOFIX UCITS ETF</v>
      </c>
      <c r="B70" s="405" t="str">
        <f t="shared" si="7"/>
        <v>05-1628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6173961</v>
      </c>
    </row>
    <row r="71" spans="1:7" ht="15.75">
      <c r="A71" s="422" t="str">
        <f t="shared" si="6"/>
        <v>Expat Bulgaria SOFIX UCITS ETF</v>
      </c>
      <c r="B71" s="423" t="str">
        <f t="shared" si="7"/>
        <v>05-1628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Bulgaria SOFIX UCITS ETF</v>
      </c>
      <c r="B72" s="423" t="str">
        <f t="shared" si="7"/>
        <v>05-1628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Bulgaria SOFIX UCITS ETF</v>
      </c>
      <c r="B73" s="423" t="str">
        <f t="shared" si="7"/>
        <v>05-1628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Bulgaria SOFIX UCITS ETF</v>
      </c>
      <c r="B74" s="423" t="str">
        <f t="shared" si="7"/>
        <v>05-1628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54623</v>
      </c>
    </row>
    <row r="75" spans="1:7" ht="31.5">
      <c r="A75" s="422" t="str">
        <f t="shared" si="6"/>
        <v>Expat Bulgaria SOFIX UCITS ETF</v>
      </c>
      <c r="B75" s="423" t="str">
        <f t="shared" si="7"/>
        <v>05-1628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Bulgaria SOFIX UCITS ETF</v>
      </c>
      <c r="B76" s="423" t="str">
        <f t="shared" si="7"/>
        <v>05-1628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Expat Bulgaria SOFIX UCITS ETF</v>
      </c>
      <c r="B77" s="423" t="str">
        <f t="shared" si="7"/>
        <v>05-1628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70349</v>
      </c>
    </row>
    <row r="78" spans="1:7" ht="15.75">
      <c r="A78" s="422" t="str">
        <f t="shared" si="6"/>
        <v>Expat Bulgaria SOFIX UCITS ETF</v>
      </c>
      <c r="B78" s="423" t="str">
        <f t="shared" si="7"/>
        <v>05-1628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124972</v>
      </c>
    </row>
    <row r="79" spans="1:7" ht="15.75">
      <c r="A79" s="422" t="str">
        <f t="shared" si="6"/>
        <v>Expat Bulgaria SOFIX UCITS ETF</v>
      </c>
      <c r="B79" s="423" t="str">
        <f t="shared" si="7"/>
        <v>05-1628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Bulgaria SOFIX UCITS ETF</v>
      </c>
      <c r="B80" s="423" t="str">
        <f t="shared" si="7"/>
        <v>05-1628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Bulgaria SOFIX UCITS ETF</v>
      </c>
      <c r="B81" s="423" t="str">
        <f t="shared" si="7"/>
        <v>05-1628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163556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Bulgaria SOFIX UCITS ETF</v>
      </c>
      <c r="B83" s="423" t="str">
        <f aca="true" t="shared" si="10" ref="B83:B109">dfRG</f>
        <v>05-1628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Bulgaria SOFIX UCITS ETF</v>
      </c>
      <c r="B84" s="423" t="str">
        <f t="shared" si="10"/>
        <v>05-1628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Bulgaria SOFIX UCITS ETF</v>
      </c>
      <c r="B85" s="423" t="str">
        <f t="shared" si="10"/>
        <v>05-1628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163556</v>
      </c>
    </row>
    <row r="86" spans="1:7" ht="15.75">
      <c r="A86" s="422" t="str">
        <f t="shared" si="9"/>
        <v>Expat Bulgaria SOFIX UCITS ETF</v>
      </c>
      <c r="B86" s="423" t="str">
        <f t="shared" si="10"/>
        <v>05-1628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288528</v>
      </c>
    </row>
    <row r="87" spans="1:7" ht="15.75">
      <c r="A87" s="422" t="str">
        <f t="shared" si="9"/>
        <v>Expat Bulgaria SOFIX UCITS ETF</v>
      </c>
      <c r="B87" s="423" t="str">
        <f t="shared" si="10"/>
        <v>05-1628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1175317</v>
      </c>
    </row>
    <row r="88" spans="1:7" ht="15.75">
      <c r="A88" s="422" t="str">
        <f t="shared" si="9"/>
        <v>Expat Bulgaria SOFIX UCITS ETF</v>
      </c>
      <c r="B88" s="423" t="str">
        <f t="shared" si="10"/>
        <v>05-1628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Bulgaria SOFIX UCITS ETF</v>
      </c>
      <c r="B89" s="423" t="str">
        <f t="shared" si="10"/>
        <v>05-1628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1175317</v>
      </c>
    </row>
    <row r="90" spans="1:7" ht="15.75">
      <c r="A90" s="422" t="str">
        <f t="shared" si="9"/>
        <v>Expat Bulgaria SOFIX UCITS ETF</v>
      </c>
      <c r="B90" s="423" t="str">
        <f t="shared" si="10"/>
        <v>05-1628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1463845</v>
      </c>
    </row>
    <row r="91" spans="1:7" ht="15.75">
      <c r="A91" s="433" t="str">
        <f t="shared" si="9"/>
        <v>Expat Bulgaria SOFIX UCITS ETF</v>
      </c>
      <c r="B91" s="434" t="str">
        <f t="shared" si="10"/>
        <v>05-1628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Bulgaria SOFIX UCITS ETF</v>
      </c>
      <c r="B92" s="434" t="str">
        <f t="shared" si="10"/>
        <v>05-1628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Bulgaria SOFIX UCITS ETF</v>
      </c>
      <c r="B93" s="434" t="str">
        <f t="shared" si="10"/>
        <v>05-1628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365832</v>
      </c>
    </row>
    <row r="94" spans="1:7" ht="31.5">
      <c r="A94" s="433" t="str">
        <f t="shared" si="9"/>
        <v>Expat Bulgaria SOFIX UCITS ETF</v>
      </c>
      <c r="B94" s="434" t="str">
        <f t="shared" si="10"/>
        <v>05-1628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27839</v>
      </c>
    </row>
    <row r="95" spans="1:7" ht="31.5">
      <c r="A95" s="433" t="str">
        <f t="shared" si="9"/>
        <v>Expat Bulgaria SOFIX UCITS ETF</v>
      </c>
      <c r="B95" s="434" t="str">
        <f t="shared" si="10"/>
        <v>05-1628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1070174</v>
      </c>
    </row>
    <row r="96" spans="1:7" ht="15.75">
      <c r="A96" s="433" t="str">
        <f t="shared" si="9"/>
        <v>Expat Bulgaria SOFIX UCITS ETF</v>
      </c>
      <c r="B96" s="434" t="str">
        <f t="shared" si="10"/>
        <v>05-1628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Bulgaria SOFIX UCITS ETF</v>
      </c>
      <c r="B97" s="434" t="str">
        <f t="shared" si="10"/>
        <v>05-1628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Bulgaria SOFIX UCITS ETF</v>
      </c>
      <c r="B98" s="434" t="str">
        <f t="shared" si="10"/>
        <v>05-1628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Bulgaria SOFIX UCITS ETF</v>
      </c>
      <c r="B99" s="434" t="str">
        <f t="shared" si="10"/>
        <v>05-1628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1463845</v>
      </c>
    </row>
    <row r="100" spans="1:7" ht="15.75">
      <c r="A100" s="433" t="str">
        <f t="shared" si="9"/>
        <v>Expat Bulgaria SOFIX UCITS ETF</v>
      </c>
      <c r="B100" s="434" t="str">
        <f t="shared" si="10"/>
        <v>05-1628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Bulgaria SOFIX UCITS ETF</v>
      </c>
      <c r="B101" s="434" t="str">
        <f t="shared" si="10"/>
        <v>05-1628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Bulgaria SOFIX UCITS ETF</v>
      </c>
      <c r="B102" s="434" t="str">
        <f t="shared" si="10"/>
        <v>05-1628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1463845</v>
      </c>
    </row>
    <row r="103" spans="1:7" ht="15.75">
      <c r="A103" s="433" t="str">
        <f t="shared" si="9"/>
        <v>Expat Bulgaria SOFIX UCITS ETF</v>
      </c>
      <c r="B103" s="434" t="str">
        <f t="shared" si="10"/>
        <v>05-1628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Bulgaria SOFIX UCITS ETF</v>
      </c>
      <c r="B104" s="434" t="str">
        <f t="shared" si="10"/>
        <v>05-1628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Bulgaria SOFIX UCITS ETF</v>
      </c>
      <c r="B105" s="434" t="str">
        <f t="shared" si="10"/>
        <v>05-1628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Bulgaria SOFIX UCITS ETF</v>
      </c>
      <c r="B106" s="434" t="str">
        <f t="shared" si="10"/>
        <v>05-1628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1463845</v>
      </c>
    </row>
    <row r="107" spans="1:7" ht="15.75">
      <c r="A107" s="445" t="str">
        <f t="shared" si="9"/>
        <v>Expat Bulgaria SOFIX UCITS ETF</v>
      </c>
      <c r="B107" s="446" t="str">
        <f t="shared" si="10"/>
        <v>05-1628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Bulgaria SOFIX UCITS ETF</v>
      </c>
      <c r="B108" s="446" t="str">
        <f t="shared" si="10"/>
        <v>05-1628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-474458</v>
      </c>
    </row>
    <row r="109" spans="1:7" ht="31.5">
      <c r="A109" s="445" t="str">
        <f t="shared" si="9"/>
        <v>Expat Bulgaria SOFIX UCITS ETF</v>
      </c>
      <c r="B109" s="446" t="str">
        <f t="shared" si="10"/>
        <v>05-1628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Bulgaria SOFIX UCITS ETF</v>
      </c>
      <c r="B110" s="446" t="str">
        <f aca="true" t="shared" si="13" ref="B110:B141">dfRG</f>
        <v>05-1628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Bulgaria SOFIX UCITS ETF</v>
      </c>
      <c r="B111" s="446" t="str">
        <f t="shared" si="13"/>
        <v>05-1628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Bulgaria SOFIX UCITS ETF</v>
      </c>
      <c r="B112" s="446" t="str">
        <f t="shared" si="13"/>
        <v>05-1628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Bulgaria SOFIX UCITS ETF</v>
      </c>
      <c r="B113" s="446" t="str">
        <f t="shared" si="13"/>
        <v>05-1628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-163556</v>
      </c>
    </row>
    <row r="114" spans="1:7" ht="31.5">
      <c r="A114" s="445" t="str">
        <f t="shared" si="12"/>
        <v>Expat Bulgaria SOFIX UCITS ETF</v>
      </c>
      <c r="B114" s="446" t="str">
        <f t="shared" si="13"/>
        <v>05-1628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-638014</v>
      </c>
    </row>
    <row r="115" spans="1:7" ht="15.75">
      <c r="A115" s="445" t="str">
        <f t="shared" si="12"/>
        <v>Expat Bulgaria SOFIX UCITS ETF</v>
      </c>
      <c r="B115" s="446" t="str">
        <f t="shared" si="13"/>
        <v>05-1628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Bulgaria SOFIX UCITS ETF</v>
      </c>
      <c r="B116" s="446" t="str">
        <f t="shared" si="13"/>
        <v>05-1628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568054</v>
      </c>
    </row>
    <row r="117" spans="1:7" ht="31.5">
      <c r="A117" s="445" t="str">
        <f t="shared" si="12"/>
        <v>Expat Bulgaria SOFIX UCITS ETF</v>
      </c>
      <c r="B117" s="446" t="str">
        <f t="shared" si="13"/>
        <v>05-1628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Bulgaria SOFIX UCITS ETF</v>
      </c>
      <c r="B118" s="446" t="str">
        <f t="shared" si="13"/>
        <v>05-1628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-1216</v>
      </c>
    </row>
    <row r="119" spans="1:7" ht="15.75">
      <c r="A119" s="445" t="str">
        <f t="shared" si="12"/>
        <v>Expat Bulgaria SOFIX UCITS ETF</v>
      </c>
      <c r="B119" s="446" t="str">
        <f t="shared" si="13"/>
        <v>05-1628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222696</v>
      </c>
    </row>
    <row r="120" spans="1:7" ht="15.75">
      <c r="A120" s="445" t="str">
        <f t="shared" si="12"/>
        <v>Expat Bulgaria SOFIX UCITS ETF</v>
      </c>
      <c r="B120" s="446" t="str">
        <f t="shared" si="13"/>
        <v>05-1628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-67850</v>
      </c>
    </row>
    <row r="121" spans="1:7" ht="15.75">
      <c r="A121" s="445" t="str">
        <f t="shared" si="12"/>
        <v>Expat Bulgaria SOFIX UCITS ETF</v>
      </c>
      <c r="B121" s="446" t="str">
        <f t="shared" si="13"/>
        <v>05-1628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-4511</v>
      </c>
    </row>
    <row r="122" spans="1:7" ht="15.75">
      <c r="A122" s="445" t="str">
        <f t="shared" si="12"/>
        <v>Expat Bulgaria SOFIX UCITS ETF</v>
      </c>
      <c r="B122" s="446" t="str">
        <f t="shared" si="13"/>
        <v>05-1628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Expat Bulgaria SOFIX UCITS ETF</v>
      </c>
      <c r="B123" s="446" t="str">
        <f t="shared" si="13"/>
        <v>05-1628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-13598</v>
      </c>
    </row>
    <row r="124" spans="1:7" ht="31.5">
      <c r="A124" s="445" t="str">
        <f t="shared" si="12"/>
        <v>Expat Bulgaria SOFIX UCITS ETF</v>
      </c>
      <c r="B124" s="446" t="str">
        <f t="shared" si="13"/>
        <v>05-1628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703575</v>
      </c>
    </row>
    <row r="125" spans="1:7" ht="15.75">
      <c r="A125" s="445" t="str">
        <f t="shared" si="12"/>
        <v>Expat Bulgaria SOFIX UCITS ETF</v>
      </c>
      <c r="B125" s="446" t="str">
        <f t="shared" si="13"/>
        <v>05-1628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Bulgaria SOFIX UCITS ETF</v>
      </c>
      <c r="B126" s="446" t="str">
        <f t="shared" si="13"/>
        <v>05-1628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Bulgaria SOFIX UCITS ETF</v>
      </c>
      <c r="B127" s="446" t="str">
        <f t="shared" si="13"/>
        <v>05-1628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Bulgaria SOFIX UCITS ETF</v>
      </c>
      <c r="B128" s="446" t="str">
        <f t="shared" si="13"/>
        <v>05-1628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Bulgaria SOFIX UCITS ETF</v>
      </c>
      <c r="B129" s="446" t="str">
        <f t="shared" si="13"/>
        <v>05-1628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Bulgaria SOFIX UCITS ETF</v>
      </c>
      <c r="B130" s="446" t="str">
        <f t="shared" si="13"/>
        <v>05-1628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Bulgaria SOFIX UCITS ETF</v>
      </c>
      <c r="B131" s="446" t="str">
        <f t="shared" si="13"/>
        <v>05-1628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Bulgaria SOFIX UCITS ETF</v>
      </c>
      <c r="B132" s="446" t="str">
        <f t="shared" si="13"/>
        <v>05-1628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65561</v>
      </c>
    </row>
    <row r="133" spans="1:7" ht="31.5">
      <c r="A133" s="445" t="str">
        <f t="shared" si="12"/>
        <v>Expat Bulgaria SOFIX UCITS ETF</v>
      </c>
      <c r="B133" s="446" t="str">
        <f t="shared" si="13"/>
        <v>05-1628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94500</v>
      </c>
    </row>
    <row r="134" spans="1:7" ht="31.5">
      <c r="A134" s="445" t="str">
        <f t="shared" si="12"/>
        <v>Expat Bulgaria SOFIX UCITS ETF</v>
      </c>
      <c r="B134" s="446" t="str">
        <f t="shared" si="13"/>
        <v>05-1628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160061</v>
      </c>
    </row>
    <row r="135" spans="1:7" ht="15.75">
      <c r="A135" s="445" t="str">
        <f t="shared" si="12"/>
        <v>Expat Bulgaria SOFIX UCITS ETF</v>
      </c>
      <c r="B135" s="446" t="str">
        <f t="shared" si="13"/>
        <v>05-1628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160061</v>
      </c>
    </row>
    <row r="136" spans="1:7" ht="31.5">
      <c r="A136" s="433" t="str">
        <f t="shared" si="12"/>
        <v>Expat Bulgaria SOFIX UCITS ETF</v>
      </c>
      <c r="B136" s="434" t="str">
        <f t="shared" si="13"/>
        <v>05-1628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Bulgaria SOFIX UCITS ETF</v>
      </c>
      <c r="B137" s="434" t="str">
        <f t="shared" si="13"/>
        <v>05-1628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5467547</v>
      </c>
    </row>
    <row r="138" spans="1:7" ht="31.5">
      <c r="A138" s="433" t="str">
        <f t="shared" si="12"/>
        <v>Expat Bulgaria SOFIX UCITS ETF</v>
      </c>
      <c r="B138" s="434" t="str">
        <f t="shared" si="13"/>
        <v>05-1628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Bulgaria SOFIX UCITS ETF</v>
      </c>
      <c r="B139" s="434" t="str">
        <f t="shared" si="13"/>
        <v>05-1628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Bulgaria SOFIX UCITS ETF</v>
      </c>
      <c r="B140" s="434" t="str">
        <f t="shared" si="13"/>
        <v>05-1628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Bulgaria SOFIX UCITS ETF</v>
      </c>
      <c r="B141" s="434" t="str">
        <f t="shared" si="13"/>
        <v>05-1628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5467547</v>
      </c>
    </row>
    <row r="142" spans="1:7" ht="31.5">
      <c r="A142" s="433" t="str">
        <f aca="true" t="shared" si="15" ref="A142:A155">dfName</f>
        <v>Expat Bulgaria SOFIX UCITS ETF</v>
      </c>
      <c r="B142" s="434" t="str">
        <f aca="true" t="shared" si="16" ref="B142:B155">dfRG</f>
        <v>05-1628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-474894</v>
      </c>
    </row>
    <row r="143" spans="1:7" ht="31.5">
      <c r="A143" s="433" t="str">
        <f t="shared" si="15"/>
        <v>Expat Bulgaria SOFIX UCITS ETF</v>
      </c>
      <c r="B143" s="434" t="str">
        <f t="shared" si="16"/>
        <v>05-1628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281477</v>
      </c>
    </row>
    <row r="144" spans="1:7" ht="31.5">
      <c r="A144" s="433" t="str">
        <f t="shared" si="15"/>
        <v>Expat Bulgaria SOFIX UCITS ETF</v>
      </c>
      <c r="B144" s="434" t="str">
        <f t="shared" si="16"/>
        <v>05-1628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-756371</v>
      </c>
    </row>
    <row r="145" spans="1:7" ht="31.5">
      <c r="A145" s="433" t="str">
        <f t="shared" si="15"/>
        <v>Expat Bulgaria SOFIX UCITS ETF</v>
      </c>
      <c r="B145" s="434" t="str">
        <f t="shared" si="16"/>
        <v>05-1628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1175317</v>
      </c>
    </row>
    <row r="146" spans="1:7" ht="31.5">
      <c r="A146" s="433" t="str">
        <f t="shared" si="15"/>
        <v>Expat Bulgaria SOFIX UCITS ETF</v>
      </c>
      <c r="B146" s="434" t="str">
        <f t="shared" si="16"/>
        <v>05-1628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Bulgaria SOFIX UCITS ETF</v>
      </c>
      <c r="B147" s="434" t="str">
        <f t="shared" si="16"/>
        <v>05-1628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Bulgaria SOFIX UCITS ETF</v>
      </c>
      <c r="B148" s="434" t="str">
        <f t="shared" si="16"/>
        <v>05-1628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Bulgaria SOFIX UCITS ETF</v>
      </c>
      <c r="B149" s="434" t="str">
        <f t="shared" si="16"/>
        <v>05-1628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Bulgaria SOFIX UCITS ETF</v>
      </c>
      <c r="B150" s="434" t="str">
        <f t="shared" si="16"/>
        <v>05-1628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Bulgaria SOFIX UCITS ETF</v>
      </c>
      <c r="B151" s="434" t="str">
        <f t="shared" si="16"/>
        <v>05-1628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Bulgaria SOFIX UCITS ETF</v>
      </c>
      <c r="B152" s="434" t="str">
        <f t="shared" si="16"/>
        <v>05-1628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Bulgaria SOFIX UCITS ETF</v>
      </c>
      <c r="B153" s="434" t="str">
        <f t="shared" si="16"/>
        <v>05-1628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Bulgaria SOFIX UCITS ETF</v>
      </c>
      <c r="B154" s="434" t="str">
        <f t="shared" si="16"/>
        <v>05-1628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Bulgaria SOFIX UCITS ETF</v>
      </c>
      <c r="B155" s="434" t="str">
        <f t="shared" si="16"/>
        <v>05-1628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Bulgaria SOFIX UCITS ETF</v>
      </c>
      <c r="B157" s="434" t="str">
        <f aca="true" t="shared" si="19" ref="B157:B201">dfRG</f>
        <v>05-1628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6167970</v>
      </c>
    </row>
    <row r="158" spans="1:7" ht="31.5">
      <c r="A158" s="433" t="str">
        <f t="shared" si="18"/>
        <v>Expat Bulgaria SOFIX UCITS ETF</v>
      </c>
      <c r="B158" s="434" t="str">
        <f t="shared" si="19"/>
        <v>05-1628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Bulgaria SOFIX UCITS ETF</v>
      </c>
      <c r="B159" s="434" t="str">
        <f t="shared" si="19"/>
        <v>05-1628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6167970</v>
      </c>
    </row>
    <row r="160" spans="1:7" ht="15.75">
      <c r="A160" s="474" t="str">
        <f t="shared" si="18"/>
        <v>Expat Bulgaria SOFIX UCITS ETF</v>
      </c>
      <c r="B160" s="475" t="str">
        <f t="shared" si="19"/>
        <v>05-1628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Expat Bulgaria SOFIX UCITS ETF</v>
      </c>
      <c r="B161" s="475" t="str">
        <f t="shared" si="19"/>
        <v>05-1628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6046497</v>
      </c>
    </row>
    <row r="162" spans="1:7" ht="15.75">
      <c r="A162" s="474" t="str">
        <f t="shared" si="18"/>
        <v>Expat Bulgaria SOFIX UCITS ETF</v>
      </c>
      <c r="B162" s="475" t="str">
        <f t="shared" si="19"/>
        <v>05-1628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5586189</v>
      </c>
    </row>
    <row r="163" spans="1:7" ht="15.75">
      <c r="A163" s="474" t="str">
        <f t="shared" si="18"/>
        <v>Expat Bulgaria SOFIX UCITS ETF</v>
      </c>
      <c r="B163" s="475" t="str">
        <f t="shared" si="19"/>
        <v>05-1628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280006.0018</v>
      </c>
    </row>
    <row r="164" spans="1:7" ht="31.5">
      <c r="A164" s="474" t="str">
        <f t="shared" si="18"/>
        <v>Expat Bulgaria SOFIX UCITS ETF</v>
      </c>
      <c r="B164" s="475" t="str">
        <f t="shared" si="19"/>
        <v>05-1628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281476.88</v>
      </c>
    </row>
    <row r="165" spans="1:7" ht="15.75">
      <c r="A165" s="474" t="str">
        <f t="shared" si="18"/>
        <v>Expat Bulgaria SOFIX UCITS ETF</v>
      </c>
      <c r="B165" s="475" t="str">
        <f t="shared" si="19"/>
        <v>05-1628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740314.0018</v>
      </c>
    </row>
    <row r="166" spans="1:7" ht="31.5">
      <c r="A166" s="474" t="str">
        <f t="shared" si="18"/>
        <v>Expat Bulgaria SOFIX UCITS ETF</v>
      </c>
      <c r="B166" s="475" t="str">
        <f t="shared" si="19"/>
        <v>05-1628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755934.89</v>
      </c>
    </row>
    <row r="167" spans="1:7" ht="31.5">
      <c r="A167" s="474" t="str">
        <f t="shared" si="18"/>
        <v>Expat Bulgaria SOFIX UCITS ETF</v>
      </c>
      <c r="B167" s="475" t="str">
        <f t="shared" si="19"/>
        <v>05-1628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0.9043</v>
      </c>
    </row>
    <row r="168" spans="1:7" ht="31.5">
      <c r="A168" s="474" t="str">
        <f t="shared" si="18"/>
        <v>Expat Bulgaria SOFIX UCITS ETF</v>
      </c>
      <c r="B168" s="475" t="str">
        <f t="shared" si="19"/>
        <v>05-1628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1.1041</v>
      </c>
    </row>
    <row r="169" spans="1:7" ht="15.75">
      <c r="A169" s="474" t="str">
        <f t="shared" si="18"/>
        <v>Expat Bulgaria SOFIX UCITS ETF</v>
      </c>
      <c r="B169" s="475" t="str">
        <f t="shared" si="19"/>
        <v>05-1628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5870583.22</v>
      </c>
    </row>
    <row r="170" spans="1:7" ht="31.5">
      <c r="A170" s="474" t="str">
        <f t="shared" si="18"/>
        <v>Expat Bulgaria SOFIX UCITS ETF</v>
      </c>
      <c r="B170" s="475" t="str">
        <f t="shared" si="19"/>
        <v>05-1628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5870583.22</v>
      </c>
    </row>
    <row r="171" spans="1:7" ht="15.75">
      <c r="A171" s="474" t="str">
        <f t="shared" si="18"/>
        <v>Expat Bulgaria SOFIX UCITS ETF</v>
      </c>
      <c r="B171" s="475" t="str">
        <f t="shared" si="19"/>
        <v>05-1628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58671</v>
      </c>
    </row>
    <row r="172" spans="1:7" ht="15.75">
      <c r="A172" s="474" t="str">
        <f t="shared" si="18"/>
        <v>Expat Bulgaria SOFIX UCITS ETF</v>
      </c>
      <c r="B172" s="475" t="str">
        <f t="shared" si="19"/>
        <v>05-1628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4612</v>
      </c>
    </row>
    <row r="173" spans="1:7" ht="15.75">
      <c r="A173" s="474" t="str">
        <f t="shared" si="18"/>
        <v>Expat Bulgaria SOFIX UCITS ETF</v>
      </c>
      <c r="B173" s="475" t="str">
        <f t="shared" si="19"/>
        <v>05-1628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6095</v>
      </c>
    </row>
    <row r="174" spans="1:7" ht="15.75">
      <c r="A174" s="474" t="str">
        <f t="shared" si="18"/>
        <v>Expat Bulgaria SOFIX UCITS ETF</v>
      </c>
      <c r="B174" s="475" t="str">
        <f t="shared" si="19"/>
        <v>05-1628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0.22094437686608437</v>
      </c>
    </row>
    <row r="175" spans="1:7" ht="15.75">
      <c r="A175" s="474" t="str">
        <f t="shared" si="18"/>
        <v>Expat Bulgaria SOFIX UCITS ETF</v>
      </c>
      <c r="B175" s="475" t="str">
        <f t="shared" si="19"/>
        <v>05-1628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0.10420000000000007</v>
      </c>
    </row>
    <row r="176" spans="1:7" ht="15.75">
      <c r="A176" s="474" t="str">
        <f t="shared" si="18"/>
        <v>Expat Bulgaria SOFIX UCITS ETF</v>
      </c>
      <c r="B176" s="475" t="str">
        <f t="shared" si="19"/>
        <v>05-1628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0.22094437686608437</v>
      </c>
    </row>
    <row r="177" spans="1:7" ht="15.75">
      <c r="A177" s="474" t="str">
        <f t="shared" si="18"/>
        <v>Expat Bulgaria SOFIX UCITS ETF</v>
      </c>
      <c r="B177" s="475" t="str">
        <f t="shared" si="19"/>
        <v>05-1628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0.0944</v>
      </c>
    </row>
    <row r="178" spans="1:7" ht="31.5">
      <c r="A178" s="445" t="str">
        <f t="shared" si="18"/>
        <v>Expat Bulgaria SOFIX UCITS ETF</v>
      </c>
      <c r="B178" s="446" t="str">
        <f t="shared" si="19"/>
        <v>05-1628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Bulgaria SOFIX UCITS ETF</v>
      </c>
      <c r="B179" s="446" t="str">
        <f t="shared" si="19"/>
        <v>05-1628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Bulgaria SOFIX UCITS ETF</v>
      </c>
      <c r="B180" s="446" t="str">
        <f t="shared" si="19"/>
        <v>05-1628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Bulgaria SOFIX UCITS ETF</v>
      </c>
      <c r="B181" s="446" t="str">
        <f t="shared" si="19"/>
        <v>05-1628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Bulgaria SOFIX UCITS ETF</v>
      </c>
      <c r="B182" s="446" t="str">
        <f t="shared" si="19"/>
        <v>05-1628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Bulgaria SOFIX UCITS ETF</v>
      </c>
      <c r="B183" s="446" t="str">
        <f t="shared" si="19"/>
        <v>05-1628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Bulgaria SOFIX UCITS ETF</v>
      </c>
      <c r="B184" s="446" t="str">
        <f t="shared" si="19"/>
        <v>05-1628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Bulgaria SOFIX UCITS ETF</v>
      </c>
      <c r="B185" s="466" t="str">
        <f t="shared" si="19"/>
        <v>05-1628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Bulgaria SOFIX UCITS ETF</v>
      </c>
      <c r="B186" s="466" t="str">
        <f t="shared" si="19"/>
        <v>05-1628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Bulgaria SOFIX UCITS ETF</v>
      </c>
      <c r="B187" s="466" t="str">
        <f t="shared" si="19"/>
        <v>05-1628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Bulgaria SOFIX UCITS ETF</v>
      </c>
      <c r="B188" s="466" t="str">
        <f t="shared" si="19"/>
        <v>05-1628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143136</v>
      </c>
    </row>
    <row r="189" spans="1:7" ht="15.75">
      <c r="A189" s="465" t="str">
        <f t="shared" si="18"/>
        <v>Expat Bulgaria SOFIX UCITS ETF</v>
      </c>
      <c r="B189" s="466" t="str">
        <f t="shared" si="19"/>
        <v>05-1628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Bulgaria SOFIX UCITS ETF</v>
      </c>
      <c r="B190" s="466" t="str">
        <f t="shared" si="19"/>
        <v>05-1628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Bulgaria SOFIX UCITS ETF</v>
      </c>
      <c r="B191" s="466" t="str">
        <f t="shared" si="19"/>
        <v>05-1628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Bulgaria SOFIX UCITS ETF</v>
      </c>
      <c r="B192" s="466" t="str">
        <f t="shared" si="19"/>
        <v>05-1628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Bulgaria SOFIX UCITS ETF</v>
      </c>
      <c r="B193" s="466" t="str">
        <f t="shared" si="19"/>
        <v>05-1628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Bulgaria SOFIX UCITS ETF</v>
      </c>
      <c r="B194" s="466" t="str">
        <f t="shared" si="19"/>
        <v>05-1628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Bulgaria SOFIX UCITS ETF</v>
      </c>
      <c r="B195" s="466" t="str">
        <f t="shared" si="19"/>
        <v>05-1628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Bulgaria SOFIX UCITS ETF</v>
      </c>
      <c r="B196" s="466" t="str">
        <f t="shared" si="19"/>
        <v>05-1628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Bulgaria SOFIX UCITS ETF</v>
      </c>
      <c r="B197" s="466" t="str">
        <f t="shared" si="19"/>
        <v>05-1628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Bulgaria SOFIX UCITS ETF</v>
      </c>
      <c r="B198" s="466" t="str">
        <f t="shared" si="19"/>
        <v>05-1628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143136</v>
      </c>
    </row>
    <row r="199" spans="1:7" ht="15.75">
      <c r="A199" s="474" t="str">
        <f t="shared" si="18"/>
        <v>Expat Bulgaria SOFIX UCITS ETF</v>
      </c>
      <c r="B199" s="475" t="str">
        <f t="shared" si="19"/>
        <v>05-1628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Bulgaria SOFIX UCITS ETF</v>
      </c>
      <c r="B200" s="475" t="str">
        <f t="shared" si="19"/>
        <v>05-1628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Bulgaria SOFIX UCITS ETF</v>
      </c>
      <c r="B201" s="475" t="str">
        <f t="shared" si="19"/>
        <v>05-1628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5991</v>
      </c>
    </row>
    <row r="202" spans="1:7" ht="15.75">
      <c r="A202" s="474" t="str">
        <f aca="true" t="shared" si="21" ref="A202:A214">dfName</f>
        <v>Expat Bulgaria SOFIX UCITS ETF</v>
      </c>
      <c r="B202" s="475" t="str">
        <f aca="true" t="shared" si="22" ref="B202:B214">dfRG</f>
        <v>05-1628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369</v>
      </c>
    </row>
    <row r="203" spans="1:7" ht="15.75">
      <c r="A203" s="474" t="str">
        <f t="shared" si="21"/>
        <v>Expat Bulgaria SOFIX UCITS ETF</v>
      </c>
      <c r="B203" s="475" t="str">
        <f t="shared" si="22"/>
        <v>05-1628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5622</v>
      </c>
    </row>
    <row r="204" spans="1:7" ht="15.75">
      <c r="A204" s="474" t="str">
        <f t="shared" si="21"/>
        <v>Expat Bulgaria SOFIX UCITS ETF</v>
      </c>
      <c r="B204" s="475" t="str">
        <f t="shared" si="22"/>
        <v>05-1628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Bulgaria SOFIX UCITS ETF</v>
      </c>
      <c r="B205" s="475" t="str">
        <f t="shared" si="22"/>
        <v>05-1628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Bulgaria SOFIX UCITS ETF</v>
      </c>
      <c r="B206" s="475" t="str">
        <f t="shared" si="22"/>
        <v>05-1628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Bulgaria SOFIX UCITS ETF</v>
      </c>
      <c r="B207" s="475" t="str">
        <f t="shared" si="22"/>
        <v>05-1628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Bulgaria SOFIX UCITS ETF</v>
      </c>
      <c r="B208" s="475" t="str">
        <f t="shared" si="22"/>
        <v>05-1628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Bulgaria SOFIX UCITS ETF</v>
      </c>
      <c r="B209" s="475" t="str">
        <f t="shared" si="22"/>
        <v>05-1628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Bulgaria SOFIX UCITS ETF</v>
      </c>
      <c r="B210" s="475" t="str">
        <f t="shared" si="22"/>
        <v>05-1628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Bulgaria SOFIX UCITS ETF</v>
      </c>
      <c r="B211" s="475" t="str">
        <f t="shared" si="22"/>
        <v>05-1628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Bulgaria SOFIX UCITS ETF</v>
      </c>
      <c r="B212" s="475" t="str">
        <f t="shared" si="22"/>
        <v>05-1628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Bulgaria SOFIX UCITS ETF</v>
      </c>
      <c r="B213" s="475" t="str">
        <f t="shared" si="22"/>
        <v>05-1628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Bulgaria SOFIX UCITS ETF</v>
      </c>
      <c r="B214" s="484" t="str">
        <f t="shared" si="22"/>
        <v>05-1628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5991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2">
      <selection activeCell="C42" sqref="C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45296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5586189</v>
      </c>
      <c r="H11" s="251">
        <v>6046497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6113501</v>
      </c>
      <c r="H13" s="231">
        <v>6128087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6113501</v>
      </c>
      <c r="H16" s="252">
        <f>SUM(H13:H15)</f>
        <v>6128087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-6707037</v>
      </c>
      <c r="H18" s="244">
        <f>SUM(H19:H20)</f>
        <v>-6034563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5301418</v>
      </c>
      <c r="H19" s="231">
        <v>5301418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-12008455</v>
      </c>
      <c r="H20" s="231">
        <v>-11335981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1175317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160061</v>
      </c>
      <c r="D22" s="231">
        <v>94500</v>
      </c>
      <c r="E22" s="286" t="s">
        <v>990</v>
      </c>
      <c r="F22" s="230" t="s">
        <v>991</v>
      </c>
      <c r="G22" s="231"/>
      <c r="H22" s="231">
        <v>-672474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-5531720</v>
      </c>
      <c r="H23" s="252">
        <f>H19+H21+H20+H22</f>
        <v>-6707037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6167970</v>
      </c>
      <c r="H24" s="252">
        <f>H11+H16+H23</f>
        <v>5467547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160061</v>
      </c>
      <c r="D25" s="252">
        <f>SUM(D21:D24)</f>
        <v>94500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5870764</v>
      </c>
      <c r="D27" s="244">
        <f>SUM(D28:D31)</f>
        <v>5391514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5870764</v>
      </c>
      <c r="D28" s="231">
        <v>5391514</v>
      </c>
      <c r="E28" s="125" t="s">
        <v>125</v>
      </c>
      <c r="F28" s="262" t="s">
        <v>208</v>
      </c>
      <c r="G28" s="244">
        <f>SUM(G29:G31)</f>
        <v>5991</v>
      </c>
      <c r="H28" s="244">
        <f>SUM(H29:H31)</f>
        <v>14717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369</v>
      </c>
      <c r="H29" s="258">
        <v>349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5622</v>
      </c>
      <c r="H30" s="258">
        <v>14368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5870764</v>
      </c>
      <c r="D37" s="243">
        <f>SUM(D32:D36)+D27</f>
        <v>5391514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>
        <v>3750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5991</v>
      </c>
      <c r="H40" s="259">
        <f>SUM(H32:H39)+H28+H27</f>
        <v>18467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143136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143136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6173961</v>
      </c>
      <c r="D45" s="259">
        <f>D25+D37+D43+D44</f>
        <v>5486014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6173961</v>
      </c>
      <c r="D47" s="608">
        <f>D18+D45</f>
        <v>5486014</v>
      </c>
      <c r="E47" s="264" t="s">
        <v>35</v>
      </c>
      <c r="F47" s="223" t="s">
        <v>221</v>
      </c>
      <c r="G47" s="609">
        <f>G24+G40</f>
        <v>6173961</v>
      </c>
      <c r="H47" s="609">
        <f>H24+H40</f>
        <v>5486014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7" sqref="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45296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365832</v>
      </c>
      <c r="H12" s="245">
        <v>219125</v>
      </c>
      <c r="I12" s="132"/>
    </row>
    <row r="13" spans="1:9" s="124" customFormat="1" ht="31.5">
      <c r="A13" s="136" t="s">
        <v>936</v>
      </c>
      <c r="B13" s="372" t="s">
        <v>795</v>
      </c>
      <c r="C13" s="245">
        <v>54623</v>
      </c>
      <c r="D13" s="245">
        <v>73601</v>
      </c>
      <c r="E13" s="136" t="s">
        <v>939</v>
      </c>
      <c r="F13" s="372" t="s">
        <v>812</v>
      </c>
      <c r="G13" s="245">
        <v>27839</v>
      </c>
      <c r="H13" s="245">
        <v>67898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637364</v>
      </c>
      <c r="E14" s="136" t="s">
        <v>940</v>
      </c>
      <c r="F14" s="372" t="s">
        <v>813</v>
      </c>
      <c r="G14" s="245">
        <v>1070174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70349</v>
      </c>
      <c r="D16" s="245">
        <v>84238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124972</v>
      </c>
      <c r="D18" s="248">
        <f>SUM(D12:D16)</f>
        <v>795203</v>
      </c>
      <c r="E18" s="138" t="s">
        <v>20</v>
      </c>
      <c r="F18" s="373" t="s">
        <v>817</v>
      </c>
      <c r="G18" s="248">
        <f>SUM(G12:G17)</f>
        <v>1463845</v>
      </c>
      <c r="H18" s="248">
        <f>SUM(H12:H17)</f>
        <v>287023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163556</v>
      </c>
      <c r="D21" s="245">
        <v>164294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163556</v>
      </c>
      <c r="D25" s="248">
        <f>SUM(D20:D24)</f>
        <v>164294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288528</v>
      </c>
      <c r="D26" s="248">
        <f>D18+D25</f>
        <v>959497</v>
      </c>
      <c r="E26" s="250" t="s">
        <v>40</v>
      </c>
      <c r="F26" s="373" t="s">
        <v>819</v>
      </c>
      <c r="G26" s="248">
        <f>G18+G25</f>
        <v>1463845</v>
      </c>
      <c r="H26" s="248">
        <f>H18+H25</f>
        <v>287023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1175317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672474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1175317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672474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1463845</v>
      </c>
      <c r="D30" s="248">
        <f>D26+D28+D29</f>
        <v>959497</v>
      </c>
      <c r="E30" s="250" t="s">
        <v>827</v>
      </c>
      <c r="F30" s="373" t="s">
        <v>822</v>
      </c>
      <c r="G30" s="248">
        <f>G26+G29</f>
        <v>1463845</v>
      </c>
      <c r="H30" s="248">
        <f>H26+H29</f>
        <v>959497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BULGARIA SOFIX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45296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f>273687+7790</f>
        <v>281477</v>
      </c>
      <c r="D13" s="523">
        <v>-755935</v>
      </c>
      <c r="E13" s="524">
        <f>SUM(C13:D13)</f>
        <v>-474458</v>
      </c>
      <c r="F13" s="523">
        <v>2653828</v>
      </c>
      <c r="G13" s="523">
        <v>-4358218</v>
      </c>
      <c r="H13" s="524">
        <f>SUM(F13:G13)</f>
        <v>-1704390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-163556</v>
      </c>
      <c r="E18" s="524">
        <f t="shared" si="0"/>
        <v>-163556</v>
      </c>
      <c r="F18" s="523"/>
      <c r="G18" s="523">
        <v>-164294</v>
      </c>
      <c r="H18" s="524">
        <f t="shared" si="1"/>
        <v>-164294</v>
      </c>
    </row>
    <row r="19" spans="1:8" ht="21" customHeight="1">
      <c r="A19" s="520" t="s">
        <v>985</v>
      </c>
      <c r="B19" s="241" t="s">
        <v>836</v>
      </c>
      <c r="C19" s="527">
        <f>SUM(C13:C14,C16:C18)</f>
        <v>281477</v>
      </c>
      <c r="D19" s="527">
        <f>SUM(D13:D14,D16:D18)</f>
        <v>-919491</v>
      </c>
      <c r="E19" s="524">
        <f t="shared" si="0"/>
        <v>-638014</v>
      </c>
      <c r="F19" s="527">
        <f>SUM(F13:F14,F16:F18)</f>
        <v>2653828</v>
      </c>
      <c r="G19" s="527">
        <f>SUM(G13:G14,G16:G18)</f>
        <v>-4522512</v>
      </c>
      <c r="H19" s="524">
        <f t="shared" si="1"/>
        <v>-1868684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1517675+27839</f>
        <v>1545514</v>
      </c>
      <c r="D21" s="523">
        <v>-977460</v>
      </c>
      <c r="E21" s="524">
        <f>SUM(C21:D21)</f>
        <v>568054</v>
      </c>
      <c r="F21" s="523">
        <v>3437377</v>
      </c>
      <c r="G21" s="523">
        <v>-1756620</v>
      </c>
      <c r="H21" s="524">
        <f>SUM(F21:G21)</f>
        <v>1680757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-1216</v>
      </c>
      <c r="E23" s="524">
        <f t="shared" si="2"/>
        <v>-1216</v>
      </c>
      <c r="F23" s="523"/>
      <c r="G23" s="523">
        <v>-2096</v>
      </c>
      <c r="H23" s="524">
        <f t="shared" si="3"/>
        <v>-2096</v>
      </c>
    </row>
    <row r="24" spans="1:8" ht="12.75">
      <c r="A24" s="522" t="s">
        <v>961</v>
      </c>
      <c r="B24" s="95" t="s">
        <v>840</v>
      </c>
      <c r="C24" s="523">
        <v>222696</v>
      </c>
      <c r="D24" s="523"/>
      <c r="E24" s="524">
        <f t="shared" si="2"/>
        <v>222696</v>
      </c>
      <c r="F24" s="523">
        <v>219125</v>
      </c>
      <c r="G24" s="523"/>
      <c r="H24" s="524">
        <f t="shared" si="3"/>
        <v>219125</v>
      </c>
    </row>
    <row r="25" spans="1:8" ht="12.75">
      <c r="A25" s="530" t="s">
        <v>962</v>
      </c>
      <c r="B25" s="95" t="s">
        <v>841</v>
      </c>
      <c r="C25" s="523"/>
      <c r="D25" s="523">
        <f>-57931-9919</f>
        <v>-67850</v>
      </c>
      <c r="E25" s="524">
        <f t="shared" si="2"/>
        <v>-67850</v>
      </c>
      <c r="F25" s="523"/>
      <c r="G25" s="523">
        <v>-87261</v>
      </c>
      <c r="H25" s="524">
        <f t="shared" si="3"/>
        <v>-87261</v>
      </c>
    </row>
    <row r="26" spans="1:8" ht="12.75">
      <c r="A26" s="530" t="s">
        <v>963</v>
      </c>
      <c r="B26" s="95" t="s">
        <v>842</v>
      </c>
      <c r="C26" s="523"/>
      <c r="D26" s="523">
        <v>-4511</v>
      </c>
      <c r="E26" s="524">
        <f t="shared" si="2"/>
        <v>-4511</v>
      </c>
      <c r="F26" s="523"/>
      <c r="G26" s="523">
        <v>-4616</v>
      </c>
      <c r="H26" s="524">
        <f t="shared" si="3"/>
        <v>-4616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>
        <v>-13598</v>
      </c>
      <c r="E28" s="524">
        <f t="shared" si="2"/>
        <v>-13598</v>
      </c>
      <c r="F28" s="523">
        <v>2655</v>
      </c>
      <c r="G28" s="523">
        <v>-21776</v>
      </c>
      <c r="H28" s="524">
        <f t="shared" si="3"/>
        <v>-19121</v>
      </c>
    </row>
    <row r="29" spans="1:8" ht="21" customHeight="1">
      <c r="A29" s="520" t="s">
        <v>115</v>
      </c>
      <c r="B29" s="241" t="s">
        <v>845</v>
      </c>
      <c r="C29" s="527">
        <f>SUM(C21:C28)</f>
        <v>1768210</v>
      </c>
      <c r="D29" s="527">
        <f>SUM(D21:D28)</f>
        <v>-1064635</v>
      </c>
      <c r="E29" s="524">
        <f t="shared" si="2"/>
        <v>703575</v>
      </c>
      <c r="F29" s="527">
        <f>SUM(F21:F28)</f>
        <v>3659157</v>
      </c>
      <c r="G29" s="527">
        <f>SUM(G21:G28)</f>
        <v>-1872369</v>
      </c>
      <c r="H29" s="524">
        <f t="shared" si="3"/>
        <v>1786788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2049687</v>
      </c>
      <c r="D37" s="527">
        <f t="shared" si="5"/>
        <v>-1984126</v>
      </c>
      <c r="E37" s="527">
        <f t="shared" si="5"/>
        <v>65561</v>
      </c>
      <c r="F37" s="527">
        <f t="shared" si="5"/>
        <v>6312985</v>
      </c>
      <c r="G37" s="527">
        <f t="shared" si="5"/>
        <v>-6394881</v>
      </c>
      <c r="H37" s="527">
        <f t="shared" si="5"/>
        <v>-81896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94500</v>
      </c>
      <c r="F38" s="527"/>
      <c r="G38" s="527"/>
      <c r="H38" s="533">
        <v>176396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160061</v>
      </c>
      <c r="F39" s="527"/>
      <c r="G39" s="527"/>
      <c r="H39" s="527">
        <f>SUM(H37:H38)</f>
        <v>94500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160061</v>
      </c>
      <c r="F40" s="524"/>
      <c r="G40" s="524"/>
      <c r="H40" s="523">
        <v>94500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45296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6046497</v>
      </c>
      <c r="D14" s="610">
        <f>'1-SB'!H13</f>
        <v>6128087</v>
      </c>
      <c r="E14" s="610">
        <f>'1-SB'!H14</f>
        <v>0</v>
      </c>
      <c r="F14" s="610">
        <f>'1-SB'!H15</f>
        <v>0</v>
      </c>
      <c r="G14" s="610">
        <f>'1-SB'!H19+'1-SB'!H21</f>
        <v>5301418</v>
      </c>
      <c r="H14" s="610">
        <f>'1-SB'!H20+'1-SB'!H22</f>
        <v>-12008455</v>
      </c>
      <c r="I14" s="610">
        <f aca="true" t="shared" si="0" ref="I14:I36">SUM(C14:H14)</f>
        <v>5467547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6046497</v>
      </c>
      <c r="D18" s="611">
        <f t="shared" si="2"/>
        <v>6128087</v>
      </c>
      <c r="E18" s="611">
        <f>E14+E15</f>
        <v>0</v>
      </c>
      <c r="F18" s="611">
        <f t="shared" si="2"/>
        <v>0</v>
      </c>
      <c r="G18" s="611">
        <f t="shared" si="2"/>
        <v>5301418</v>
      </c>
      <c r="H18" s="611">
        <f t="shared" si="2"/>
        <v>-12008455</v>
      </c>
      <c r="I18" s="610">
        <f t="shared" si="0"/>
        <v>5467547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-460308</v>
      </c>
      <c r="D19" s="611">
        <f t="shared" si="3"/>
        <v>-14586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-474894</v>
      </c>
      <c r="J19" s="105"/>
    </row>
    <row r="20" spans="1:10" ht="15">
      <c r="A20" s="205" t="s">
        <v>225</v>
      </c>
      <c r="B20" s="82" t="s">
        <v>863</v>
      </c>
      <c r="C20" s="236">
        <v>280006</v>
      </c>
      <c r="D20" s="236">
        <f>7790-6319</f>
        <v>1471</v>
      </c>
      <c r="E20" s="236"/>
      <c r="F20" s="236"/>
      <c r="G20" s="236"/>
      <c r="H20" s="236"/>
      <c r="I20" s="610">
        <f t="shared" si="0"/>
        <v>281477</v>
      </c>
      <c r="J20" s="105"/>
    </row>
    <row r="21" spans="1:10" ht="15">
      <c r="A21" s="205" t="s">
        <v>226</v>
      </c>
      <c r="B21" s="82" t="s">
        <v>864</v>
      </c>
      <c r="C21" s="236">
        <v>-740314</v>
      </c>
      <c r="D21" s="236">
        <f>-32505+16448</f>
        <v>-16057</v>
      </c>
      <c r="E21" s="236"/>
      <c r="F21" s="236"/>
      <c r="G21" s="236"/>
      <c r="H21" s="236"/>
      <c r="I21" s="610">
        <f t="shared" si="0"/>
        <v>-756371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1175317</v>
      </c>
      <c r="H22" s="611">
        <f>'1-SB'!G22</f>
        <v>0</v>
      </c>
      <c r="I22" s="610">
        <f t="shared" si="0"/>
        <v>1175317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5586189</v>
      </c>
      <c r="D34" s="611">
        <f t="shared" si="7"/>
        <v>6113501</v>
      </c>
      <c r="E34" s="611">
        <f t="shared" si="7"/>
        <v>0</v>
      </c>
      <c r="F34" s="611">
        <f t="shared" si="7"/>
        <v>0</v>
      </c>
      <c r="G34" s="611">
        <f t="shared" si="7"/>
        <v>6476735</v>
      </c>
      <c r="H34" s="611">
        <f t="shared" si="7"/>
        <v>-12008455</v>
      </c>
      <c r="I34" s="610">
        <f t="shared" si="0"/>
        <v>6167970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5586189</v>
      </c>
      <c r="D36" s="614">
        <f t="shared" si="8"/>
        <v>6113501</v>
      </c>
      <c r="E36" s="614">
        <f t="shared" si="8"/>
        <v>0</v>
      </c>
      <c r="F36" s="614">
        <f t="shared" si="8"/>
        <v>0</v>
      </c>
      <c r="G36" s="614">
        <f t="shared" si="8"/>
        <v>6476735</v>
      </c>
      <c r="H36" s="614">
        <f t="shared" si="8"/>
        <v>-12008455</v>
      </c>
      <c r="I36" s="610">
        <f t="shared" si="0"/>
        <v>6167970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BULGARIA SOFIX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45296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6046497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5586189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280006.0018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281476.88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740314.0018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755934.89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0.9043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1.1041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5870583.22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5870583.22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58671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4612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6095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0.22094437686608437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0.10420000000000007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0.22094437686608437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0.0944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45296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F37" sqref="F3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45296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143136</v>
      </c>
      <c r="D15" s="242"/>
      <c r="E15" s="242">
        <v>143136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143136</v>
      </c>
      <c r="D25" s="285">
        <f>D13+D14+D15+D16+D20+D24</f>
        <v>0</v>
      </c>
      <c r="E25" s="285">
        <f>E13+E14+E15+E16+E20+E24</f>
        <v>143136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5991</v>
      </c>
      <c r="D33" s="285">
        <f>SUM(D34:D36)</f>
        <v>5991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369</v>
      </c>
      <c r="D34" s="242">
        <v>369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5622</v>
      </c>
      <c r="D35" s="242">
        <v>5622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5991</v>
      </c>
      <c r="D46" s="285">
        <f>SUM(D32+D33+D37+D38+D39+D40+D41+D42+D43+D44)</f>
        <v>5991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F1">
      <pane ySplit="10" topLeftCell="A11" activePane="bottomLeft" state="frozen"/>
      <selection pane="topLeft" activeCell="D1" sqref="D1"/>
      <selection pane="bottomLeft" activeCell="D12" sqref="D12:X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45296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45291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318</v>
      </c>
      <c r="I12" s="577" t="s">
        <v>776</v>
      </c>
      <c r="J12" s="54" t="s">
        <v>1501</v>
      </c>
      <c r="K12" s="54" t="s">
        <v>1524</v>
      </c>
      <c r="L12" s="54" t="s">
        <v>1531</v>
      </c>
      <c r="M12" s="54" t="s">
        <v>1531</v>
      </c>
      <c r="N12" s="298">
        <v>234804</v>
      </c>
      <c r="O12" s="578" t="s">
        <v>1025</v>
      </c>
      <c r="P12" s="298">
        <v>3.31</v>
      </c>
      <c r="Q12" s="298"/>
      <c r="R12" s="81">
        <v>1</v>
      </c>
      <c r="S12" s="55"/>
      <c r="T12" s="55">
        <v>777201</v>
      </c>
      <c r="U12" s="55">
        <v>777201</v>
      </c>
      <c r="V12" s="306">
        <v>0.12588369119921555</v>
      </c>
      <c r="W12" s="306">
        <v>0.0027588267999854445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45291</v>
      </c>
      <c r="D13" s="56">
        <v>2</v>
      </c>
      <c r="E13" s="56" t="s">
        <v>1528</v>
      </c>
      <c r="F13" s="56" t="s">
        <v>1529</v>
      </c>
      <c r="G13" s="57" t="s">
        <v>263</v>
      </c>
      <c r="H13" s="57" t="s">
        <v>318</v>
      </c>
      <c r="I13" s="57" t="s">
        <v>776</v>
      </c>
      <c r="J13" s="57" t="s">
        <v>1501</v>
      </c>
      <c r="K13" s="57" t="s">
        <v>1530</v>
      </c>
      <c r="L13" s="57" t="s">
        <v>1531</v>
      </c>
      <c r="M13" s="57" t="s">
        <v>1531</v>
      </c>
      <c r="N13" s="299">
        <v>82503</v>
      </c>
      <c r="O13" s="58" t="s">
        <v>1025</v>
      </c>
      <c r="P13" s="299">
        <v>2.92</v>
      </c>
      <c r="Q13" s="299"/>
      <c r="R13" s="293">
        <v>1</v>
      </c>
      <c r="S13" s="46"/>
      <c r="T13" s="46">
        <v>240909</v>
      </c>
      <c r="U13" s="46">
        <v>240909</v>
      </c>
      <c r="V13" s="307">
        <v>0.0390201687377034</v>
      </c>
      <c r="W13" s="307">
        <v>0.0005533964562450364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45291</v>
      </c>
      <c r="D14" s="56">
        <v>3</v>
      </c>
      <c r="E14" s="56" t="s">
        <v>1538</v>
      </c>
      <c r="F14" s="56" t="s">
        <v>1539</v>
      </c>
      <c r="G14" s="57" t="s">
        <v>263</v>
      </c>
      <c r="H14" s="57" t="s">
        <v>318</v>
      </c>
      <c r="I14" s="57" t="s">
        <v>776</v>
      </c>
      <c r="J14" s="57" t="s">
        <v>1501</v>
      </c>
      <c r="K14" s="57" t="s">
        <v>1540</v>
      </c>
      <c r="L14" s="57" t="s">
        <v>1531</v>
      </c>
      <c r="M14" s="57" t="s">
        <v>1531</v>
      </c>
      <c r="N14" s="299">
        <v>32211</v>
      </c>
      <c r="O14" s="58" t="s">
        <v>1025</v>
      </c>
      <c r="P14" s="299">
        <v>11.5</v>
      </c>
      <c r="Q14" s="299"/>
      <c r="R14" s="293">
        <v>1</v>
      </c>
      <c r="S14" s="46"/>
      <c r="T14" s="46">
        <v>370426</v>
      </c>
      <c r="U14" s="46">
        <v>370426</v>
      </c>
      <c r="V14" s="307">
        <v>0.05999811142312043</v>
      </c>
      <c r="W14" s="307">
        <v>0.0008166012594688327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45291</v>
      </c>
      <c r="D15" s="56">
        <v>4</v>
      </c>
      <c r="E15" s="56" t="s">
        <v>1525</v>
      </c>
      <c r="F15" s="56" t="s">
        <v>1526</v>
      </c>
      <c r="G15" s="57" t="s">
        <v>263</v>
      </c>
      <c r="H15" s="57" t="s">
        <v>318</v>
      </c>
      <c r="I15" s="57" t="s">
        <v>776</v>
      </c>
      <c r="J15" s="57" t="s">
        <v>1501</v>
      </c>
      <c r="K15" s="57" t="s">
        <v>1527</v>
      </c>
      <c r="L15" s="57" t="s">
        <v>1531</v>
      </c>
      <c r="M15" s="57" t="s">
        <v>1531</v>
      </c>
      <c r="N15" s="299">
        <v>105704</v>
      </c>
      <c r="O15" s="58" t="s">
        <v>1025</v>
      </c>
      <c r="P15" s="299">
        <v>1.49</v>
      </c>
      <c r="Q15" s="299"/>
      <c r="R15" s="293">
        <v>1</v>
      </c>
      <c r="S15" s="46"/>
      <c r="T15" s="46">
        <v>157499</v>
      </c>
      <c r="U15" s="46">
        <v>157499</v>
      </c>
      <c r="V15" s="307">
        <v>0.02551020325525218</v>
      </c>
      <c r="W15" s="307">
        <v>0.0008314640521035284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45291</v>
      </c>
      <c r="D16" s="56">
        <v>5</v>
      </c>
      <c r="E16" s="56" t="s">
        <v>1519</v>
      </c>
      <c r="F16" s="56" t="s">
        <v>1520</v>
      </c>
      <c r="G16" s="57" t="s">
        <v>263</v>
      </c>
      <c r="H16" s="57" t="s">
        <v>318</v>
      </c>
      <c r="I16" s="57" t="s">
        <v>776</v>
      </c>
      <c r="J16" s="57" t="s">
        <v>1501</v>
      </c>
      <c r="K16" s="57" t="s">
        <v>1521</v>
      </c>
      <c r="L16" s="57" t="s">
        <v>1531</v>
      </c>
      <c r="M16" s="57" t="s">
        <v>1531</v>
      </c>
      <c r="N16" s="299">
        <v>4800</v>
      </c>
      <c r="O16" s="58" t="s">
        <v>1025</v>
      </c>
      <c r="P16" s="299">
        <v>24.5</v>
      </c>
      <c r="Q16" s="299"/>
      <c r="R16" s="293">
        <v>1</v>
      </c>
      <c r="S16" s="46"/>
      <c r="T16" s="46">
        <v>117600</v>
      </c>
      <c r="U16" s="46">
        <v>117600</v>
      </c>
      <c r="V16" s="307">
        <v>0.01904773936861603</v>
      </c>
      <c r="W16" s="307">
        <v>0.001808346877097965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45291</v>
      </c>
      <c r="D17" s="56">
        <v>6</v>
      </c>
      <c r="E17" s="56" t="s">
        <v>1541</v>
      </c>
      <c r="F17" s="56" t="s">
        <v>1542</v>
      </c>
      <c r="G17" s="57" t="s">
        <v>263</v>
      </c>
      <c r="H17" s="57" t="s">
        <v>318</v>
      </c>
      <c r="I17" s="57" t="s">
        <v>776</v>
      </c>
      <c r="J17" s="57" t="s">
        <v>1501</v>
      </c>
      <c r="K17" s="57" t="s">
        <v>1543</v>
      </c>
      <c r="L17" s="57" t="s">
        <v>1531</v>
      </c>
      <c r="M17" s="57" t="s">
        <v>1531</v>
      </c>
      <c r="N17" s="299">
        <v>131437</v>
      </c>
      <c r="O17" s="58" t="s">
        <v>1025</v>
      </c>
      <c r="P17" s="299">
        <v>1.04</v>
      </c>
      <c r="Q17" s="299"/>
      <c r="R17" s="293">
        <v>1</v>
      </c>
      <c r="S17" s="46"/>
      <c r="T17" s="46">
        <v>136694</v>
      </c>
      <c r="U17" s="46">
        <v>136694</v>
      </c>
      <c r="V17" s="307">
        <v>0.02214040548685034</v>
      </c>
      <c r="W17" s="307">
        <v>0.0035882410351645547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45291</v>
      </c>
      <c r="D18" s="56">
        <v>7</v>
      </c>
      <c r="E18" s="56" t="s">
        <v>1499</v>
      </c>
      <c r="F18" s="56" t="s">
        <v>1500</v>
      </c>
      <c r="G18" s="57" t="s">
        <v>263</v>
      </c>
      <c r="H18" s="57" t="s">
        <v>318</v>
      </c>
      <c r="I18" s="57" t="s">
        <v>776</v>
      </c>
      <c r="J18" s="57" t="s">
        <v>1501</v>
      </c>
      <c r="K18" s="57" t="s">
        <v>1502</v>
      </c>
      <c r="L18" s="57" t="s">
        <v>1531</v>
      </c>
      <c r="M18" s="57" t="s">
        <v>1531</v>
      </c>
      <c r="N18" s="299">
        <v>258438</v>
      </c>
      <c r="O18" s="58" t="s">
        <v>1025</v>
      </c>
      <c r="P18" s="299">
        <v>0.664</v>
      </c>
      <c r="Q18" s="299"/>
      <c r="R18" s="293">
        <v>1</v>
      </c>
      <c r="S18" s="46"/>
      <c r="T18" s="46">
        <v>171603</v>
      </c>
      <c r="U18" s="46">
        <v>171603</v>
      </c>
      <c r="V18" s="307">
        <v>0.027794636214903204</v>
      </c>
      <c r="W18" s="307">
        <v>0.0010784144615947637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45291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318</v>
      </c>
      <c r="I19" s="57" t="s">
        <v>776</v>
      </c>
      <c r="J19" s="57" t="s">
        <v>1501</v>
      </c>
      <c r="K19" s="57" t="s">
        <v>1518</v>
      </c>
      <c r="L19" s="57" t="s">
        <v>1531</v>
      </c>
      <c r="M19" s="57" t="s">
        <v>1531</v>
      </c>
      <c r="N19" s="299">
        <v>159040</v>
      </c>
      <c r="O19" s="58" t="s">
        <v>1025</v>
      </c>
      <c r="P19" s="299">
        <v>5.72</v>
      </c>
      <c r="Q19" s="299"/>
      <c r="R19" s="293">
        <v>1</v>
      </c>
      <c r="S19" s="46"/>
      <c r="T19" s="46">
        <v>909709</v>
      </c>
      <c r="U19" s="46">
        <v>909709</v>
      </c>
      <c r="V19" s="307">
        <v>0.14734608786806394</v>
      </c>
      <c r="W19" s="307">
        <v>0.0011798403475116476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45291</v>
      </c>
      <c r="D20" s="56">
        <v>9</v>
      </c>
      <c r="E20" s="56" t="s">
        <v>1513</v>
      </c>
      <c r="F20" s="56" t="s">
        <v>1514</v>
      </c>
      <c r="G20" s="57" t="s">
        <v>263</v>
      </c>
      <c r="H20" s="57" t="s">
        <v>318</v>
      </c>
      <c r="I20" s="57" t="s">
        <v>776</v>
      </c>
      <c r="J20" s="57" t="s">
        <v>1501</v>
      </c>
      <c r="K20" s="57" t="s">
        <v>1515</v>
      </c>
      <c r="L20" s="57" t="s">
        <v>1531</v>
      </c>
      <c r="M20" s="57" t="s">
        <v>1531</v>
      </c>
      <c r="N20" s="299">
        <v>128490</v>
      </c>
      <c r="O20" s="58" t="s">
        <v>1025</v>
      </c>
      <c r="P20" s="299">
        <v>2.42</v>
      </c>
      <c r="Q20" s="299"/>
      <c r="R20" s="293">
        <v>1</v>
      </c>
      <c r="S20" s="46"/>
      <c r="T20" s="46">
        <v>310946</v>
      </c>
      <c r="U20" s="46">
        <v>310946</v>
      </c>
      <c r="V20" s="307">
        <v>0.05036410174926599</v>
      </c>
      <c r="W20" s="307">
        <v>0.0037090894919956097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45291</v>
      </c>
      <c r="D21" s="56">
        <v>10</v>
      </c>
      <c r="E21" s="56" t="s">
        <v>1504</v>
      </c>
      <c r="F21" s="56" t="s">
        <v>1505</v>
      </c>
      <c r="G21" s="57" t="s">
        <v>263</v>
      </c>
      <c r="H21" s="57" t="s">
        <v>318</v>
      </c>
      <c r="I21" s="57" t="s">
        <v>776</v>
      </c>
      <c r="J21" s="57" t="s">
        <v>1501</v>
      </c>
      <c r="K21" s="57" t="s">
        <v>1506</v>
      </c>
      <c r="L21" s="57" t="s">
        <v>1531</v>
      </c>
      <c r="M21" s="57" t="s">
        <v>1531</v>
      </c>
      <c r="N21" s="299">
        <v>1529</v>
      </c>
      <c r="O21" s="58" t="s">
        <v>1025</v>
      </c>
      <c r="P21" s="299">
        <v>43.8</v>
      </c>
      <c r="Q21" s="299"/>
      <c r="R21" s="293">
        <v>1</v>
      </c>
      <c r="S21" s="46"/>
      <c r="T21" s="46">
        <v>66970</v>
      </c>
      <c r="U21" s="46">
        <v>66970</v>
      </c>
      <c r="V21" s="307">
        <v>0.01084716926459367</v>
      </c>
      <c r="W21" s="307">
        <v>0.00023574225739323335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45291</v>
      </c>
      <c r="D22" s="56">
        <v>11</v>
      </c>
      <c r="E22" s="56" t="s">
        <v>1510</v>
      </c>
      <c r="F22" s="56" t="s">
        <v>1511</v>
      </c>
      <c r="G22" s="57" t="s">
        <v>263</v>
      </c>
      <c r="H22" s="57" t="s">
        <v>318</v>
      </c>
      <c r="I22" s="57" t="s">
        <v>776</v>
      </c>
      <c r="J22" s="57" t="s">
        <v>1501</v>
      </c>
      <c r="K22" s="57" t="s">
        <v>1512</v>
      </c>
      <c r="L22" s="57" t="s">
        <v>1531</v>
      </c>
      <c r="M22" s="57" t="s">
        <v>1531</v>
      </c>
      <c r="N22" s="299">
        <v>400728</v>
      </c>
      <c r="O22" s="58" t="s">
        <v>1025</v>
      </c>
      <c r="P22" s="299">
        <v>1.7</v>
      </c>
      <c r="Q22" s="299"/>
      <c r="R22" s="293">
        <v>1</v>
      </c>
      <c r="S22" s="46"/>
      <c r="T22" s="46">
        <v>681238</v>
      </c>
      <c r="U22" s="46">
        <v>681238</v>
      </c>
      <c r="V22" s="307">
        <v>0.11034050911562286</v>
      </c>
      <c r="W22" s="307">
        <v>0.0015383032629558543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45291</v>
      </c>
      <c r="D23" s="56">
        <v>12</v>
      </c>
      <c r="E23" s="56" t="s">
        <v>1507</v>
      </c>
      <c r="F23" s="56" t="s">
        <v>1508</v>
      </c>
      <c r="G23" s="57" t="s">
        <v>263</v>
      </c>
      <c r="H23" s="57" t="s">
        <v>318</v>
      </c>
      <c r="I23" s="57" t="s">
        <v>776</v>
      </c>
      <c r="J23" s="57" t="s">
        <v>1501</v>
      </c>
      <c r="K23" s="57" t="s">
        <v>1509</v>
      </c>
      <c r="L23" s="57" t="s">
        <v>1531</v>
      </c>
      <c r="M23" s="57" t="s">
        <v>1531</v>
      </c>
      <c r="N23" s="299">
        <v>65572</v>
      </c>
      <c r="O23" s="58" t="s">
        <v>1025</v>
      </c>
      <c r="P23" s="299">
        <v>8.5</v>
      </c>
      <c r="Q23" s="299"/>
      <c r="R23" s="293">
        <v>1</v>
      </c>
      <c r="S23" s="46"/>
      <c r="T23" s="46">
        <v>557362</v>
      </c>
      <c r="U23" s="46">
        <v>557362</v>
      </c>
      <c r="V23" s="307">
        <v>0.09027624243172253</v>
      </c>
      <c r="W23" s="307">
        <v>0.0030498810340813926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45291</v>
      </c>
      <c r="D24" s="56">
        <v>13</v>
      </c>
      <c r="E24" s="56" t="s">
        <v>1532</v>
      </c>
      <c r="F24" s="56" t="s">
        <v>1533</v>
      </c>
      <c r="G24" s="57" t="s">
        <v>263</v>
      </c>
      <c r="H24" s="57" t="s">
        <v>318</v>
      </c>
      <c r="I24" s="57" t="s">
        <v>776</v>
      </c>
      <c r="J24" s="57" t="s">
        <v>1501</v>
      </c>
      <c r="K24" s="57" t="s">
        <v>1534</v>
      </c>
      <c r="L24" s="57" t="s">
        <v>1531</v>
      </c>
      <c r="M24" s="57" t="s">
        <v>1531</v>
      </c>
      <c r="N24" s="299">
        <v>15000</v>
      </c>
      <c r="O24" s="58" t="s">
        <v>1025</v>
      </c>
      <c r="P24" s="299">
        <v>6</v>
      </c>
      <c r="Q24" s="299"/>
      <c r="R24" s="293">
        <v>1</v>
      </c>
      <c r="S24" s="46"/>
      <c r="T24" s="46">
        <v>90000</v>
      </c>
      <c r="U24" s="46">
        <v>90000</v>
      </c>
      <c r="V24" s="307">
        <v>0.01457735155761431</v>
      </c>
      <c r="W24" s="307">
        <v>0.00043762335508321413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45291</v>
      </c>
      <c r="D25" s="56">
        <v>14</v>
      </c>
      <c r="E25" s="56" t="s">
        <v>1544</v>
      </c>
      <c r="F25" s="56" t="s">
        <v>1503</v>
      </c>
      <c r="G25" s="57" t="s">
        <v>263</v>
      </c>
      <c r="H25" s="57" t="s">
        <v>318</v>
      </c>
      <c r="I25" s="57" t="s">
        <v>776</v>
      </c>
      <c r="J25" s="57" t="s">
        <v>1501</v>
      </c>
      <c r="K25" s="57" t="s">
        <v>1545</v>
      </c>
      <c r="L25" s="57" t="s">
        <v>1531</v>
      </c>
      <c r="M25" s="57" t="s">
        <v>1531</v>
      </c>
      <c r="N25" s="299">
        <v>23015</v>
      </c>
      <c r="O25" s="58" t="s">
        <v>1025</v>
      </c>
      <c r="P25" s="299">
        <v>47.1</v>
      </c>
      <c r="Q25" s="299"/>
      <c r="R25" s="293">
        <v>1</v>
      </c>
      <c r="S25" s="46"/>
      <c r="T25" s="46">
        <v>1084007</v>
      </c>
      <c r="U25" s="46">
        <v>1084007</v>
      </c>
      <c r="V25" s="307">
        <v>0.17557723477683126</v>
      </c>
      <c r="W25" s="307">
        <v>0.0012786111821450658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45291</v>
      </c>
      <c r="D26" s="56">
        <v>15</v>
      </c>
      <c r="E26" s="56" t="s">
        <v>1535</v>
      </c>
      <c r="F26" s="56" t="s">
        <v>1536</v>
      </c>
      <c r="G26" s="57" t="s">
        <v>263</v>
      </c>
      <c r="H26" s="57" t="s">
        <v>318</v>
      </c>
      <c r="I26" s="57" t="s">
        <v>776</v>
      </c>
      <c r="J26" s="57" t="s">
        <v>1501</v>
      </c>
      <c r="K26" s="57" t="s">
        <v>1537</v>
      </c>
      <c r="L26" s="57" t="s">
        <v>1531</v>
      </c>
      <c r="M26" s="57" t="s">
        <v>1531</v>
      </c>
      <c r="N26" s="299">
        <v>16550</v>
      </c>
      <c r="O26" s="58" t="s">
        <v>1025</v>
      </c>
      <c r="P26" s="299">
        <v>12</v>
      </c>
      <c r="Q26" s="299"/>
      <c r="R26" s="293">
        <v>1</v>
      </c>
      <c r="S26" s="46"/>
      <c r="T26" s="46">
        <v>198600</v>
      </c>
      <c r="U26" s="46">
        <v>198600</v>
      </c>
      <c r="V26" s="307">
        <v>0.03216735577046891</v>
      </c>
      <c r="W26" s="307">
        <v>0.0025141048115864535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5870764</v>
      </c>
      <c r="V212" s="632">
        <f>SUM(V12:V211)</f>
        <v>0.9508910082198445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5870764</v>
      </c>
      <c r="V264" s="644">
        <f>V212+V263</f>
        <v>0.9508910082198445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2024-03-27T15:56:18Z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