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<sst xmlns="http://schemas.openxmlformats.org/spreadsheetml/2006/main" count="3331" uniqueCount="1550">
  <si>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</si>
  <si>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</si>
  <si>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</si>
  <si>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</si>
  <si>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</si>
  <si>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</si>
  <si>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</si>
  <si>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</si>
  <si>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</si>
  <si>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</si>
  <si>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</si>
  <si>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</si>
  <si>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</si>
  <si>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</si>
  <si>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</si>
  <si>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</si>
  <si>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</si>
  <si>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</si>
  <si>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</si>
  <si>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</si>
  <si>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</si>
  <si>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</si>
  <si>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</si>
  <si>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</si>
  <si>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</si>
  <si>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</si>
  <si>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</si>
  <si>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</si>
  <si>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</si>
  <si>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</si>
  <si>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</si>
  <si>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</si>
  <si>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</si>
  <si>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</si>
  <si>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</si>
  <si>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</si>
  <si>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</si>
  <si>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</si>
  <si>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</si>
  <si>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</si>
  <si>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</si>
  <si>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</si>
  <si>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</si>
  <si>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</si>
  <si>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</si>
  <si>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</si>
  <si>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</si>
  <si>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</si>
  <si>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</si>
  <si>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</si>
  <si>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</si>
  <si>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</si>
  <si>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</si>
  <si>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</si>
  <si>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</si>
  <si>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</si>
  <si>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</si>
  <si>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</si>
  <si>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</si>
  <si>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</si>
  <si>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</si>
  <si>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</si>
  <si>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</si>
  <si>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</si>
  <si>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</si>
  <si>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</si>
  <si>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</si>
  <si>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</si>
  <si>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</si>
  <si>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</si>
  <si>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</si>
  <si>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</si>
  <si>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</si>
  <si>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</si>
  <si>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</si>
  <si>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</si>
  <si>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</si>
  <si>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</si>
  <si>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</si>
  <si>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</si>
  <si>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</si>
  <si>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</si>
  <si>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</si>
  <si>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</si>
  <si>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</si>
  <si>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</si>
  <si>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</si>
  <si>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</si>
  <si>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</si>
  <si>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</si>
  <si>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</si>
  <si>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</si>
  <si>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</si>
  <si>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</si>
  <si>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</si>
  <si>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</si>
  <si>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</si>
  <si>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</si>
  <si>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</si>
  <si>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</si>
  <si>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</si>
  <si>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</si>
  <si>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</si>
  <si>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</si>
  <si>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</si>
  <si>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</si>
  <si>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</si>
  <si>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</si>
  <si>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</si>
  <si>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</si>
  <si>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</si>
  <si>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</si>
  <si>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</si>
  <si>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</si>
  <si>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</si>
  <si>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</si>
  <si>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</si>
  <si>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</si>
  <si>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</si>
  <si>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</si>
  <si>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</si>
  <si>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</si>
  <si>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</si>
  <si>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</si>
  <si>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</si>
  <si>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</si>
  <si>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</si>
  <si>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</si>
  <si>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</si>
  <si>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</si>
  <si>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</si>
  <si>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</si>
  <si>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</si>
  <si>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</si>
  <si>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</si>
  <si>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</si>
  <si>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</si>
  <si>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</si>
  <si>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</si>
  <si>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</si>
  <si>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</si>
  <si>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</si>
  <si>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</si>
  <si>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</si>
  <si>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</si>
  <si>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</si>
  <si>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</si>
  <si>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</si>
  <si>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</si>
  <si>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</si>
  <si>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</si>
  <si>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</si>
  <si>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</si>
  <si>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</si>
  <si>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</si>
  <si>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</si>
  <si>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</si>
  <si>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</si>
  <si>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</si>
  <si>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</si>
  <si>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</si>
  <si>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</si>
  <si>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</si>
  <si>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</si>
  <si>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</si>
  <si>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</si>
  <si>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</si>
  <si>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</si>
  <si>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</si>
  <si>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</si>
  <si>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</si>
  <si>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</si>
  <si>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</si>
  <si>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</si>
  <si>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</si>
  <si>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</si>
  <si>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</si>
  <si>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</si>
  <si>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</si>
  <si>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</si>
  <si>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</si>
  <si>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</si>
  <si>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</si>
  <si>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</si>
  <si>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</si>
  <si>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</si>
  <si>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</si>
  <si>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</si>
  <si>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</si>
  <si>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</si>
  <si>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</si>
  <si>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</si>
  <si>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</si>
  <si>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</si>
  <si>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</si>
  <si>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</si>
  <si>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</si>
  <si>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</si>
  <si>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</si>
  <si>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</si>
  <si>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</si>
  <si>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</si>
  <si>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</si>
  <si>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</si>
  <si>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</si>
  <si>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</si>
  <si>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</si>
  <si>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</si>
  <si>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</si>
  <si>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</si>
  <si>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</si>
  <si>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</si>
  <si>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</si>
  <si>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</si>
  <si>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</si>
  <si>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</si>
  <si>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</si>
  <si>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</si>
  <si>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</si>
  <si>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</si>
  <si>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</si>
  <si>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</si>
  <si>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</si>
  <si>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</si>
  <si>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</si>
  <si>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</si>
  <si>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</si>
  <si>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</si>
  <si>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</si>
  <si>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</si>
  <si>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</si>
  <si>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</si>
  <si>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</si>
  <si>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</si>
  <si>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</si>
  <si>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</si>
  <si>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</si>
  <si>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</si>
  <si>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</si>
  <si>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</si>
  <si>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</si>
  <si>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</si>
  <si>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</si>
  <si>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</si>
  <si>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</si>
  <si>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</si>
  <si>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</si>
  <si>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</si>
  <si>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</si>
  <si>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</si>
  <si>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</si>
  <si>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</si>
  <si>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</si>
  <si>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</si>
  <si>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</si>
  <si>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</si>
  <si>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</si>
  <si>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</si>
  <si>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</si>
  <si>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</si>
  <si>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</si>
  <si>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</si>
  <si>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</si>
  <si>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</si>
  <si>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</si>
  <si>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</si>
  <si>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</si>
  <si>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</si>
  <si>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</si>
  <si>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</si>
  <si>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</si>
  <si>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</si>
  <si>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</si>
  <si>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</si>
  <si>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</si>
  <si>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</si>
  <si>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</si>
  <si>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</si>
  <si>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</si>
  <si>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</si>
  <si>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</si>
  <si>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</si>
  <si>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</si>
  <si>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</si>
  <si>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</si>
  <si>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</si>
  <si>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</si>
  <si>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</si>
  <si>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</si>
  <si>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</si>
  <si>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</si>
  <si>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</si>
  <si>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</si>
  <si>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</si>
  <si>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</si>
  <si>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</si>
  <si>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</si>
  <si>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</si>
  <si>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</si>
  <si>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</si>
  <si>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</si>
  <si>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</si>
  <si>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</si>
  <si>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</si>
  <si>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</si>
  <si>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</si>
  <si>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</si>
  <si>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</si>
  <si>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</si>
  <si>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</si>
  <si>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</si>
  <si>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</si>
  <si>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</si>
  <si>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</si>
  <si>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</si>
  <si>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</si>
  <si>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</si>
  <si>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</si>
  <si>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</si>
  <si>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</si>
  <si>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</si>
  <si>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</si>
  <si>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</si>
  <si>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</si>
  <si>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</si>
  <si>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</si>
  <si>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</si>
  <si>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</si>
  <si>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</si>
  <si>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</si>
  <si>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</si>
  <si>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</si>
  <si>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</si>
  <si>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</si>
  <si>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</si>
  <si>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</si>
  <si>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</si>
  <si>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</si>
  <si>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</si>
  <si>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</si>
  <si>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</si>
  <si>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</si>
  <si>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</si>
  <si>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</si>
  <si>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</si>
  <si>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</si>
  <si>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</si>
  <si>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</si>
  <si>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</si>
  <si>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</si>
  <si>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</si>
  <si>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</si>
  <si>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</si>
  <si>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</si>
  <si>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</si>
  <si>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</si>
  <si>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</si>
  <si>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</si>
  <si>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</si>
  <si>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</si>
  <si>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</si>
  <si>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</si>
  <si>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</si>
  <si>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</si>
  <si>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</si>
  <si>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</si>
  <si>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</si>
  <si>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</si>
  <si>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</si>
  <si>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</si>
  <si>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</si>
  <si>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</si>
  <si>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</si>
  <si>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</si>
  <si>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</si>
  <si>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</si>
  <si>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</si>
  <si>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</si>
  <si>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</si>
  <si>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</si>
  <si>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</si>
  <si>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</si>
  <si>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</si>
  <si>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</si>
  <si>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</si>
  <si>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</si>
  <si>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</si>
  <si>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</si>
  <si>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</si>
  <si>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</si>
  <si>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</si>
  <si>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</si>
  <si>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</si>
  <si>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</si>
  <si>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</si>
  <si>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</si>
  <si>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</si>
  <si>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</si>
  <si>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</si>
  <si>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</si>
  <si>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</si>
  <si>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</si>
  <si>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</si>
  <si>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</si>
  <si>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</si>
  <si>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</si>
  <si>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</si>
  <si>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</si>
  <si>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</si>
  <si>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</si>
  <si>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</si>
  <si>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</si>
  <si>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</si>
  <si>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</si>
  <si>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</si>
  <si>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</si>
  <si>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</si>
  <si>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</si>
  <si>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</si>
  <si>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</si>
  <si>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</si>
  <si>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</si>
  <si>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</si>
  <si>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</si>
  <si>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</si>
  <si>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</si>
  <si>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</si>
  <si>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</si>
  <si>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</si>
  <si>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</si>
  <si>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</si>
  <si>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</si>
  <si>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</si>
  <si>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</si>
  <si>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</si>
  <si>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</si>
  <si>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</si>
  <si>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</si>
  <si>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</si>
  <si>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</si>
  <si>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</si>
  <si>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</si>
  <si>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</si>
  <si>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</si>
  <si>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</si>
  <si>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</si>
  <si>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</si>
  <si>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</si>
  <si>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</si>
  <si>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</si>
  <si>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</si>
  <si>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</si>
  <si>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</si>
  <si>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</si>
  <si>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</si>
  <si>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</si>
  <si>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</si>
  <si>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</si>
  <si>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</si>
  <si>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</si>
  <si>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</si>
  <si>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</si>
  <si>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</si>
  <si>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</si>
  <si>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</si>
  <si>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</si>
  <si>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</si>
  <si>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</si>
  <si>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</si>
  <si>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</si>
  <si>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</si>
  <si>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</si>
  <si>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</si>
  <si>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</si>
  <si>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</si>
  <si>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</si>
  <si>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</si>
  <si>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</si>
  <si>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</si>
  <si>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</si>
  <si>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</si>
  <si>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</si>
  <si>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</si>
  <si>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</si>
  <si>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</si>
  <si>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</si>
  <si>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</si>
  <si>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</si>
  <si>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</si>
  <si>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</si>
  <si>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</si>
  <si>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</si>
  <si>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</si>
  <si>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</si>
  <si>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</si>
  <si>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</si>
  <si>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</si>
  <si>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</si>
  <si>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</si>
  <si>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</si>
  <si>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</si>
  <si>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</si>
  <si>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</si>
  <si>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</si>
  <si>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</si>
  <si>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</si>
  <si>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</si>
  <si>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</si>
  <si>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</si>
  <si>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</si>
  <si>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</si>
  <si>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</si>
  <si>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</si>
  <si>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</si>
  <si>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</si>
  <si>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</si>
  <si>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</si>
  <si>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</si>
  <si>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</si>
  <si>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</si>
  <si>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</si>
  <si>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</si>
  <si>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</si>
  <si>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</si>
  <si>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</si>
  <si>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</si>
  <si>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</si>
  <si>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</si>
  <si>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</si>
  <si>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</si>
  <si>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</si>
  <si>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</si>
  <si>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</si>
  <si>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</si>
  <si>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</si>
  <si>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</si>
  <si>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</si>
  <si>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</si>
  <si>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</si>
  <si>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</si>
  <si>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</si>
  <si>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</si>
  <si>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</si>
  <si>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</si>
  <si>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</si>
  <si>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</si>
  <si>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</si>
  <si>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</si>
  <si>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</si>
  <si>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</si>
  <si>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</si>
  <si>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</si>
  <si>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</si>
  <si>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</si>
  <si>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</si>
  <si>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</si>
  <si>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</si>
  <si>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</si>
  <si>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</si>
  <si>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</si>
  <si>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</si>
  <si>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</si>
  <si>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</si>
  <si>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</si>
  <si>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</si>
  <si>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</si>
  <si>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</si>
  <si>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</si>
  <si>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</si>
  <si>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</si>
  <si>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</si>
  <si>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</si>
  <si>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</si>
  <si>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</si>
  <si>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</si>
  <si>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</si>
  <si>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</si>
  <si>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</si>
  <si>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</si>
  <si>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</si>
  <si>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</si>
  <si>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</si>
  <si>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</si>
  <si>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</si>
  <si>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</si>
  <si>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</si>
  <si>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</si>
  <si>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</si>
  <si>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</si>
  <si>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</si>
  <si>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</si>
  <si>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</si>
  <si>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</si>
  <si>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</si>
  <si>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</si>
  <si>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</si>
  <si>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</si>
  <si>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</si>
  <si>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</si>
  <si>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</si>
  <si>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</si>
  <si>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</si>
  <si>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</si>
  <si>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</si>
  <si>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</si>
  <si>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</si>
  <si>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</si>
  <si>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</si>
  <si>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</si>
  <si>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</si>
  <si>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</si>
  <si>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</si>
  <si>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</si>
  <si>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</si>
  <si>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</si>
  <si>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</si>
  <si>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</si>
  <si>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</si>
  <si>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</si>
  <si>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</si>
  <si>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</si>
  <si>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</si>
  <si>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</si>
  <si>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</si>
  <si>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</si>
  <si>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</si>
  <si>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</si>
  <si>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</si>
  <si>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</si>
  <si>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</si>
  <si>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</si>
  <si>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</si>
  <si>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</si>
  <si>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</si>
  <si>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</si>
  <si>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</si>
  <si>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</si>
  <si>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</si>
  <si>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</si>
  <si>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</si>
  <si>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</si>
  <si>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</si>
  <si>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</si>
  <si>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</si>
  <si>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</si>
  <si>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</si>
  <si>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</si>
  <si>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</si>
  <si>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</si>
  <si>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</si>
  <si>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</si>
  <si>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</si>
  <si>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</si>
  <si>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</si>
  <si>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</si>
  <si>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</si>
  <si>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</si>
  <si>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</si>
  <si>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</si>
  <si>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</si>
  <si>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</si>
  <si>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</si>
  <si>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</si>
  <si>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</si>
  <si>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</si>
  <si>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</si>
  <si>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</si>
  <si>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</si>
  <si>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</si>
  <si>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</si>
  <si>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</si>
  <si>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</si>
  <si>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</si>
  <si>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</si>
  <si>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</si>
  <si>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</si>
  <si>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</si>
  <si>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</si>
  <si>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</si>
  <si>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</si>
  <si>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</si>
  <si>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</si>
  <si>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</si>
  <si>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</si>
  <si>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</si>
  <si>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</si>
  <si>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</si>
  <si>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</si>
  <si>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</si>
  <si>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</si>
  <si>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</si>
  <si>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</si>
  <si>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</si>
  <si>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</si>
  <si>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</si>
  <si>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</si>
  <si>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</si>
  <si>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</si>
  <si>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</si>
  <si>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</si>
  <si>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</si>
  <si>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</si>
  <si>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</si>
  <si>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</si>
  <si>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</si>
  <si>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</si>
  <si>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</si>
  <si>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</si>
  <si>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</si>
  <si>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</si>
  <si>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</si>
  <si>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</si>
  <si>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</si>
  <si>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</si>
  <si>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</si>
  <si>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</si>
  <si>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</si>
  <si>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</si>
  <si>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</si>
  <si>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</si>
  <si>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</si>
  <si>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</si>
  <si>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</si>
  <si>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</si>
  <si>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</si>
  <si>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</si>
  <si>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</si>
  <si>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</si>
  <si>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</si>
  <si>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</si>
  <si>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</si>
  <si>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</si>
  <si>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</si>
  <si>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</si>
  <si>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</si>
  <si>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</si>
  <si>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</si>
  <si>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</si>
  <si>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</si>
  <si>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</si>
  <si>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</si>
  <si>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</si>
  <si>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</si>
  <si>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</si>
  <si>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</si>
  <si>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</si>
  <si>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</si>
  <si>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</si>
  <si>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</si>
  <si>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</si>
  <si>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</si>
  <si>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</si>
  <si>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</si>
  <si>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</si>
  <si>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</si>
  <si>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</si>
  <si>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</si>
  <si>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</si>
  <si>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</si>
  <si>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</si>
  <si>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</si>
  <si>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</si>
  <si>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</si>
  <si>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</si>
  <si>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</si>
  <si>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</si>
  <si>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</si>
  <si>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</si>
  <si>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</si>
  <si>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</si>
  <si>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</si>
  <si>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</si>
  <si>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</si>
  <si>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</si>
  <si>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</si>
  <si>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</si>
  <si>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</si>
  <si>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</si>
  <si>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</si>
  <si>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</si>
  <si>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</si>
  <si>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</si>
  <si>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</si>
  <si>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</si>
  <si>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</si>
  <si>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</si>
  <si>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</si>
  <si>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</si>
  <si>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</si>
  <si>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</si>
  <si>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</si>
  <si>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</si>
  <si>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</si>
  <si>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</si>
  <si>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</si>
  <si>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</si>
  <si>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</si>
  <si>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</si>
  <si>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</si>
  <si>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</si>
  <si>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</si>
  <si>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</si>
  <si>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</si>
  <si>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</si>
  <si>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</si>
  <si>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</si>
  <si>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</si>
  <si>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</si>
  <si>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</si>
  <si>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</si>
  <si>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</si>
  <si>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</si>
  <si>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</si>
  <si>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</si>
  <si>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</si>
  <si>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</si>
  <si>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</si>
  <si>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</si>
  <si>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</si>
  <si>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</si>
  <si>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</si>
  <si>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</si>
  <si>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</si>
  <si>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</si>
  <si>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</si>
  <si>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</si>
  <si>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</si>
  <si>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</si>
  <si>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</si>
  <si>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</si>
  <si>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</si>
  <si>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</si>
  <si>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</si>
  <si>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</si>
  <si>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</si>
  <si>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</si>
  <si>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</si>
  <si>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</si>
  <si>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</si>
  <si>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</si>
  <si>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</si>
  <si>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</si>
  <si>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</si>
  <si>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</si>
  <si>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</si>
  <si>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</si>
  <si>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</si>
  <si>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</si>
  <si>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</si>
  <si>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</si>
  <si>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</si>
  <si>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</si>
  <si>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</si>
  <si>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</si>
  <si>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</si>
  <si>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</si>
  <si>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</si>
  <si>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</si>
  <si>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</si>
  <si>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</si>
  <si>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</si>
  <si>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</si>
  <si>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</si>
  <si>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</si>
  <si>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</si>
  <si>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</si>
  <si>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</si>
  <si>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</si>
  <si>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</si>
  <si>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</si>
  <si>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</si>
  <si>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</si>
  <si>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</si>
  <si>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</si>
  <si>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</si>
  <si>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</si>
  <si>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</si>
  <si>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</si>
  <si>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</si>
  <si>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</si>
  <si>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</si>
  <si>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</si>
  <si>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</si>
  <si>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</si>
  <si>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</si>
  <si>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</si>
  <si>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</si>
  <si>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</si>
  <si>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</si>
  <si>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</si>
  <si>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</si>
  <si>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</si>
  <si>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</si>
  <si>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</si>
  <si>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</si>
  <si>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</si>
  <si>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</si>
  <si>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</si>
  <si>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</si>
  <si>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</si>
  <si>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</si>
  <si>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</si>
  <si>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</si>
  <si>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</si>
  <si>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</si>
  <si>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</si>
  <si>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</si>
  <si>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</si>
  <si>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</si>
  <si>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</si>
  <si>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</si>
  <si>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</si>
  <si>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</si>
  <si>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</si>
  <si>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</si>
  <si>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</si>
  <si>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</si>
  <si>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</si>
  <si>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</si>
  <si>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</si>
  <si>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</si>
  <si>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</si>
  <si>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</si>
  <si>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</si>
  <si>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</si>
  <si>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</si>
  <si>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</si>
  <si>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</si>
  <si>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</si>
  <si>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</si>
  <si>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</si>
  <si>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</si>
  <si>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</si>
  <si>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</si>
  <si>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</si>
  <si>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</si>
  <si>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</si>
  <si>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</si>
  <si>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</si>
  <si>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</si>
  <si>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</si>
  <si>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</si>
  <si>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</si>
  <si>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</si>
  <si>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</si>
  <si>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</si>
  <si>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</si>
  <si>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</si>
  <si>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</si>
  <si>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</si>
  <si>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</si>
  <si>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</si>
  <si>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</si>
  <si>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</si>
  <si>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</si>
  <si>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</si>
  <si>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</si>
  <si>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</si>
  <si>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</si>
  <si>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</si>
  <si>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</si>
  <si>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</si>
  <si>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</si>
  <si>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</si>
  <si>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</si>
  <si>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</si>
  <si>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</si>
  <si>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</si>
  <si>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</si>
  <si>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</si>
  <si>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</si>
  <si>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</si>
  <si>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</si>
  <si>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</si>
  <si>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</si>
  <si>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</si>
  <si>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</si>
  <si>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</si>
  <si>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</si>
  <si>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</si>
  <si>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</si>
  <si>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</si>
  <si>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</si>
  <si>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</si>
  <si>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</si>
  <si>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</si>
  <si>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</si>
  <si>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</si>
  <si>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</si>
  <si>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</si>
  <si>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</si>
  <si>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</si>
  <si>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</si>
  <si>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</si>
  <si>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</si>
  <si>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</si>
  <si>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</si>
  <si>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</si>
  <si>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</si>
  <si>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</si>
  <si>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</si>
  <si>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</si>
  <si>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</si>
  <si>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</si>
  <si>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</si>
  <si>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</si>
  <si>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</si>
  <si>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</si>
  <si>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</si>
  <si>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</si>
  <si>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</si>
  <si>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</si>
  <si>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</si>
  <si>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</si>
  <si>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</si>
  <si>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</si>
  <si>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</si>
  <si>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</si>
  <si>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</si>
  <si>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</si>
  <si>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</si>
  <si>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</si>
  <si>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</si>
  <si>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</si>
  <si>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</si>
  <si>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</si>
  <si>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</si>
  <si>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</si>
  <si>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</si>
  <si>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</si>
  <si>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</si>
  <si>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</si>
  <si>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</si>
  <si>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</si>
  <si>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</si>
  <si>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</si>
  <si>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</si>
  <si>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</si>
  <si>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</si>
  <si>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</si>
  <si>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</si>
  <si>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</si>
  <si>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</si>
  <si>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</si>
  <si>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</si>
  <si>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</si>
  <si>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</si>
  <si>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</si>
  <si>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</si>
  <si>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</si>
  <si>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</si>
  <si>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</si>
  <si>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</si>
  <si>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</si>
  <si>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</si>
  <si>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</si>
  <si>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</si>
  <si>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</si>
  <si>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</si>
  <si>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</si>
  <si>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</si>
  <si>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</si>
  <si>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</si>
  <si>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</si>
  <si>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</si>
  <si>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</si>
  <si>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</si>
  <si>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</si>
  <si>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</si>
  <si>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</si>
  <si>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</si>
  <si>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</si>
  <si>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</si>
  <si>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</si>
  <si>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</si>
  <si>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</si>
  <si>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</si>
  <si>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</si>
  <si>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</si>
  <si>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</si>
  <si>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</si>
  <si>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</si>
  <si>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</si>
  <si>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</si>
  <si>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</si>
  <si>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</si>
  <si>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</si>
  <si>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</si>
  <si>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</si>
  <si>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</si>
  <si>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</si>
  <si>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</si>
  <si>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</si>
  <si>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</si>
  <si>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</si>
  <si>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</si>
  <si>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</si>
  <si>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</si>
  <si>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</si>
  <si>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</si>
  <si>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</si>
  <si>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</si>
  <si>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</si>
  <si>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</si>
  <si>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</si>
  <si>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</si>
  <si>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</si>
  <si>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</si>
  <si>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</si>
  <si>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</si>
  <si>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</si>
  <si>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</si>
  <si>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</si>
  <si>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</si>
  <si>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</si>
  <si>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</si>
  <si>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</si>
  <si>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</si>
  <si>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</si>
  <si>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</si>
  <si>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</si>
  <si>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</si>
  <si>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</si>
  <si>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</si>
  <si>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</si>
  <si>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</si>
  <si>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</si>
  <si>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</si>
  <si>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</si>
  <si>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</si>
  <si>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</si>
  <si>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</si>
  <si>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</si>
  <si>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</si>
  <si>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</si>
  <si>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</si>
  <si>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</si>
  <si>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</si>
  <si>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</si>
  <si>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</si>
  <si>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</si>
  <si>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</si>
  <si>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</si>
  <si>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</si>
  <si>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</si>
  <si>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</si>
  <si>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</si>
  <si>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</si>
  <si>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</si>
  <si>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</si>
  <si>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</si>
  <si>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</si>
  <si>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</si>
  <si>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</si>
  <si>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</si>
  <si>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</si>
  <si>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</si>
  <si>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</si>
  <si>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</si>
  <si>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</si>
  <si>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</si>
  <si>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</si>
  <si>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</si>
  <si>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</si>
  <si>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</si>
  <si>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</si>
  <si>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</si>
  <si>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</si>
  <si>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</si>
  <si>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</si>
  <si>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</si>
  <si>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</si>
  <si>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</si>
  <si>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</si>
  <si>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</si>
  <si>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</si>
  <si>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</si>
  <si>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</si>
  <si>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</si>
  <si>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</si>
  <si>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</si>
  <si>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</si>
  <si>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</si>
  <si>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</si>
  <si>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</si>
  <si>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</si>
  <si>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</si>
  <si>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</si>
  <si>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</si>
  <si>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</si>
  <si>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</si>
  <si>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</si>
  <si>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</si>
  <si>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</si>
  <si>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</si>
  <si>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</si>
  <si>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</si>
  <si>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</si>
  <si>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</si>
  <si>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</si>
  <si>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</si>
  <si>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</si>
  <si>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</si>
  <si>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</si>
  <si>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</si>
  <si>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</si>
  <si>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</si>
  <si>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</si>
  <si>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</si>
  <si>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</si>
  <si>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</si>
  <si>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</si>
  <si>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</si>
  <si>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</si>
  <si>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</si>
  <si>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</si>
  <si>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</si>
  <si>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</si>
  <si>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</si>
  <si>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</si>
  <si>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</si>
  <si>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</si>
  <si>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</si>
  <si>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</si>
  <si>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</si>
  <si>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</si>
  <si>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</si>
  <si>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</si>
  <si>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</si>
  <si>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</si>
  <si>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</si>
  <si>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</si>
  <si>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</si>
  <si>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</si>
  <si>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</si>
  <si>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</si>
  <si>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</si>
  <si>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</si>
  <si>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</si>
  <si>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</si>
  <si>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</si>
  <si>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</si>
  <si>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</si>
  <si>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</si>
  <si>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</si>
  <si>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</si>
  <si>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</si>
  <si>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</si>
  <si>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</si>
  <si>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</si>
  <si>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</si>
  <si>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</si>
  <si>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</si>
  <si>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</si>
  <si>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</si>
  <si>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</si>
  <si>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</si>
  <si>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</si>
  <si>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</si>
  <si>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</si>
  <si>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</si>
  <si>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</si>
  <si>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</si>
  <si>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</si>
  <si>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</si>
  <si>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</si>
  <si>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</si>
  <si>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</si>
  <si>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</si>
  <si>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</si>
  <si>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</si>
  <si>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</si>
  <si>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</si>
  <si>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</si>
  <si>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</si>
  <si>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</si>
  <si>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</si>
  <si>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</si>
  <si>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</si>
  <si>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</si>
  <si>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</si>
  <si>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</si>
  <si>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</si>
  <si>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</si>
  <si>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</si>
  <si>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</si>
  <si>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</si>
  <si>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</si>
  <si>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</si>
  <si>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</si>
  <si>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</si>
  <si>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</si>
  <si>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</si>
  <si>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</si>
  <si>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</si>
  <si>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</si>
  <si>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</si>
  <si>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</si>
  <si>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</si>
  <si>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</si>
  <si>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</si>
  <si>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</si>
  <si>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</si>
  <si>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</si>
  <si>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</si>
  <si>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</si>
  <si>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</si>
  <si>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</si>
  <si>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</si>
  <si>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</si>
  <si>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</si>
  <si>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</si>
  <si>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</si>
  <si>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</si>
  <si>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</si>
  <si>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</si>
  <si>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</si>
  <si>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</si>
  <si>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</si>
  <si>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</si>
  <si>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</si>
  <si>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</si>
  <si>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</si>
  <si>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</si>
  <si>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</si>
  <si>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</si>
  <si>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</si>
  <si>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</si>
  <si>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</si>
  <si>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</si>
  <si>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</si>
  <si>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</si>
  <si>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</si>
  <si>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</si>
  <si>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</si>
  <si>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</si>
  <si>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</si>
  <si>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</si>
  <si>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</si>
  <si>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</si>
  <si>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</si>
  <si>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</si>
  <si>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</si>
  <si>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</si>
  <si>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</si>
  <si>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</si>
  <si>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</si>
  <si>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</si>
  <si>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</si>
  <si>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</si>
  <si>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</si>
  <si>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</si>
  <si>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</si>
  <si>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</si>
  <si>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</si>
  <si>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</si>
  <si>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</si>
  <si>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</si>
  <si>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</si>
  <si>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</si>
  <si>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</si>
  <si>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</si>
  <si>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</si>
  <si>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</si>
  <si>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</si>
  <si>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</si>
  <si>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</si>
  <si>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</si>
  <si>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</si>
  <si>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</si>
  <si>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</si>
  <si>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</si>
  <si>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</si>
  <si>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</si>
  <si>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</si>
  <si>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</si>
  <si>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</si>
  <si>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</si>
  <si>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</si>
  <si>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</si>
  <si>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</si>
  <si>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</si>
  <si>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</si>
  <si>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</si>
  <si>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</si>
  <si>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</si>
  <si>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</si>
  <si>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</si>
  <si>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</si>
  <si>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</si>
  <si>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</si>
  <si>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</si>
  <si>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</si>
  <si>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</si>
  <si>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</si>
  <si>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</si>
  <si>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</si>
  <si>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</si>
  <si>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</si>
  <si>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</si>
  <si>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</si>
  <si>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</si>
  <si>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</si>
  <si>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</si>
  <si>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</si>
  <si>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</si>
  <si>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</si>
  <si>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</si>
  <si>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</si>
  <si>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</si>
  <si>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</si>
  <si>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</si>
  <si>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</si>
  <si>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</si>
  <si>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</si>
  <si>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</si>
  <si>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</si>
  <si>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</si>
  <si>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</si>
  <si>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</si>
  <si>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</si>
  <si>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</si>
  <si>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</si>
  <si>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</si>
  <si>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</si>
  <si>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</si>
  <si>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</si>
  <si>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</si>
  <si>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</si>
  <si>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</si>
  <si>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</si>
  <si>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</si>
  <si>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</si>
  <si>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</si>
  <si>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</si>
  <si>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</si>
  <si>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</si>
  <si>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</si>
  <si>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</si>
  <si>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</si>
  <si>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</si>
  <si>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</si>
  <si>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</si>
  <si>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</si>
  <si>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</si>
  <si>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</si>
  <si>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</si>
  <si>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</si>
  <si>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</si>
  <si>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</si>
  <si>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</si>
  <si>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</si>
  <si>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</si>
  <si>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</si>
  <si>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</si>
  <si>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</si>
  <si>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</si>
  <si>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</si>
  <si>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</si>
  <si>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</si>
  <si>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</si>
  <si>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</si>
  <si>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</si>
  <si>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</si>
  <si>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</si>
  <si>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</si>
  <si>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</si>
  <si>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</si>
  <si>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</si>
  <si>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</si>
  <si>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</si>
  <si>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</si>
  <si>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</si>
  <si>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</si>
  <si>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</si>
  <si>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</si>
  <si>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</si>
  <si>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</si>
  <si>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</si>
  <si>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</si>
  <si>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</si>
  <si>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</si>
  <si>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</si>
  <si>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</si>
  <si>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</si>
  <si>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</si>
  <si>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</si>
  <si>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</si>
  <si>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</si>
  <si>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</si>
  <si>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</si>
  <si>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</si>
  <si>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</si>
  <si>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</si>
  <si>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</si>
  <si>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</si>
  <si>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Romania BET UCITS ETF</t>
  </si>
  <si>
    <t>05-1636</t>
  </si>
  <si>
    <t>177234223</t>
  </si>
  <si>
    <t>BANCA TRANSILVANIA SA</t>
  </si>
  <si>
    <t>ROTLVAACNOR1</t>
  </si>
  <si>
    <t>Bucharest Stock Exchange</t>
  </si>
  <si>
    <t>TLV RO</t>
  </si>
  <si>
    <t>TRANSELECTRICA SA</t>
  </si>
  <si>
    <t>ROTSELACNOR9</t>
  </si>
  <si>
    <t>TEL RO</t>
  </si>
  <si>
    <t>DIGI COMMUNICATIONS NV</t>
  </si>
  <si>
    <t>NL0012294474</t>
  </si>
  <si>
    <t>DIGI RO</t>
  </si>
  <si>
    <t>SOCIETATEA NATIONALA DE GAZE</t>
  </si>
  <si>
    <t>ROSNGNACNOR3</t>
  </si>
  <si>
    <t>SNG RO</t>
  </si>
  <si>
    <t>OMV PETROM SA</t>
  </si>
  <si>
    <t>ROSNPPACNOR9</t>
  </si>
  <si>
    <t>SNP RO</t>
  </si>
  <si>
    <t>TERAPLAST SA</t>
  </si>
  <si>
    <t>ROTRPLACNOR7</t>
  </si>
  <si>
    <t>TRP</t>
  </si>
  <si>
    <t>ALRO SA</t>
  </si>
  <si>
    <t>ROALROACNOR0</t>
  </si>
  <si>
    <t>ALR RO</t>
  </si>
  <si>
    <t>TTS TRANSPORT TRADE SERVICES</t>
  </si>
  <si>
    <t>ROYCRRK66RD8</t>
  </si>
  <si>
    <t>TTS RO</t>
  </si>
  <si>
    <t>ONE UNITED PROPERTIES SA</t>
  </si>
  <si>
    <t>ROJ8YZPDHWW8</t>
  </si>
  <si>
    <t>ONE RO</t>
  </si>
  <si>
    <t>SOCIETATEA ENERGETICA ELECTRICA</t>
  </si>
  <si>
    <t>ROELECACNOR5</t>
  </si>
  <si>
    <t>EL RO</t>
  </si>
  <si>
    <t>MED LIFE SA</t>
  </si>
  <si>
    <t>ROMEDLACNOR6</t>
  </si>
  <si>
    <t>M RO</t>
  </si>
  <si>
    <t>TRANSGAZ SA MEDIAS</t>
  </si>
  <si>
    <t>ROTGNTACNOR8</t>
  </si>
  <si>
    <t>TGN RO</t>
  </si>
  <si>
    <t>SC Fondul Proprietatea SA - Bucuresti</t>
  </si>
  <si>
    <t>ROFPTAACNOR5</t>
  </si>
  <si>
    <t>FP RO</t>
  </si>
  <si>
    <t>SOCIETATEA NATIONALA NUCLEAR</t>
  </si>
  <si>
    <t>ROSNNEACNOR8</t>
  </si>
  <si>
    <t>SNN RO</t>
  </si>
  <si>
    <t>BRD-GROUPE SOCIETE GENERALE</t>
  </si>
  <si>
    <t>ROBRDBACNOR2</t>
  </si>
  <si>
    <t>BRD RO</t>
  </si>
  <si>
    <t/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</si>
  <si>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</si>
  <si>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SC Fondul Propietatea се е увеличила. </t>
  </si>
  <si>
    <t>Позицията е влезнала в инв. лимит вследствие намаляване на теглото ѝ в портфейла на Фонда.</t>
  </si>
  <si>
    <t xml:space="preserve">По причини извън контрола на УД „Експат Асет Мениджмънт“ ЕАД: Пазарната цена на позицията в акции на BANCA TRANSILVANIA SA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</si>
</sst>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ROMANIA BET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ROMANIA BET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ROMANIA BET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4" sqref="A14:A15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ROMANIA BET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1546</v>
      </c>
      <c r="C11" s="584" t="s">
        <v>1547</v>
      </c>
      <c r="D11" s="584" t="s">
        <v>1548</v>
      </c>
      <c r="E11" s="598">
        <v>44851</v>
      </c>
      <c r="F11" s="598">
        <v>44858</v>
      </c>
      <c r="G11" s="598">
        <v>45033</v>
      </c>
      <c r="H11" s="598">
        <v>45033</v>
      </c>
    </row>
    <row r="12" spans="1:8" ht="15.75">
      <c r="A12" s="587">
        <v>2</v>
      </c>
      <c r="B12" s="584" t="s">
        <v>1546</v>
      </c>
      <c r="C12" s="584" t="s">
        <v>1547</v>
      </c>
      <c r="D12" s="584"/>
      <c r="E12" s="598">
        <v>45035</v>
      </c>
      <c r="F12" s="598">
        <v>45042</v>
      </c>
      <c r="G12" s="598">
        <v>45218</v>
      </c>
      <c r="H12" s="598"/>
    </row>
    <row r="13" spans="1:8" ht="15.75">
      <c r="A13" s="587">
        <v>3</v>
      </c>
      <c r="B13" s="584" t="s">
        <v>1546</v>
      </c>
      <c r="C13" s="584" t="s">
        <v>1549</v>
      </c>
      <c r="D13" s="584"/>
      <c r="E13" s="598">
        <v>45085</v>
      </c>
      <c r="F13" s="598">
        <v>45092</v>
      </c>
      <c r="G13" s="598">
        <v>45268</v>
      </c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ROMANIA BET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968965</v>
      </c>
      <c r="E11" s="347">
        <f>'1-SB'!D47</f>
        <v>3750308</v>
      </c>
      <c r="F11" s="345"/>
    </row>
    <row r="12" spans="2:6" ht="15.75">
      <c r="B12" s="341"/>
      <c r="C12" s="341" t="s">
        <v>1353</v>
      </c>
      <c r="D12" s="346">
        <f>'1-SB'!G47</f>
        <v>968965</v>
      </c>
      <c r="E12" s="347">
        <f>'1-SB'!H47</f>
        <v>3750308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9366</v>
      </c>
      <c r="E19" s="346">
        <f>'1-SB'!C25</f>
        <v>9366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9366</v>
      </c>
      <c r="E20" s="356">
        <f>'1-SB'!C22</f>
        <v>9366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625866</v>
      </c>
      <c r="E26" s="360">
        <f>'1-SB'!G11</f>
        <v>625866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-1202553</v>
      </c>
      <c r="E27" s="360">
        <f>'1-SB'!G16</f>
        <v>-1202553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1789915</v>
      </c>
      <c r="E28" s="360">
        <f>'1-SB'!G19+'1-SB'!G21</f>
        <v>1789915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-246057</v>
      </c>
      <c r="E29" s="360">
        <f>'1-SB'!G20+'1-SB'!G22</f>
        <v>-246057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967171</v>
      </c>
      <c r="E30" s="362">
        <f>'1-SB'!G24</f>
        <v>967171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1137</v>
      </c>
      <c r="E41" s="356">
        <f>'1-SB'!C43</f>
        <v>1137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1794</v>
      </c>
      <c r="E44" s="356">
        <f>'1-SB'!G40</f>
        <v>1794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958462</v>
      </c>
      <c r="E47" s="356">
        <f>'1-SB'!C16+'1-SB'!C37</f>
        <v>958462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Romania BET UCITS ETF</v>
      </c>
      <c r="B3" s="386" t="str">
        <f aca="true" t="shared" si="1" ref="B3:B34">dfRG</f>
        <v>05-1636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Romania BET UCITS ETF</v>
      </c>
      <c r="B4" s="386" t="str">
        <f t="shared" si="1"/>
        <v>05-1636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Romania BET UCITS ETF</v>
      </c>
      <c r="B5" s="386" t="str">
        <f t="shared" si="1"/>
        <v>05-1636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Romania BET UCITS ETF</v>
      </c>
      <c r="B6" s="386" t="str">
        <f t="shared" si="1"/>
        <v>05-1636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Romania BET UCITS ETF</v>
      </c>
      <c r="B7" s="386" t="str">
        <f t="shared" si="1"/>
        <v>05-1636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Romania BET UCITS ETF</v>
      </c>
      <c r="B8" s="386" t="str">
        <f t="shared" si="1"/>
        <v>05-1636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Romania BET UCITS ETF</v>
      </c>
      <c r="B9" s="386" t="str">
        <f t="shared" si="1"/>
        <v>05-1636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Romania BET UCITS ETF</v>
      </c>
      <c r="B10" s="386" t="str">
        <f t="shared" si="1"/>
        <v>05-1636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Romania BET UCITS ETF</v>
      </c>
      <c r="B11" s="386" t="str">
        <f t="shared" si="1"/>
        <v>05-1636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Romania BET UCITS ETF</v>
      </c>
      <c r="B12" s="386" t="str">
        <f t="shared" si="1"/>
        <v>05-1636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Romania BET UCITS ETF</v>
      </c>
      <c r="B13" s="386" t="str">
        <f t="shared" si="1"/>
        <v>05-1636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Romania BET UCITS ETF</v>
      </c>
      <c r="B14" s="386" t="str">
        <f t="shared" si="1"/>
        <v>05-1636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Romania BET UCITS ETF</v>
      </c>
      <c r="B15" s="386" t="str">
        <f t="shared" si="1"/>
        <v>05-1636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9366</v>
      </c>
    </row>
    <row r="16" spans="1:7" ht="15.75">
      <c r="A16" s="385" t="str">
        <f t="shared" si="0"/>
        <v>Expat Romania BET UCITS ETF</v>
      </c>
      <c r="B16" s="386" t="str">
        <f t="shared" si="1"/>
        <v>05-1636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Romania BET UCITS ETF</v>
      </c>
      <c r="B17" s="386" t="str">
        <f t="shared" si="1"/>
        <v>05-1636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Romania BET UCITS ETF</v>
      </c>
      <c r="B18" s="386" t="str">
        <f t="shared" si="1"/>
        <v>05-1636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9366</v>
      </c>
    </row>
    <row r="19" spans="1:7" ht="15.75">
      <c r="A19" s="385" t="str">
        <f t="shared" si="0"/>
        <v>Expat Romania BET UCITS ETF</v>
      </c>
      <c r="B19" s="386" t="str">
        <f t="shared" si="1"/>
        <v>05-1636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Romania BET UCITS ETF</v>
      </c>
      <c r="B20" s="386" t="str">
        <f t="shared" si="1"/>
        <v>05-1636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958462</v>
      </c>
    </row>
    <row r="21" spans="1:7" ht="15.75">
      <c r="A21" s="385" t="str">
        <f t="shared" si="0"/>
        <v>Expat Romania BET UCITS ETF</v>
      </c>
      <c r="B21" s="386" t="str">
        <f t="shared" si="1"/>
        <v>05-1636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958462</v>
      </c>
    </row>
    <row r="22" spans="1:7" ht="15.75">
      <c r="A22" s="385" t="str">
        <f t="shared" si="0"/>
        <v>Expat Romania BET UCITS ETF</v>
      </c>
      <c r="B22" s="386" t="str">
        <f t="shared" si="1"/>
        <v>05-1636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Romania BET UCITS ETF</v>
      </c>
      <c r="B23" s="386" t="str">
        <f t="shared" si="1"/>
        <v>05-1636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Romania BET UCITS ETF</v>
      </c>
      <c r="B24" s="386" t="str">
        <f t="shared" si="1"/>
        <v>05-1636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Romania BET UCITS ETF</v>
      </c>
      <c r="B25" s="386" t="str">
        <f t="shared" si="1"/>
        <v>05-1636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Romania BET UCITS ETF</v>
      </c>
      <c r="B26" s="386" t="str">
        <f t="shared" si="1"/>
        <v>05-1636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Romania BET UCITS ETF</v>
      </c>
      <c r="B27" s="386" t="str">
        <f t="shared" si="1"/>
        <v>05-1636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Romania BET UCITS ETF</v>
      </c>
      <c r="B28" s="386" t="str">
        <f t="shared" si="1"/>
        <v>05-1636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Romania BET UCITS ETF</v>
      </c>
      <c r="B29" s="386" t="str">
        <f t="shared" si="1"/>
        <v>05-1636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Romania BET UCITS ETF</v>
      </c>
      <c r="B30" s="386" t="str">
        <f t="shared" si="1"/>
        <v>05-1636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958462</v>
      </c>
    </row>
    <row r="31" spans="1:7" ht="15.75">
      <c r="A31" s="385" t="str">
        <f t="shared" si="0"/>
        <v>Expat Romania BET UCITS ETF</v>
      </c>
      <c r="B31" s="386" t="str">
        <f t="shared" si="1"/>
        <v>05-1636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Romania BET UCITS ETF</v>
      </c>
      <c r="B32" s="386" t="str">
        <f t="shared" si="1"/>
        <v>05-1636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Romania BET UCITS ETF</v>
      </c>
      <c r="B33" s="386" t="str">
        <f t="shared" si="1"/>
        <v>05-1636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Romania BET UCITS ETF</v>
      </c>
      <c r="B34" s="386" t="str">
        <f t="shared" si="1"/>
        <v>05-1636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Romania BET UCITS ETF</v>
      </c>
      <c r="B35" s="386" t="str">
        <f aca="true" t="shared" si="4" ref="B35:B58">dfRG</f>
        <v>05-1636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1137</v>
      </c>
    </row>
    <row r="36" spans="1:7" ht="15.75">
      <c r="A36" s="385" t="str">
        <f t="shared" si="3"/>
        <v>Expat Romania BET UCITS ETF</v>
      </c>
      <c r="B36" s="386" t="str">
        <f t="shared" si="4"/>
        <v>05-1636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1137</v>
      </c>
    </row>
    <row r="37" spans="1:7" ht="15.75">
      <c r="A37" s="385" t="str">
        <f t="shared" si="3"/>
        <v>Expat Romania BET UCITS ETF</v>
      </c>
      <c r="B37" s="386" t="str">
        <f t="shared" si="4"/>
        <v>05-1636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Romania BET UCITS ETF</v>
      </c>
      <c r="B38" s="386" t="str">
        <f t="shared" si="4"/>
        <v>05-1636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968965</v>
      </c>
    </row>
    <row r="39" spans="1:7" ht="15.75">
      <c r="A39" s="385" t="str">
        <f t="shared" si="3"/>
        <v>Expat Romania BET UCITS ETF</v>
      </c>
      <c r="B39" s="386" t="str">
        <f t="shared" si="4"/>
        <v>05-1636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968965</v>
      </c>
    </row>
    <row r="40" spans="1:7" ht="15.75">
      <c r="A40" s="404" t="str">
        <f t="shared" si="3"/>
        <v>Expat Romania BET UCITS ETF</v>
      </c>
      <c r="B40" s="405" t="str">
        <f t="shared" si="4"/>
        <v>05-1636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Romania BET UCITS ETF</v>
      </c>
      <c r="B41" s="405" t="str">
        <f t="shared" si="4"/>
        <v>05-1636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625866</v>
      </c>
    </row>
    <row r="42" spans="1:7" ht="15.75">
      <c r="A42" s="404" t="str">
        <f t="shared" si="3"/>
        <v>Expat Romania BET UCITS ETF</v>
      </c>
      <c r="B42" s="405" t="str">
        <f t="shared" si="4"/>
        <v>05-1636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Romania BET UCITS ETF</v>
      </c>
      <c r="B43" s="405" t="str">
        <f t="shared" si="4"/>
        <v>05-1636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-1202553</v>
      </c>
    </row>
    <row r="44" spans="1:7" ht="15.75">
      <c r="A44" s="404" t="str">
        <f t="shared" si="3"/>
        <v>Expat Romania BET UCITS ETF</v>
      </c>
      <c r="B44" s="405" t="str">
        <f t="shared" si="4"/>
        <v>05-1636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Romania BET UCITS ETF</v>
      </c>
      <c r="B45" s="405" t="str">
        <f t="shared" si="4"/>
        <v>05-1636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Romania BET UCITS ETF</v>
      </c>
      <c r="B46" s="405" t="str">
        <f t="shared" si="4"/>
        <v>05-1636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-1202553</v>
      </c>
    </row>
    <row r="47" spans="1:7" ht="15.75">
      <c r="A47" s="404" t="str">
        <f t="shared" si="3"/>
        <v>Expat Romania BET UCITS ETF</v>
      </c>
      <c r="B47" s="405" t="str">
        <f t="shared" si="4"/>
        <v>05-1636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Romania BET UCITS ETF</v>
      </c>
      <c r="B48" s="405" t="str">
        <f t="shared" si="4"/>
        <v>05-1636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1353434</v>
      </c>
    </row>
    <row r="49" spans="1:7" ht="15.75">
      <c r="A49" s="404" t="str">
        <f t="shared" si="3"/>
        <v>Expat Romania BET UCITS ETF</v>
      </c>
      <c r="B49" s="405" t="str">
        <f t="shared" si="4"/>
        <v>05-1636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1599491</v>
      </c>
    </row>
    <row r="50" spans="1:7" ht="15.75">
      <c r="A50" s="404" t="str">
        <f t="shared" si="3"/>
        <v>Expat Romania BET UCITS ETF</v>
      </c>
      <c r="B50" s="405" t="str">
        <f t="shared" si="4"/>
        <v>05-1636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-246057</v>
      </c>
    </row>
    <row r="51" spans="1:7" ht="15.75">
      <c r="A51" s="404" t="str">
        <f t="shared" si="3"/>
        <v>Expat Romania BET UCITS ETF</v>
      </c>
      <c r="B51" s="405" t="str">
        <f t="shared" si="4"/>
        <v>05-1636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190424</v>
      </c>
    </row>
    <row r="52" spans="1:7" ht="15.75">
      <c r="A52" s="404" t="str">
        <f t="shared" si="3"/>
        <v>Expat Romania BET UCITS ETF</v>
      </c>
      <c r="B52" s="405" t="str">
        <f t="shared" si="4"/>
        <v>05-1636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Romania BET UCITS ETF</v>
      </c>
      <c r="B53" s="405" t="str">
        <f t="shared" si="4"/>
        <v>05-1636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1543858</v>
      </c>
    </row>
    <row r="54" spans="1:7" ht="15.75">
      <c r="A54" s="404" t="str">
        <f t="shared" si="3"/>
        <v>Expat Romania BET UCITS ETF</v>
      </c>
      <c r="B54" s="405" t="str">
        <f t="shared" si="4"/>
        <v>05-1636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967171</v>
      </c>
    </row>
    <row r="55" spans="1:7" ht="15.75">
      <c r="A55" s="404" t="str">
        <f t="shared" si="3"/>
        <v>Expat Romania BET UCITS ETF</v>
      </c>
      <c r="B55" s="405" t="str">
        <f t="shared" si="4"/>
        <v>05-1636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Romania BET UCITS ETF</v>
      </c>
      <c r="B56" s="405" t="str">
        <f t="shared" si="4"/>
        <v>05-1636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Romania BET UCITS ETF</v>
      </c>
      <c r="B57" s="405" t="str">
        <f t="shared" si="4"/>
        <v>05-1636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1794</v>
      </c>
    </row>
    <row r="58" spans="1:7" ht="15.75">
      <c r="A58" s="404" t="str">
        <f t="shared" si="3"/>
        <v>Expat Romania BET UCITS ETF</v>
      </c>
      <c r="B58" s="405" t="str">
        <f t="shared" si="4"/>
        <v>05-1636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438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1356</v>
      </c>
    </row>
    <row r="60" spans="1:7" ht="15.75">
      <c r="A60" s="404" t="str">
        <f aca="true" t="shared" si="6" ref="A60:A81">dfName</f>
        <v>Expat Romania BET UCITS ETF</v>
      </c>
      <c r="B60" s="405" t="str">
        <f aca="true" t="shared" si="7" ref="B60:B81">dfRG</f>
        <v>05-1636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Romania BET UCITS ETF</v>
      </c>
      <c r="B61" s="405" t="str">
        <f t="shared" si="7"/>
        <v>05-1636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Romania BET UCITS ETF</v>
      </c>
      <c r="B62" s="405" t="str">
        <f t="shared" si="7"/>
        <v>05-1636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Romania BET UCITS ETF</v>
      </c>
      <c r="B63" s="405" t="str">
        <f t="shared" si="7"/>
        <v>05-1636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Romania BET UCITS ETF</v>
      </c>
      <c r="B64" s="405" t="str">
        <f t="shared" si="7"/>
        <v>05-1636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Romania BET UCITS ETF</v>
      </c>
      <c r="B65" s="405" t="str">
        <f t="shared" si="7"/>
        <v>05-1636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Romania BET UCITS ETF</v>
      </c>
      <c r="B66" s="405" t="str">
        <f t="shared" si="7"/>
        <v>05-1636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Romania BET UCITS ETF</v>
      </c>
      <c r="B67" s="405" t="str">
        <f t="shared" si="7"/>
        <v>05-1636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Romania BET UCITS ETF</v>
      </c>
      <c r="B68" s="405" t="str">
        <f t="shared" si="7"/>
        <v>05-1636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Romania BET UCITS ETF</v>
      </c>
      <c r="B69" s="405" t="str">
        <f t="shared" si="7"/>
        <v>05-1636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1794</v>
      </c>
    </row>
    <row r="70" spans="1:7" ht="15.75">
      <c r="A70" s="404" t="str">
        <f t="shared" si="6"/>
        <v>Expat Romania BET UCITS ETF</v>
      </c>
      <c r="B70" s="405" t="str">
        <f t="shared" si="7"/>
        <v>05-1636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968965</v>
      </c>
    </row>
    <row r="71" spans="1:7" ht="15.75">
      <c r="A71" s="422" t="str">
        <f t="shared" si="6"/>
        <v>Expat Romania BET UCITS ETF</v>
      </c>
      <c r="B71" s="423" t="str">
        <f t="shared" si="7"/>
        <v>05-1636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Romania BET UCITS ETF</v>
      </c>
      <c r="B72" s="423" t="str">
        <f t="shared" si="7"/>
        <v>05-1636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Romania BET UCITS ETF</v>
      </c>
      <c r="B73" s="423" t="str">
        <f t="shared" si="7"/>
        <v>05-1636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Romania BET UCITS ETF</v>
      </c>
      <c r="B74" s="423" t="str">
        <f t="shared" si="7"/>
        <v>05-1636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22181</v>
      </c>
    </row>
    <row r="75" spans="1:7" ht="31.5">
      <c r="A75" s="422" t="str">
        <f t="shared" si="6"/>
        <v>Expat Romania BET UCITS ETF</v>
      </c>
      <c r="B75" s="423" t="str">
        <f t="shared" si="7"/>
        <v>05-1636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Romania BET UCITS ETF</v>
      </c>
      <c r="B76" s="423" t="str">
        <f t="shared" si="7"/>
        <v>05-1636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314134</v>
      </c>
    </row>
    <row r="77" spans="1:7" ht="15.75">
      <c r="A77" s="422" t="str">
        <f t="shared" si="6"/>
        <v>Expat Romania BET UCITS ETF</v>
      </c>
      <c r="B77" s="423" t="str">
        <f t="shared" si="7"/>
        <v>05-1636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32964</v>
      </c>
    </row>
    <row r="78" spans="1:7" ht="15.75">
      <c r="A78" s="422" t="str">
        <f t="shared" si="6"/>
        <v>Expat Romania BET UCITS ETF</v>
      </c>
      <c r="B78" s="423" t="str">
        <f t="shared" si="7"/>
        <v>05-1636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369279</v>
      </c>
    </row>
    <row r="79" spans="1:7" ht="15.75">
      <c r="A79" s="422" t="str">
        <f t="shared" si="6"/>
        <v>Expat Romania BET UCITS ETF</v>
      </c>
      <c r="B79" s="423" t="str">
        <f t="shared" si="7"/>
        <v>05-1636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Romania BET UCITS ETF</v>
      </c>
      <c r="B80" s="423" t="str">
        <f t="shared" si="7"/>
        <v>05-1636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Romania BET UCITS ETF</v>
      </c>
      <c r="B81" s="423" t="str">
        <f t="shared" si="7"/>
        <v>05-1636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14064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Romania BET UCITS ETF</v>
      </c>
      <c r="B83" s="423" t="str">
        <f aca="true" t="shared" si="10" ref="B83:B109">dfRG</f>
        <v>05-1636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Romania BET UCITS ETF</v>
      </c>
      <c r="B84" s="423" t="str">
        <f t="shared" si="10"/>
        <v>05-1636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Romania BET UCITS ETF</v>
      </c>
      <c r="B85" s="423" t="str">
        <f t="shared" si="10"/>
        <v>05-1636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14064</v>
      </c>
    </row>
    <row r="86" spans="1:7" ht="15.75">
      <c r="A86" s="422" t="str">
        <f t="shared" si="9"/>
        <v>Expat Romania BET UCITS ETF</v>
      </c>
      <c r="B86" s="423" t="str">
        <f t="shared" si="10"/>
        <v>05-1636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383343</v>
      </c>
    </row>
    <row r="87" spans="1:7" ht="15.75">
      <c r="A87" s="422" t="str">
        <f t="shared" si="9"/>
        <v>Expat Romania BET UCITS ETF</v>
      </c>
      <c r="B87" s="423" t="str">
        <f t="shared" si="10"/>
        <v>05-1636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190424</v>
      </c>
    </row>
    <row r="88" spans="1:7" ht="15.75">
      <c r="A88" s="422" t="str">
        <f t="shared" si="9"/>
        <v>Expat Romania BET UCITS ETF</v>
      </c>
      <c r="B88" s="423" t="str">
        <f t="shared" si="10"/>
        <v>05-1636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Romania BET UCITS ETF</v>
      </c>
      <c r="B89" s="423" t="str">
        <f t="shared" si="10"/>
        <v>05-1636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190424</v>
      </c>
    </row>
    <row r="90" spans="1:7" ht="15.75">
      <c r="A90" s="422" t="str">
        <f t="shared" si="9"/>
        <v>Expat Romania BET UCITS ETF</v>
      </c>
      <c r="B90" s="423" t="str">
        <f t="shared" si="10"/>
        <v>05-1636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573767</v>
      </c>
    </row>
    <row r="91" spans="1:7" ht="15.75">
      <c r="A91" s="433" t="str">
        <f t="shared" si="9"/>
        <v>Expat Romania BET UCITS ETF</v>
      </c>
      <c r="B91" s="434" t="str">
        <f t="shared" si="10"/>
        <v>05-1636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Romania BET UCITS ETF</v>
      </c>
      <c r="B92" s="434" t="str">
        <f t="shared" si="10"/>
        <v>05-1636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Romania BET UCITS ETF</v>
      </c>
      <c r="B93" s="434" t="str">
        <f t="shared" si="10"/>
        <v>05-1636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72918</v>
      </c>
    </row>
    <row r="94" spans="1:7" ht="31.5">
      <c r="A94" s="433" t="str">
        <f t="shared" si="9"/>
        <v>Expat Romania BET UCITS ETF</v>
      </c>
      <c r="B94" s="434" t="str">
        <f t="shared" si="10"/>
        <v>05-1636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24997</v>
      </c>
    </row>
    <row r="95" spans="1:7" ht="31.5">
      <c r="A95" s="433" t="str">
        <f t="shared" si="9"/>
        <v>Expat Romania BET UCITS ETF</v>
      </c>
      <c r="B95" s="434" t="str">
        <f t="shared" si="10"/>
        <v>05-1636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180401</v>
      </c>
    </row>
    <row r="96" spans="1:7" ht="15.75">
      <c r="A96" s="433" t="str">
        <f t="shared" si="9"/>
        <v>Expat Romania BET UCITS ETF</v>
      </c>
      <c r="B96" s="434" t="str">
        <f t="shared" si="10"/>
        <v>05-1636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295451</v>
      </c>
    </row>
    <row r="97" spans="1:7" ht="15.75">
      <c r="A97" s="433" t="str">
        <f t="shared" si="9"/>
        <v>Expat Romania BET UCITS ETF</v>
      </c>
      <c r="B97" s="434" t="str">
        <f t="shared" si="10"/>
        <v>05-1636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Romania BET UCITS ETF</v>
      </c>
      <c r="B98" s="434" t="str">
        <f t="shared" si="10"/>
        <v>05-1636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Romania BET UCITS ETF</v>
      </c>
      <c r="B99" s="434" t="str">
        <f t="shared" si="10"/>
        <v>05-1636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573767</v>
      </c>
    </row>
    <row r="100" spans="1:7" ht="15.75">
      <c r="A100" s="433" t="str">
        <f t="shared" si="9"/>
        <v>Expat Romania BET UCITS ETF</v>
      </c>
      <c r="B100" s="434" t="str">
        <f t="shared" si="10"/>
        <v>05-1636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Romania BET UCITS ETF</v>
      </c>
      <c r="B101" s="434" t="str">
        <f t="shared" si="10"/>
        <v>05-1636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Romania BET UCITS ETF</v>
      </c>
      <c r="B102" s="434" t="str">
        <f t="shared" si="10"/>
        <v>05-1636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573767</v>
      </c>
    </row>
    <row r="103" spans="1:7" ht="15.75">
      <c r="A103" s="433" t="str">
        <f t="shared" si="9"/>
        <v>Expat Romania BET UCITS ETF</v>
      </c>
      <c r="B103" s="434" t="str">
        <f t="shared" si="10"/>
        <v>05-1636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Romania BET UCITS ETF</v>
      </c>
      <c r="B104" s="434" t="str">
        <f t="shared" si="10"/>
        <v>05-1636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Romania BET UCITS ETF</v>
      </c>
      <c r="B105" s="434" t="str">
        <f t="shared" si="10"/>
        <v>05-1636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Romania BET UCITS ETF</v>
      </c>
      <c r="B106" s="434" t="str">
        <f t="shared" si="10"/>
        <v>05-1636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573767</v>
      </c>
    </row>
    <row r="107" spans="1:7" ht="15.75">
      <c r="A107" s="445" t="str">
        <f t="shared" si="9"/>
        <v>Expat Romania BET UCITS ETF</v>
      </c>
      <c r="B107" s="446" t="str">
        <f t="shared" si="10"/>
        <v>05-1636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Romania BET UCITS ETF</v>
      </c>
      <c r="B108" s="446" t="str">
        <f t="shared" si="10"/>
        <v>05-1636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-2969421</v>
      </c>
    </row>
    <row r="109" spans="1:7" ht="31.5">
      <c r="A109" s="445" t="str">
        <f t="shared" si="9"/>
        <v>Expat Romania BET UCITS ETF</v>
      </c>
      <c r="B109" s="446" t="str">
        <f t="shared" si="10"/>
        <v>05-1636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Romania BET UCITS ETF</v>
      </c>
      <c r="B110" s="446" t="str">
        <f aca="true" t="shared" si="13" ref="B110:B141">dfRG</f>
        <v>05-1636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Romania BET UCITS ETF</v>
      </c>
      <c r="B111" s="446" t="str">
        <f t="shared" si="13"/>
        <v>05-1636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Romania BET UCITS ETF</v>
      </c>
      <c r="B112" s="446" t="str">
        <f t="shared" si="13"/>
        <v>05-1636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Romania BET UCITS ETF</v>
      </c>
      <c r="B113" s="446" t="str">
        <f t="shared" si="13"/>
        <v>05-1636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-14064</v>
      </c>
    </row>
    <row r="114" spans="1:7" ht="31.5">
      <c r="A114" s="445" t="str">
        <f t="shared" si="12"/>
        <v>Expat Romania BET UCITS ETF</v>
      </c>
      <c r="B114" s="446" t="str">
        <f t="shared" si="13"/>
        <v>05-1636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-2983485</v>
      </c>
    </row>
    <row r="115" spans="1:7" ht="15.75">
      <c r="A115" s="445" t="str">
        <f t="shared" si="12"/>
        <v>Expat Romania BET UCITS ETF</v>
      </c>
      <c r="B115" s="446" t="str">
        <f t="shared" si="13"/>
        <v>05-1636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Romania BET UCITS ETF</v>
      </c>
      <c r="B116" s="446" t="str">
        <f t="shared" si="13"/>
        <v>05-1636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2860247</v>
      </c>
    </row>
    <row r="117" spans="1:7" ht="31.5">
      <c r="A117" s="445" t="str">
        <f t="shared" si="12"/>
        <v>Expat Romania BET UCITS ETF</v>
      </c>
      <c r="B117" s="446" t="str">
        <f t="shared" si="13"/>
        <v>05-1636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Romania BET UCITS ETF</v>
      </c>
      <c r="B118" s="446" t="str">
        <f t="shared" si="13"/>
        <v>05-1636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-11114</v>
      </c>
    </row>
    <row r="119" spans="1:7" ht="15.75">
      <c r="A119" s="445" t="str">
        <f t="shared" si="12"/>
        <v>Expat Romania BET UCITS ETF</v>
      </c>
      <c r="B119" s="446" t="str">
        <f t="shared" si="13"/>
        <v>05-1636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71459</v>
      </c>
    </row>
    <row r="120" spans="1:7" ht="15.75">
      <c r="A120" s="445" t="str">
        <f t="shared" si="12"/>
        <v>Expat Romania BET UCITS ETF</v>
      </c>
      <c r="B120" s="446" t="str">
        <f t="shared" si="13"/>
        <v>05-1636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-19194</v>
      </c>
    </row>
    <row r="121" spans="1:7" ht="15.75">
      <c r="A121" s="445" t="str">
        <f t="shared" si="12"/>
        <v>Expat Romania BET UCITS ETF</v>
      </c>
      <c r="B121" s="446" t="str">
        <f t="shared" si="13"/>
        <v>05-1636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-5002</v>
      </c>
    </row>
    <row r="122" spans="1:7" ht="15.75">
      <c r="A122" s="445" t="str">
        <f t="shared" si="12"/>
        <v>Expat Romania BET UCITS ETF</v>
      </c>
      <c r="B122" s="446" t="str">
        <f t="shared" si="13"/>
        <v>05-1636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-14899</v>
      </c>
    </row>
    <row r="123" spans="1:7" ht="15.75">
      <c r="A123" s="445" t="str">
        <f t="shared" si="12"/>
        <v>Expat Romania BET UCITS ETF</v>
      </c>
      <c r="B123" s="446" t="str">
        <f t="shared" si="13"/>
        <v>05-1636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-289</v>
      </c>
    </row>
    <row r="124" spans="1:7" ht="31.5">
      <c r="A124" s="445" t="str">
        <f t="shared" si="12"/>
        <v>Expat Romania BET UCITS ETF</v>
      </c>
      <c r="B124" s="446" t="str">
        <f t="shared" si="13"/>
        <v>05-1636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2881208</v>
      </c>
    </row>
    <row r="125" spans="1:7" ht="15.75">
      <c r="A125" s="445" t="str">
        <f t="shared" si="12"/>
        <v>Expat Romania BET UCITS ETF</v>
      </c>
      <c r="B125" s="446" t="str">
        <f t="shared" si="13"/>
        <v>05-1636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Romania BET UCITS ETF</v>
      </c>
      <c r="B126" s="446" t="str">
        <f t="shared" si="13"/>
        <v>05-1636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Romania BET UCITS ETF</v>
      </c>
      <c r="B127" s="446" t="str">
        <f t="shared" si="13"/>
        <v>05-1636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Romania BET UCITS ETF</v>
      </c>
      <c r="B128" s="446" t="str">
        <f t="shared" si="13"/>
        <v>05-1636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Romania BET UCITS ETF</v>
      </c>
      <c r="B129" s="446" t="str">
        <f t="shared" si="13"/>
        <v>05-1636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Romania BET UCITS ETF</v>
      </c>
      <c r="B130" s="446" t="str">
        <f t="shared" si="13"/>
        <v>05-1636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Romania BET UCITS ETF</v>
      </c>
      <c r="B131" s="446" t="str">
        <f t="shared" si="13"/>
        <v>05-1636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Romania BET UCITS ETF</v>
      </c>
      <c r="B132" s="446" t="str">
        <f t="shared" si="13"/>
        <v>05-1636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-102277</v>
      </c>
    </row>
    <row r="133" spans="1:7" ht="31.5">
      <c r="A133" s="445" t="str">
        <f t="shared" si="12"/>
        <v>Expat Romania BET UCITS ETF</v>
      </c>
      <c r="B133" s="446" t="str">
        <f t="shared" si="13"/>
        <v>05-1636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111643</v>
      </c>
    </row>
    <row r="134" spans="1:7" ht="31.5">
      <c r="A134" s="445" t="str">
        <f t="shared" si="12"/>
        <v>Expat Romania BET UCITS ETF</v>
      </c>
      <c r="B134" s="446" t="str">
        <f t="shared" si="13"/>
        <v>05-1636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9366</v>
      </c>
    </row>
    <row r="135" spans="1:7" ht="15.75">
      <c r="A135" s="445" t="str">
        <f t="shared" si="12"/>
        <v>Expat Romania BET UCITS ETF</v>
      </c>
      <c r="B135" s="446" t="str">
        <f t="shared" si="13"/>
        <v>05-1636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9366</v>
      </c>
    </row>
    <row r="136" spans="1:7" ht="31.5">
      <c r="A136" s="433" t="str">
        <f t="shared" si="12"/>
        <v>Expat Romania BET UCITS ETF</v>
      </c>
      <c r="B136" s="434" t="str">
        <f t="shared" si="13"/>
        <v>05-1636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Romania BET UCITS ETF</v>
      </c>
      <c r="B137" s="434" t="str">
        <f t="shared" si="13"/>
        <v>05-1636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3746168</v>
      </c>
    </row>
    <row r="138" spans="1:7" ht="31.5">
      <c r="A138" s="433" t="str">
        <f t="shared" si="12"/>
        <v>Expat Romania BET UCITS ETF</v>
      </c>
      <c r="B138" s="434" t="str">
        <f t="shared" si="13"/>
        <v>05-1636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Romania BET UCITS ETF</v>
      </c>
      <c r="B139" s="434" t="str">
        <f t="shared" si="13"/>
        <v>05-1636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Romania BET UCITS ETF</v>
      </c>
      <c r="B140" s="434" t="str">
        <f t="shared" si="13"/>
        <v>05-1636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Romania BET UCITS ETF</v>
      </c>
      <c r="B141" s="434" t="str">
        <f t="shared" si="13"/>
        <v>05-1636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3746168</v>
      </c>
    </row>
    <row r="142" spans="1:7" ht="31.5">
      <c r="A142" s="433" t="str">
        <f aca="true" t="shared" si="15" ref="A142:A155">dfName</f>
        <v>Expat Romania BET UCITS ETF</v>
      </c>
      <c r="B142" s="434" t="str">
        <f aca="true" t="shared" si="16" ref="B142:B155">dfRG</f>
        <v>05-1636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-2969421</v>
      </c>
    </row>
    <row r="143" spans="1:7" ht="31.5">
      <c r="A143" s="433" t="str">
        <f t="shared" si="15"/>
        <v>Expat Romania BET UCITS ETF</v>
      </c>
      <c r="B143" s="434" t="str">
        <f t="shared" si="16"/>
        <v>05-1636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245928</v>
      </c>
    </row>
    <row r="144" spans="1:7" ht="31.5">
      <c r="A144" s="433" t="str">
        <f t="shared" si="15"/>
        <v>Expat Romania BET UCITS ETF</v>
      </c>
      <c r="B144" s="434" t="str">
        <f t="shared" si="16"/>
        <v>05-1636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-3215349</v>
      </c>
    </row>
    <row r="145" spans="1:7" ht="31.5">
      <c r="A145" s="433" t="str">
        <f t="shared" si="15"/>
        <v>Expat Romania BET UCITS ETF</v>
      </c>
      <c r="B145" s="434" t="str">
        <f t="shared" si="16"/>
        <v>05-1636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190424</v>
      </c>
    </row>
    <row r="146" spans="1:7" ht="31.5">
      <c r="A146" s="433" t="str">
        <f t="shared" si="15"/>
        <v>Expat Romania BET UCITS ETF</v>
      </c>
      <c r="B146" s="434" t="str">
        <f t="shared" si="16"/>
        <v>05-1636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Romania BET UCITS ETF</v>
      </c>
      <c r="B147" s="434" t="str">
        <f t="shared" si="16"/>
        <v>05-1636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Romania BET UCITS ETF</v>
      </c>
      <c r="B148" s="434" t="str">
        <f t="shared" si="16"/>
        <v>05-1636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Romania BET UCITS ETF</v>
      </c>
      <c r="B149" s="434" t="str">
        <f t="shared" si="16"/>
        <v>05-1636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Romania BET UCITS ETF</v>
      </c>
      <c r="B150" s="434" t="str">
        <f t="shared" si="16"/>
        <v>05-1636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Romania BET UCITS ETF</v>
      </c>
      <c r="B151" s="434" t="str">
        <f t="shared" si="16"/>
        <v>05-1636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Romania BET UCITS ETF</v>
      </c>
      <c r="B152" s="434" t="str">
        <f t="shared" si="16"/>
        <v>05-1636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Romania BET UCITS ETF</v>
      </c>
      <c r="B153" s="434" t="str">
        <f t="shared" si="16"/>
        <v>05-1636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Romania BET UCITS ETF</v>
      </c>
      <c r="B154" s="434" t="str">
        <f t="shared" si="16"/>
        <v>05-1636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Romania BET UCITS ETF</v>
      </c>
      <c r="B155" s="434" t="str">
        <f t="shared" si="16"/>
        <v>05-1636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Romania BET UCITS ETF</v>
      </c>
      <c r="B157" s="434" t="str">
        <f aca="true" t="shared" si="19" ref="B157:B201">dfRG</f>
        <v>05-1636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967171</v>
      </c>
    </row>
    <row r="158" spans="1:7" ht="31.5">
      <c r="A158" s="433" t="str">
        <f t="shared" si="18"/>
        <v>Expat Romania BET UCITS ETF</v>
      </c>
      <c r="B158" s="434" t="str">
        <f t="shared" si="19"/>
        <v>05-1636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Romania BET UCITS ETF</v>
      </c>
      <c r="B159" s="434" t="str">
        <f t="shared" si="19"/>
        <v>05-1636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967171</v>
      </c>
    </row>
    <row r="160" spans="1:7" ht="15.75">
      <c r="A160" s="474" t="str">
        <f t="shared" si="18"/>
        <v>Expat Romania BET UCITS ETF</v>
      </c>
      <c r="B160" s="475" t="str">
        <f t="shared" si="19"/>
        <v>05-1636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Romania BET UCITS ETF</v>
      </c>
      <c r="B161" s="475" t="str">
        <f t="shared" si="19"/>
        <v>05-1636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1290000</v>
      </c>
    </row>
    <row r="162" spans="1:7" ht="15.75">
      <c r="A162" s="474" t="str">
        <f t="shared" si="18"/>
        <v>Expat Romania BET UCITS ETF</v>
      </c>
      <c r="B162" s="475" t="str">
        <f t="shared" si="19"/>
        <v>05-1636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320000</v>
      </c>
    </row>
    <row r="163" spans="1:7" ht="15.75">
      <c r="A163" s="474" t="str">
        <f t="shared" si="18"/>
        <v>Expat Romania BET UCITS ETF</v>
      </c>
      <c r="B163" s="475" t="str">
        <f t="shared" si="19"/>
        <v>05-1636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80000</v>
      </c>
    </row>
    <row r="164" spans="1:7" ht="31.5">
      <c r="A164" s="474" t="str">
        <f t="shared" si="18"/>
        <v>Expat Romania BET UCITS ETF</v>
      </c>
      <c r="B164" s="475" t="str">
        <f t="shared" si="19"/>
        <v>05-1636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245928.06403</v>
      </c>
    </row>
    <row r="165" spans="1:7" ht="15.75">
      <c r="A165" s="474" t="str">
        <f t="shared" si="18"/>
        <v>Expat Romania BET UCITS ETF</v>
      </c>
      <c r="B165" s="475" t="str">
        <f t="shared" si="19"/>
        <v>05-1636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1050000</v>
      </c>
    </row>
    <row r="166" spans="1:7" ht="31.5">
      <c r="A166" s="474" t="str">
        <f t="shared" si="18"/>
        <v>Expat Romania BET UCITS ETF</v>
      </c>
      <c r="B166" s="475" t="str">
        <f t="shared" si="19"/>
        <v>05-1636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3215349.31506</v>
      </c>
    </row>
    <row r="167" spans="1:7" ht="31.5">
      <c r="A167" s="474" t="str">
        <f t="shared" si="18"/>
        <v>Expat Romania BET UCITS ETF</v>
      </c>
      <c r="B167" s="475" t="str">
        <f t="shared" si="19"/>
        <v>05-1636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1.4848</v>
      </c>
    </row>
    <row r="168" spans="1:7" ht="31.5">
      <c r="A168" s="474" t="str">
        <f t="shared" si="18"/>
        <v>Expat Romania BET UCITS ETF</v>
      </c>
      <c r="B168" s="475" t="str">
        <f t="shared" si="19"/>
        <v>05-1636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1.5453</v>
      </c>
    </row>
    <row r="169" spans="1:7" ht="15.75">
      <c r="A169" s="474" t="str">
        <f t="shared" si="18"/>
        <v>Expat Romania BET UCITS ETF</v>
      </c>
      <c r="B169" s="475" t="str">
        <f t="shared" si="19"/>
        <v>05-1636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3426744.07</v>
      </c>
    </row>
    <row r="170" spans="1:7" ht="31.5">
      <c r="A170" s="474" t="str">
        <f t="shared" si="18"/>
        <v>Expat Romania BET UCITS ETF</v>
      </c>
      <c r="B170" s="475" t="str">
        <f t="shared" si="19"/>
        <v>05-1636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1752066.42</v>
      </c>
    </row>
    <row r="171" spans="1:7" ht="15.75">
      <c r="A171" s="474" t="str">
        <f t="shared" si="18"/>
        <v>Expat Romania BET UCITS ETF</v>
      </c>
      <c r="B171" s="475" t="str">
        <f t="shared" si="19"/>
        <v>05-1636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17241</v>
      </c>
    </row>
    <row r="172" spans="1:7" ht="15.75">
      <c r="A172" s="474" t="str">
        <f t="shared" si="18"/>
        <v>Expat Romania BET UCITS ETF</v>
      </c>
      <c r="B172" s="475" t="str">
        <f t="shared" si="19"/>
        <v>05-1636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7895</v>
      </c>
    </row>
    <row r="173" spans="1:7" ht="15.75">
      <c r="A173" s="474" t="str">
        <f t="shared" si="18"/>
        <v>Expat Romania BET UCITS ETF</v>
      </c>
      <c r="B173" s="475" t="str">
        <f t="shared" si="19"/>
        <v>05-1636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7459</v>
      </c>
    </row>
    <row r="174" spans="1:7" ht="15.75">
      <c r="A174" s="474" t="str">
        <f t="shared" si="18"/>
        <v>Expat Romania BET UCITS ETF</v>
      </c>
      <c r="B174" s="475" t="str">
        <f t="shared" si="19"/>
        <v>05-1636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0.04074622844827586</v>
      </c>
    </row>
    <row r="175" spans="1:7" ht="15.75">
      <c r="A175" s="474" t="str">
        <f t="shared" si="18"/>
        <v>Expat Romania BET UCITS ETF</v>
      </c>
      <c r="B175" s="475" t="str">
        <f t="shared" si="19"/>
        <v>05-1636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0.08197617669964696</v>
      </c>
    </row>
    <row r="176" spans="1:7" ht="15.75">
      <c r="A176" s="474" t="str">
        <f t="shared" si="18"/>
        <v>Expat Romania BET UCITS ETF</v>
      </c>
      <c r="B176" s="475" t="str">
        <f t="shared" si="19"/>
        <v>05-1636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0.04074622844827586</v>
      </c>
    </row>
    <row r="177" spans="1:7" ht="15.75">
      <c r="A177" s="474" t="str">
        <f t="shared" si="18"/>
        <v>Expat Romania BET UCITS ETF</v>
      </c>
      <c r="B177" s="475" t="str">
        <f t="shared" si="19"/>
        <v>05-1636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0.0826</v>
      </c>
    </row>
    <row r="178" spans="1:7" ht="31.5">
      <c r="A178" s="445" t="str">
        <f t="shared" si="18"/>
        <v>Expat Romania BET UCITS ETF</v>
      </c>
      <c r="B178" s="446" t="str">
        <f t="shared" si="19"/>
        <v>05-1636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Romania BET UCITS ETF</v>
      </c>
      <c r="B179" s="446" t="str">
        <f t="shared" si="19"/>
        <v>05-1636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Romania BET UCITS ETF</v>
      </c>
      <c r="B180" s="446" t="str">
        <f t="shared" si="19"/>
        <v>05-1636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Romania BET UCITS ETF</v>
      </c>
      <c r="B181" s="446" t="str">
        <f t="shared" si="19"/>
        <v>05-1636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Romania BET UCITS ETF</v>
      </c>
      <c r="B182" s="446" t="str">
        <f t="shared" si="19"/>
        <v>05-1636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Romania BET UCITS ETF</v>
      </c>
      <c r="B183" s="446" t="str">
        <f t="shared" si="19"/>
        <v>05-1636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Romania BET UCITS ETF</v>
      </c>
      <c r="B184" s="446" t="str">
        <f t="shared" si="19"/>
        <v>05-1636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Romania BET UCITS ETF</v>
      </c>
      <c r="B185" s="466" t="str">
        <f t="shared" si="19"/>
        <v>05-1636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Romania BET UCITS ETF</v>
      </c>
      <c r="B186" s="466" t="str">
        <f t="shared" si="19"/>
        <v>05-1636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Romania BET UCITS ETF</v>
      </c>
      <c r="B187" s="466" t="str">
        <f t="shared" si="19"/>
        <v>05-1636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Romania BET UCITS ETF</v>
      </c>
      <c r="B188" s="466" t="str">
        <f t="shared" si="19"/>
        <v>05-1636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1137</v>
      </c>
    </row>
    <row r="189" spans="1:7" ht="15.75">
      <c r="A189" s="465" t="str">
        <f t="shared" si="18"/>
        <v>Expat Romania BET UCITS ETF</v>
      </c>
      <c r="B189" s="466" t="str">
        <f t="shared" si="19"/>
        <v>05-1636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Romania BET UCITS ETF</v>
      </c>
      <c r="B190" s="466" t="str">
        <f t="shared" si="19"/>
        <v>05-1636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Romania BET UCITS ETF</v>
      </c>
      <c r="B191" s="466" t="str">
        <f t="shared" si="19"/>
        <v>05-1636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Romania BET UCITS ETF</v>
      </c>
      <c r="B192" s="466" t="str">
        <f t="shared" si="19"/>
        <v>05-1636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Romania BET UCITS ETF</v>
      </c>
      <c r="B193" s="466" t="str">
        <f t="shared" si="19"/>
        <v>05-1636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Romania BET UCITS ETF</v>
      </c>
      <c r="B194" s="466" t="str">
        <f t="shared" si="19"/>
        <v>05-1636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Romania BET UCITS ETF</v>
      </c>
      <c r="B195" s="466" t="str">
        <f t="shared" si="19"/>
        <v>05-1636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Romania BET UCITS ETF</v>
      </c>
      <c r="B196" s="466" t="str">
        <f t="shared" si="19"/>
        <v>05-1636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Romania BET UCITS ETF</v>
      </c>
      <c r="B197" s="466" t="str">
        <f t="shared" si="19"/>
        <v>05-1636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Romania BET UCITS ETF</v>
      </c>
      <c r="B198" s="466" t="str">
        <f t="shared" si="19"/>
        <v>05-1636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1137</v>
      </c>
    </row>
    <row r="199" spans="1:7" ht="15.75">
      <c r="A199" s="474" t="str">
        <f t="shared" si="18"/>
        <v>Expat Romania BET UCITS ETF</v>
      </c>
      <c r="B199" s="475" t="str">
        <f t="shared" si="19"/>
        <v>05-1636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Romania BET UCITS ETF</v>
      </c>
      <c r="B200" s="475" t="str">
        <f t="shared" si="19"/>
        <v>05-1636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Romania BET UCITS ETF</v>
      </c>
      <c r="B201" s="475" t="str">
        <f t="shared" si="19"/>
        <v>05-1636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1794</v>
      </c>
    </row>
    <row r="202" spans="1:7" ht="15.75">
      <c r="A202" s="474" t="str">
        <f aca="true" t="shared" si="21" ref="A202:A214">dfName</f>
        <v>Expat Romania BET UCITS ETF</v>
      </c>
      <c r="B202" s="475" t="str">
        <f aca="true" t="shared" si="22" ref="B202:B214">dfRG</f>
        <v>05-1636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438</v>
      </c>
    </row>
    <row r="203" spans="1:7" ht="15.75">
      <c r="A203" s="474" t="str">
        <f t="shared" si="21"/>
        <v>Expat Romania BET UCITS ETF</v>
      </c>
      <c r="B203" s="475" t="str">
        <f t="shared" si="22"/>
        <v>05-1636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1356</v>
      </c>
    </row>
    <row r="204" spans="1:7" ht="15.75">
      <c r="A204" s="474" t="str">
        <f t="shared" si="21"/>
        <v>Expat Romania BET UCITS ETF</v>
      </c>
      <c r="B204" s="475" t="str">
        <f t="shared" si="22"/>
        <v>05-1636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Romania BET UCITS ETF</v>
      </c>
      <c r="B205" s="475" t="str">
        <f t="shared" si="22"/>
        <v>05-1636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Romania BET UCITS ETF</v>
      </c>
      <c r="B206" s="475" t="str">
        <f t="shared" si="22"/>
        <v>05-1636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Romania BET UCITS ETF</v>
      </c>
      <c r="B207" s="475" t="str">
        <f t="shared" si="22"/>
        <v>05-1636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Romania BET UCITS ETF</v>
      </c>
      <c r="B208" s="475" t="str">
        <f t="shared" si="22"/>
        <v>05-1636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Romania BET UCITS ETF</v>
      </c>
      <c r="B209" s="475" t="str">
        <f t="shared" si="22"/>
        <v>05-1636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Romania BET UCITS ETF</v>
      </c>
      <c r="B210" s="475" t="str">
        <f t="shared" si="22"/>
        <v>05-1636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Romania BET UCITS ETF</v>
      </c>
      <c r="B211" s="475" t="str">
        <f t="shared" si="22"/>
        <v>05-1636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Romania BET UCITS ETF</v>
      </c>
      <c r="B212" s="475" t="str">
        <f t="shared" si="22"/>
        <v>05-1636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Romania BET UCITS ETF</v>
      </c>
      <c r="B213" s="475" t="str">
        <f t="shared" si="22"/>
        <v>05-1636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Romania BET UCITS ETF</v>
      </c>
      <c r="B214" s="484" t="str">
        <f t="shared" si="22"/>
        <v>05-1636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1794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625866</v>
      </c>
      <c r="H11" s="251">
        <v>2523021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-1202553</v>
      </c>
      <c r="H13" s="231">
        <v>-130287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-1202553</v>
      </c>
      <c r="H16" s="252">
        <f>SUM(H13:H15)</f>
        <v>-130287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1353434</v>
      </c>
      <c r="H18" s="244">
        <f>SUM(H19:H20)</f>
        <v>1533113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1599491</v>
      </c>
      <c r="H19" s="231">
        <v>1599491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-246057</v>
      </c>
      <c r="H20" s="231">
        <v>-66378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190424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9366</v>
      </c>
      <c r="D22" s="231">
        <v>111643</v>
      </c>
      <c r="E22" s="286" t="s">
        <v>990</v>
      </c>
      <c r="F22" s="230" t="s">
        <v>991</v>
      </c>
      <c r="G22" s="231"/>
      <c r="H22" s="231">
        <v>-179679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1543858</v>
      </c>
      <c r="H23" s="252">
        <f>H19+H21+H20+H22</f>
        <v>1353434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967171</v>
      </c>
      <c r="H24" s="252">
        <f>H11+H16+H23</f>
        <v>3746168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9366</v>
      </c>
      <c r="D25" s="252">
        <f>SUM(D21:D24)</f>
        <v>111643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958462</v>
      </c>
      <c r="D27" s="244">
        <f>SUM(D28:D31)</f>
        <v>3638665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958462</v>
      </c>
      <c r="D28" s="231">
        <v>3638665</v>
      </c>
      <c r="E28" s="125" t="s">
        <v>125</v>
      </c>
      <c r="F28" s="262" t="s">
        <v>208</v>
      </c>
      <c r="G28" s="244">
        <f>SUM(G29:G31)</f>
        <v>1794</v>
      </c>
      <c r="H28" s="244">
        <f>SUM(H29:H31)</f>
        <v>4140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438</v>
      </c>
      <c r="H29" s="258">
        <v>831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1356</v>
      </c>
      <c r="H30" s="258">
        <v>3309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958462</v>
      </c>
      <c r="D37" s="243">
        <f>SUM(D32:D36)+D27</f>
        <v>3638665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1794</v>
      </c>
      <c r="H40" s="259">
        <f>SUM(H32:H39)+H28+H27</f>
        <v>4140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1137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1137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968965</v>
      </c>
      <c r="D45" s="259">
        <f>D25+D37+D43+D44</f>
        <v>3750308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968965</v>
      </c>
      <c r="D47" s="608">
        <f>D18+D45</f>
        <v>3750308</v>
      </c>
      <c r="E47" s="264" t="s">
        <v>35</v>
      </c>
      <c r="F47" s="223" t="s">
        <v>221</v>
      </c>
      <c r="G47" s="609">
        <f>G24+G40</f>
        <v>968965</v>
      </c>
      <c r="H47" s="609">
        <f>H24+H40</f>
        <v>3750308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72918</v>
      </c>
      <c r="H12" s="245">
        <v>242100</v>
      </c>
      <c r="I12" s="132"/>
    </row>
    <row r="13" spans="1:9" s="124" customFormat="1" ht="31.5">
      <c r="A13" s="136" t="s">
        <v>936</v>
      </c>
      <c r="B13" s="372" t="s">
        <v>795</v>
      </c>
      <c r="C13" s="245">
        <v>22181</v>
      </c>
      <c r="D13" s="245">
        <v>1300</v>
      </c>
      <c r="E13" s="136" t="s">
        <v>939</v>
      </c>
      <c r="F13" s="372" t="s">
        <v>812</v>
      </c>
      <c r="G13" s="245">
        <v>24997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165932</v>
      </c>
      <c r="E14" s="136" t="s">
        <v>940</v>
      </c>
      <c r="F14" s="372" t="s">
        <v>813</v>
      </c>
      <c r="G14" s="245">
        <f>1925564-1745163</f>
        <v>180401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f>15039+299095</f>
        <v>314134</v>
      </c>
      <c r="D15" s="245">
        <v>75137</v>
      </c>
      <c r="E15" s="136" t="s">
        <v>941</v>
      </c>
      <c r="F15" s="372" t="s">
        <v>814</v>
      </c>
      <c r="G15" s="245">
        <v>295451</v>
      </c>
      <c r="H15" s="245">
        <v>76256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32964</v>
      </c>
      <c r="D16" s="245">
        <v>28669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369279</v>
      </c>
      <c r="D18" s="248">
        <f>SUM(D12:D16)</f>
        <v>271038</v>
      </c>
      <c r="E18" s="138" t="s">
        <v>20</v>
      </c>
      <c r="F18" s="373" t="s">
        <v>817</v>
      </c>
      <c r="G18" s="248">
        <f>SUM(G12:G17)</f>
        <v>573767</v>
      </c>
      <c r="H18" s="248">
        <f>SUM(H12:H17)</f>
        <v>318356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14064</v>
      </c>
      <c r="D21" s="245">
        <v>19230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14064</v>
      </c>
      <c r="D25" s="248">
        <f>SUM(D20:D24)</f>
        <v>19230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383343</v>
      </c>
      <c r="D26" s="248">
        <f>D18+D25</f>
        <v>290268</v>
      </c>
      <c r="E26" s="250" t="s">
        <v>40</v>
      </c>
      <c r="F26" s="373" t="s">
        <v>819</v>
      </c>
      <c r="G26" s="248">
        <f>G18+G25</f>
        <v>573767</v>
      </c>
      <c r="H26" s="248">
        <f>H18+H25</f>
        <v>318356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190424</v>
      </c>
      <c r="D27" s="100">
        <f>IF((H26-D26)&gt;0,H26-D26,0)</f>
        <v>28088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190424</v>
      </c>
      <c r="D29" s="248">
        <f>D27-D28</f>
        <v>28088</v>
      </c>
      <c r="E29" s="250" t="s">
        <v>147</v>
      </c>
      <c r="F29" s="373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573767</v>
      </c>
      <c r="D30" s="248">
        <f>D26+D28+D29</f>
        <v>318356</v>
      </c>
      <c r="E30" s="250" t="s">
        <v>827</v>
      </c>
      <c r="F30" s="373" t="s">
        <v>822</v>
      </c>
      <c r="G30" s="248">
        <f>G26+G29</f>
        <v>573767</v>
      </c>
      <c r="H30" s="248">
        <f>H26+H29</f>
        <v>318356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ROMANIA BET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245928</v>
      </c>
      <c r="D13" s="523">
        <v>-3215349</v>
      </c>
      <c r="E13" s="524">
        <f>SUM(C13:D13)</f>
        <v>-2969421</v>
      </c>
      <c r="F13" s="523">
        <v>117184</v>
      </c>
      <c r="G13" s="523">
        <v>-173003</v>
      </c>
      <c r="H13" s="524">
        <f>SUM(F13:G13)</f>
        <v>-55819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-14064</v>
      </c>
      <c r="E18" s="524">
        <f t="shared" si="0"/>
        <v>-14064</v>
      </c>
      <c r="F18" s="523"/>
      <c r="G18" s="523">
        <v>-19230</v>
      </c>
      <c r="H18" s="524">
        <f t="shared" si="1"/>
        <v>-19230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245928</v>
      </c>
      <c r="D19" s="527">
        <f>SUM(D13:D14,D16:D18)</f>
        <v>-3229413</v>
      </c>
      <c r="E19" s="524">
        <f t="shared" si="0"/>
        <v>-2983485</v>
      </c>
      <c r="F19" s="527">
        <f>SUM(F13:F14,F16:F18)</f>
        <v>117184</v>
      </c>
      <c r="G19" s="527">
        <f>SUM(G13:G14,G16:G18)</f>
        <v>-192233</v>
      </c>
      <c r="H19" s="524">
        <f t="shared" si="1"/>
        <v>-75049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2956823+18897</f>
        <v>2975720</v>
      </c>
      <c r="D21" s="523">
        <v>-115473</v>
      </c>
      <c r="E21" s="524">
        <f>SUM(C21:D21)</f>
        <v>2860247</v>
      </c>
      <c r="F21" s="523">
        <v>63056</v>
      </c>
      <c r="G21" s="523">
        <v>-31367</v>
      </c>
      <c r="H21" s="524">
        <f>SUM(F21:G21)</f>
        <v>31689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-213-10901</f>
        <v>-11114</v>
      </c>
      <c r="E23" s="524">
        <f t="shared" si="2"/>
        <v>-11114</v>
      </c>
      <c r="F23" s="523"/>
      <c r="G23" s="523">
        <v>-4345</v>
      </c>
      <c r="H23" s="524">
        <f t="shared" si="3"/>
        <v>-4345</v>
      </c>
    </row>
    <row r="24" spans="1:8" ht="12.75">
      <c r="A24" s="522" t="s">
        <v>961</v>
      </c>
      <c r="B24" s="95" t="s">
        <v>840</v>
      </c>
      <c r="C24" s="523">
        <v>71459</v>
      </c>
      <c r="D24" s="523"/>
      <c r="E24" s="524">
        <f t="shared" si="2"/>
        <v>71459</v>
      </c>
      <c r="F24" s="523">
        <v>235821</v>
      </c>
      <c r="G24" s="523"/>
      <c r="H24" s="524">
        <f t="shared" si="3"/>
        <v>235821</v>
      </c>
    </row>
    <row r="25" spans="1:8" ht="12.75">
      <c r="A25" s="530" t="s">
        <v>962</v>
      </c>
      <c r="B25" s="95" t="s">
        <v>841</v>
      </c>
      <c r="C25" s="523"/>
      <c r="D25" s="523">
        <v>-19194</v>
      </c>
      <c r="E25" s="524">
        <f t="shared" si="2"/>
        <v>-19194</v>
      </c>
      <c r="F25" s="523"/>
      <c r="G25" s="523">
        <v>-19313</v>
      </c>
      <c r="H25" s="524">
        <f t="shared" si="3"/>
        <v>-19313</v>
      </c>
    </row>
    <row r="26" spans="1:8" ht="12.75">
      <c r="A26" s="530" t="s">
        <v>963</v>
      </c>
      <c r="B26" s="95" t="s">
        <v>842</v>
      </c>
      <c r="C26" s="523"/>
      <c r="D26" s="523">
        <v>-5002</v>
      </c>
      <c r="E26" s="524">
        <f t="shared" si="2"/>
        <v>-5002</v>
      </c>
      <c r="F26" s="523"/>
      <c r="G26" s="523">
        <v>-5008</v>
      </c>
      <c r="H26" s="524">
        <f t="shared" si="3"/>
        <v>-5008</v>
      </c>
    </row>
    <row r="27" spans="1:8" ht="12.75">
      <c r="A27" s="526" t="s">
        <v>964</v>
      </c>
      <c r="B27" s="95" t="s">
        <v>843</v>
      </c>
      <c r="C27" s="523">
        <v>1296</v>
      </c>
      <c r="D27" s="523">
        <f>-8-1156-15031</f>
        <v>-16195</v>
      </c>
      <c r="E27" s="524">
        <f t="shared" si="2"/>
        <v>-14899</v>
      </c>
      <c r="F27" s="523">
        <v>622</v>
      </c>
      <c r="G27" s="523">
        <v>-875</v>
      </c>
      <c r="H27" s="524">
        <f t="shared" si="3"/>
        <v>-253</v>
      </c>
    </row>
    <row r="28" spans="1:8" ht="12.75">
      <c r="A28" s="522" t="s">
        <v>965</v>
      </c>
      <c r="B28" s="95" t="s">
        <v>844</v>
      </c>
      <c r="C28" s="523"/>
      <c r="D28" s="523">
        <v>-289</v>
      </c>
      <c r="E28" s="524">
        <f t="shared" si="2"/>
        <v>-289</v>
      </c>
      <c r="F28" s="523"/>
      <c r="G28" s="523">
        <v>-94</v>
      </c>
      <c r="H28" s="524">
        <f t="shared" si="3"/>
        <v>-94</v>
      </c>
    </row>
    <row r="29" spans="1:8" ht="21" customHeight="1">
      <c r="A29" s="520" t="s">
        <v>115</v>
      </c>
      <c r="B29" s="241" t="s">
        <v>845</v>
      </c>
      <c r="C29" s="527">
        <f>SUM(C21:C28)</f>
        <v>3048475</v>
      </c>
      <c r="D29" s="527">
        <f>SUM(D21:D28)</f>
        <v>-167267</v>
      </c>
      <c r="E29" s="524">
        <f t="shared" si="2"/>
        <v>2881208</v>
      </c>
      <c r="F29" s="527">
        <f>SUM(F21:F28)</f>
        <v>299499</v>
      </c>
      <c r="G29" s="527">
        <f>SUM(G21:G28)</f>
        <v>-61002</v>
      </c>
      <c r="H29" s="524">
        <f t="shared" si="3"/>
        <v>238497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3294403</v>
      </c>
      <c r="D37" s="527">
        <f t="shared" si="5"/>
        <v>-3396680</v>
      </c>
      <c r="E37" s="527">
        <f t="shared" si="5"/>
        <v>-102277</v>
      </c>
      <c r="F37" s="527">
        <f t="shared" si="5"/>
        <v>416683</v>
      </c>
      <c r="G37" s="527">
        <f t="shared" si="5"/>
        <v>-253235</v>
      </c>
      <c r="H37" s="527">
        <f t="shared" si="5"/>
        <v>163448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111643</v>
      </c>
      <c r="F38" s="527"/>
      <c r="G38" s="527"/>
      <c r="H38" s="533">
        <v>18059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9366</v>
      </c>
      <c r="F39" s="527"/>
      <c r="G39" s="527"/>
      <c r="H39" s="527">
        <f>SUM(H37:H38)</f>
        <v>181507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9366</v>
      </c>
      <c r="F40" s="524"/>
      <c r="G40" s="524"/>
      <c r="H40" s="523">
        <v>181507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abSelected="1"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2523021</v>
      </c>
      <c r="D14" s="610">
        <f>'1-SB'!H13</f>
        <v>-130287</v>
      </c>
      <c r="E14" s="610">
        <f>'1-SB'!H14</f>
        <v>0</v>
      </c>
      <c r="F14" s="610">
        <f>'1-SB'!H15</f>
        <v>0</v>
      </c>
      <c r="G14" s="610">
        <f>'1-SB'!H19+'1-SB'!H21</f>
        <v>1599491</v>
      </c>
      <c r="H14" s="610">
        <f>'1-SB'!H20+'1-SB'!H22</f>
        <v>-246057</v>
      </c>
      <c r="I14" s="610">
        <f aca="true" t="shared" si="0" ref="I14:I36">SUM(C14:H14)</f>
        <v>3746168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2523021</v>
      </c>
      <c r="D18" s="611">
        <f t="shared" si="2"/>
        <v>-130287</v>
      </c>
      <c r="E18" s="611">
        <f>E14+E15</f>
        <v>0</v>
      </c>
      <c r="F18" s="611">
        <f t="shared" si="2"/>
        <v>0</v>
      </c>
      <c r="G18" s="611">
        <f t="shared" si="2"/>
        <v>1599491</v>
      </c>
      <c r="H18" s="611">
        <f t="shared" si="2"/>
        <v>-246057</v>
      </c>
      <c r="I18" s="610">
        <f t="shared" si="0"/>
        <v>3746168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-1897155</v>
      </c>
      <c r="D19" s="611">
        <f t="shared" si="3"/>
        <v>-1072266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-2969421</v>
      </c>
      <c r="J19" s="105"/>
    </row>
    <row r="20" spans="1:10" ht="15">
      <c r="A20" s="205" t="s">
        <v>225</v>
      </c>
      <c r="B20" s="82" t="s">
        <v>863</v>
      </c>
      <c r="C20" s="236">
        <v>156466</v>
      </c>
      <c r="D20" s="236">
        <v>89462</v>
      </c>
      <c r="E20" s="236"/>
      <c r="F20" s="236"/>
      <c r="G20" s="236"/>
      <c r="H20" s="236"/>
      <c r="I20" s="610">
        <f t="shared" si="0"/>
        <v>245928</v>
      </c>
      <c r="J20" s="105"/>
    </row>
    <row r="21" spans="1:10" ht="15">
      <c r="A21" s="205" t="s">
        <v>226</v>
      </c>
      <c r="B21" s="82" t="s">
        <v>864</v>
      </c>
      <c r="C21" s="236">
        <v>-2053621</v>
      </c>
      <c r="D21" s="236">
        <v>-1161728</v>
      </c>
      <c r="E21" s="236"/>
      <c r="F21" s="236"/>
      <c r="G21" s="236"/>
      <c r="H21" s="236"/>
      <c r="I21" s="610">
        <f t="shared" si="0"/>
        <v>-3215349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190424</v>
      </c>
      <c r="H22" s="611">
        <f>'1-SB'!G22</f>
        <v>0</v>
      </c>
      <c r="I22" s="610">
        <f t="shared" si="0"/>
        <v>190424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625866</v>
      </c>
      <c r="D34" s="611">
        <f t="shared" si="7"/>
        <v>-1202553</v>
      </c>
      <c r="E34" s="611">
        <f t="shared" si="7"/>
        <v>0</v>
      </c>
      <c r="F34" s="611">
        <f t="shared" si="7"/>
        <v>0</v>
      </c>
      <c r="G34" s="611">
        <f t="shared" si="7"/>
        <v>1789915</v>
      </c>
      <c r="H34" s="611">
        <f t="shared" si="7"/>
        <v>-246057</v>
      </c>
      <c r="I34" s="610">
        <f t="shared" si="0"/>
        <v>967171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625866</v>
      </c>
      <c r="D36" s="614">
        <f t="shared" si="8"/>
        <v>-1202553</v>
      </c>
      <c r="E36" s="614">
        <f t="shared" si="8"/>
        <v>0</v>
      </c>
      <c r="F36" s="614">
        <f t="shared" si="8"/>
        <v>0</v>
      </c>
      <c r="G36" s="614">
        <f t="shared" si="8"/>
        <v>1789915</v>
      </c>
      <c r="H36" s="614">
        <f t="shared" si="8"/>
        <v>-246057</v>
      </c>
      <c r="I36" s="610">
        <f t="shared" si="0"/>
        <v>967171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0" sqref="D20:D24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ROMANIA BET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1290000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320000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80000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245928.06403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1050000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3215349.31506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1.4848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1.5453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3426744.07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1752066.42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17241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7895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7459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0.04074622844827586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0.08197617669964696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0.04074622844827586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0.0826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1137</v>
      </c>
      <c r="D15" s="242"/>
      <c r="E15" s="242">
        <v>1137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1137</v>
      </c>
      <c r="D25" s="285">
        <f>D13+D14+D15+D16+D20+D24</f>
        <v>0</v>
      </c>
      <c r="E25" s="285">
        <f>E13+E14+E15+E16+E20+E24</f>
        <v>1137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1794</v>
      </c>
      <c r="D33" s="285">
        <f>SUM(D34:D36)</f>
        <v>1794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438</v>
      </c>
      <c r="D34" s="242">
        <v>438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1356</v>
      </c>
      <c r="D35" s="242">
        <v>1356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1794</v>
      </c>
      <c r="D46" s="285">
        <f>SUM(D32+D33+D37+D38+D39+D40+D41+D42+D43+D44)</f>
        <v>1794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D27" sqref="D27:X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45107</v>
      </c>
      <c r="D12" s="53">
        <v>1</v>
      </c>
      <c r="E12" s="53" t="s">
        <v>1518</v>
      </c>
      <c r="F12" s="53" t="s">
        <v>1519</v>
      </c>
      <c r="G12" s="54" t="s">
        <v>263</v>
      </c>
      <c r="H12" s="54" t="s">
        <v>644</v>
      </c>
      <c r="I12" s="577" t="s">
        <v>776</v>
      </c>
      <c r="J12" s="54" t="s">
        <v>1501</v>
      </c>
      <c r="K12" s="54" t="s">
        <v>1520</v>
      </c>
      <c r="L12" s="54" t="s">
        <v>1545</v>
      </c>
      <c r="M12" s="54" t="s">
        <v>1545</v>
      </c>
      <c r="N12" s="298">
        <v>11135</v>
      </c>
      <c r="O12" s="578" t="s">
        <v>1229</v>
      </c>
      <c r="P12" s="298">
        <v>0.644260305</v>
      </c>
      <c r="Q12" s="298">
        <v>0</v>
      </c>
      <c r="R12" s="81">
        <v>0.394043</v>
      </c>
      <c r="S12" s="55"/>
      <c r="T12" s="55">
        <v>7174</v>
      </c>
      <c r="U12" s="55">
        <v>7174</v>
      </c>
      <c r="V12" s="306">
        <v>0.007403776194186581</v>
      </c>
      <c r="W12" s="306">
        <v>1.5600063736802843E-05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45107</v>
      </c>
      <c r="D13" s="56">
        <v>2</v>
      </c>
      <c r="E13" s="56" t="s">
        <v>1499</v>
      </c>
      <c r="F13" s="56" t="s">
        <v>1500</v>
      </c>
      <c r="G13" s="57" t="s">
        <v>263</v>
      </c>
      <c r="H13" s="57" t="s">
        <v>644</v>
      </c>
      <c r="I13" s="57" t="s">
        <v>776</v>
      </c>
      <c r="J13" s="57" t="s">
        <v>1501</v>
      </c>
      <c r="K13" s="57" t="s">
        <v>1502</v>
      </c>
      <c r="L13" s="57" t="s">
        <v>1545</v>
      </c>
      <c r="M13" s="57" t="s">
        <v>1545</v>
      </c>
      <c r="N13" s="299">
        <v>25757</v>
      </c>
      <c r="O13" s="58" t="s">
        <v>1229</v>
      </c>
      <c r="P13" s="299">
        <v>8.172451820000001</v>
      </c>
      <c r="Q13" s="299">
        <v>0</v>
      </c>
      <c r="R13" s="293">
        <v>0.394043</v>
      </c>
      <c r="S13" s="46"/>
      <c r="T13" s="46">
        <v>210498</v>
      </c>
      <c r="U13" s="46">
        <v>210498</v>
      </c>
      <c r="V13" s="307">
        <v>0.21724004479005948</v>
      </c>
      <c r="W13" s="307">
        <v>3.6397513374227925E-05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45107</v>
      </c>
      <c r="D14" s="56">
        <v>3</v>
      </c>
      <c r="E14" s="56" t="s">
        <v>1524</v>
      </c>
      <c r="F14" s="56" t="s">
        <v>1525</v>
      </c>
      <c r="G14" s="57" t="s">
        <v>263</v>
      </c>
      <c r="H14" s="57" t="s">
        <v>644</v>
      </c>
      <c r="I14" s="57" t="s">
        <v>776</v>
      </c>
      <c r="J14" s="57" t="s">
        <v>1501</v>
      </c>
      <c r="K14" s="57" t="s">
        <v>1526</v>
      </c>
      <c r="L14" s="57" t="s">
        <v>1545</v>
      </c>
      <c r="M14" s="57" t="s">
        <v>1545</v>
      </c>
      <c r="N14" s="299">
        <v>51827</v>
      </c>
      <c r="O14" s="58" t="s">
        <v>1229</v>
      </c>
      <c r="P14" s="299">
        <v>0.36843020499999996</v>
      </c>
      <c r="Q14" s="299">
        <v>0</v>
      </c>
      <c r="R14" s="293">
        <v>0.394043</v>
      </c>
      <c r="S14" s="46"/>
      <c r="T14" s="46">
        <v>19095</v>
      </c>
      <c r="U14" s="46">
        <v>19095</v>
      </c>
      <c r="V14" s="307">
        <v>0.01970659414942748</v>
      </c>
      <c r="W14" s="307">
        <v>1.86621799176162E-05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45107</v>
      </c>
      <c r="D15" s="56">
        <v>4</v>
      </c>
      <c r="E15" s="56" t="s">
        <v>1503</v>
      </c>
      <c r="F15" s="56" t="s">
        <v>1504</v>
      </c>
      <c r="G15" s="57" t="s">
        <v>263</v>
      </c>
      <c r="H15" s="57" t="s">
        <v>644</v>
      </c>
      <c r="I15" s="57" t="s">
        <v>776</v>
      </c>
      <c r="J15" s="57" t="s">
        <v>1501</v>
      </c>
      <c r="K15" s="57" t="s">
        <v>1505</v>
      </c>
      <c r="L15" s="57" t="s">
        <v>1545</v>
      </c>
      <c r="M15" s="57" t="s">
        <v>1545</v>
      </c>
      <c r="N15" s="299">
        <v>1370</v>
      </c>
      <c r="O15" s="58" t="s">
        <v>1229</v>
      </c>
      <c r="P15" s="299">
        <v>9.9298836</v>
      </c>
      <c r="Q15" s="299">
        <v>0</v>
      </c>
      <c r="R15" s="293">
        <v>0.394043</v>
      </c>
      <c r="S15" s="46"/>
      <c r="T15" s="46">
        <v>13604</v>
      </c>
      <c r="U15" s="46">
        <v>13604</v>
      </c>
      <c r="V15" s="307">
        <v>0.014039722797005052</v>
      </c>
      <c r="W15" s="307">
        <v>1.8689512654177908E-05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45107</v>
      </c>
      <c r="D16" s="56">
        <v>5</v>
      </c>
      <c r="E16" s="56" t="s">
        <v>1515</v>
      </c>
      <c r="F16" s="56" t="s">
        <v>1516</v>
      </c>
      <c r="G16" s="57" t="s">
        <v>263</v>
      </c>
      <c r="H16" s="57" t="s">
        <v>644</v>
      </c>
      <c r="I16" s="57" t="s">
        <v>776</v>
      </c>
      <c r="J16" s="57" t="s">
        <v>1501</v>
      </c>
      <c r="K16" s="57" t="s">
        <v>1517</v>
      </c>
      <c r="L16" s="57" t="s">
        <v>1545</v>
      </c>
      <c r="M16" s="57" t="s">
        <v>1545</v>
      </c>
      <c r="N16" s="299">
        <v>61102</v>
      </c>
      <c r="O16" s="58" t="s">
        <v>1229</v>
      </c>
      <c r="P16" s="299">
        <v>0.20490236</v>
      </c>
      <c r="Q16" s="299">
        <v>0</v>
      </c>
      <c r="R16" s="293">
        <v>0.394043</v>
      </c>
      <c r="S16" s="46"/>
      <c r="T16" s="46">
        <v>12520</v>
      </c>
      <c r="U16" s="46">
        <v>12520</v>
      </c>
      <c r="V16" s="307">
        <v>0.012921003338613882</v>
      </c>
      <c r="W16" s="307">
        <v>2.804129874310007E-05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45107</v>
      </c>
      <c r="D17" s="56">
        <v>6</v>
      </c>
      <c r="E17" s="56" t="s">
        <v>1512</v>
      </c>
      <c r="F17" s="56" t="s">
        <v>1513</v>
      </c>
      <c r="G17" s="57" t="s">
        <v>263</v>
      </c>
      <c r="H17" s="57" t="s">
        <v>644</v>
      </c>
      <c r="I17" s="57" t="s">
        <v>776</v>
      </c>
      <c r="J17" s="57" t="s">
        <v>1501</v>
      </c>
      <c r="K17" s="57" t="s">
        <v>1514</v>
      </c>
      <c r="L17" s="57" t="s">
        <v>1545</v>
      </c>
      <c r="M17" s="57" t="s">
        <v>1545</v>
      </c>
      <c r="N17" s="299">
        <v>888394</v>
      </c>
      <c r="O17" s="58" t="s">
        <v>1229</v>
      </c>
      <c r="P17" s="299">
        <v>0.1970215</v>
      </c>
      <c r="Q17" s="299">
        <v>0</v>
      </c>
      <c r="R17" s="293">
        <v>0.394043</v>
      </c>
      <c r="S17" s="46"/>
      <c r="T17" s="46">
        <v>175033</v>
      </c>
      <c r="U17" s="46">
        <v>175033</v>
      </c>
      <c r="V17" s="307">
        <v>0.1806391355724923</v>
      </c>
      <c r="W17" s="307">
        <v>1.568378470618572E-05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45107</v>
      </c>
      <c r="D18" s="56">
        <v>7</v>
      </c>
      <c r="E18" s="56" t="s">
        <v>1509</v>
      </c>
      <c r="F18" s="56" t="s">
        <v>1510</v>
      </c>
      <c r="G18" s="57" t="s">
        <v>263</v>
      </c>
      <c r="H18" s="57" t="s">
        <v>644</v>
      </c>
      <c r="I18" s="57" t="s">
        <v>776</v>
      </c>
      <c r="J18" s="57" t="s">
        <v>1501</v>
      </c>
      <c r="K18" s="57" t="s">
        <v>1511</v>
      </c>
      <c r="L18" s="57" t="s">
        <v>1545</v>
      </c>
      <c r="M18" s="57" t="s">
        <v>1545</v>
      </c>
      <c r="N18" s="299">
        <v>5497</v>
      </c>
      <c r="O18" s="58" t="s">
        <v>1229</v>
      </c>
      <c r="P18" s="299">
        <v>17.43640275</v>
      </c>
      <c r="Q18" s="299">
        <v>0</v>
      </c>
      <c r="R18" s="293">
        <v>0.394043</v>
      </c>
      <c r="S18" s="46"/>
      <c r="T18" s="46">
        <v>95848</v>
      </c>
      <c r="U18" s="46">
        <v>95848</v>
      </c>
      <c r="V18" s="307">
        <v>0.09891791757184212</v>
      </c>
      <c r="W18" s="307">
        <v>1.4262274325519223E-05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45107</v>
      </c>
      <c r="D19" s="56">
        <v>8</v>
      </c>
      <c r="E19" s="56" t="s">
        <v>1506</v>
      </c>
      <c r="F19" s="56" t="s">
        <v>1507</v>
      </c>
      <c r="G19" s="57" t="s">
        <v>263</v>
      </c>
      <c r="H19" s="57" t="s">
        <v>598</v>
      </c>
      <c r="I19" s="57" t="s">
        <v>776</v>
      </c>
      <c r="J19" s="57" t="s">
        <v>1501</v>
      </c>
      <c r="K19" s="57" t="s">
        <v>1508</v>
      </c>
      <c r="L19" s="57" t="s">
        <v>1545</v>
      </c>
      <c r="M19" s="57" t="s">
        <v>1545</v>
      </c>
      <c r="N19" s="299">
        <v>1902</v>
      </c>
      <c r="O19" s="58" t="s">
        <v>1229</v>
      </c>
      <c r="P19" s="299">
        <v>13.5156749</v>
      </c>
      <c r="Q19" s="299">
        <v>0</v>
      </c>
      <c r="R19" s="293">
        <v>0.394043</v>
      </c>
      <c r="S19" s="46"/>
      <c r="T19" s="46">
        <v>25707</v>
      </c>
      <c r="U19" s="46">
        <v>25707</v>
      </c>
      <c r="V19" s="307">
        <v>0.026530370034005355</v>
      </c>
      <c r="W19" s="307">
        <v>5.554262221683863E-05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45107</v>
      </c>
      <c r="D20" s="56">
        <v>9</v>
      </c>
      <c r="E20" s="56" t="s">
        <v>1533</v>
      </c>
      <c r="F20" s="56" t="s">
        <v>1534</v>
      </c>
      <c r="G20" s="57" t="s">
        <v>263</v>
      </c>
      <c r="H20" s="57" t="s">
        <v>644</v>
      </c>
      <c r="I20" s="57" t="s">
        <v>776</v>
      </c>
      <c r="J20" s="57" t="s">
        <v>1501</v>
      </c>
      <c r="K20" s="57" t="s">
        <v>1535</v>
      </c>
      <c r="L20" s="57" t="s">
        <v>1545</v>
      </c>
      <c r="M20" s="57" t="s">
        <v>1545</v>
      </c>
      <c r="N20" s="299">
        <v>4481</v>
      </c>
      <c r="O20" s="58" t="s">
        <v>1229</v>
      </c>
      <c r="P20" s="299">
        <v>6.950918519999999</v>
      </c>
      <c r="Q20" s="299">
        <v>0</v>
      </c>
      <c r="R20" s="293">
        <v>0.394043</v>
      </c>
      <c r="S20" s="46"/>
      <c r="T20" s="46">
        <v>31147</v>
      </c>
      <c r="U20" s="46">
        <v>31147</v>
      </c>
      <c r="V20" s="307">
        <v>0.03214460790637433</v>
      </c>
      <c r="W20" s="307">
        <v>0.0003805893810041988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45107</v>
      </c>
      <c r="D21" s="56">
        <v>10</v>
      </c>
      <c r="E21" s="56" t="s">
        <v>1527</v>
      </c>
      <c r="F21" s="56" t="s">
        <v>1528</v>
      </c>
      <c r="G21" s="57" t="s">
        <v>263</v>
      </c>
      <c r="H21" s="57" t="s">
        <v>644</v>
      </c>
      <c r="I21" s="57" t="s">
        <v>776</v>
      </c>
      <c r="J21" s="57" t="s">
        <v>1501</v>
      </c>
      <c r="K21" s="57" t="s">
        <v>1529</v>
      </c>
      <c r="L21" s="57" t="s">
        <v>1545</v>
      </c>
      <c r="M21" s="57" t="s">
        <v>1545</v>
      </c>
      <c r="N21" s="299">
        <v>6593</v>
      </c>
      <c r="O21" s="58" t="s">
        <v>1229</v>
      </c>
      <c r="P21" s="299">
        <v>3.3493654999999998</v>
      </c>
      <c r="Q21" s="299">
        <v>0</v>
      </c>
      <c r="R21" s="293">
        <v>0.394043</v>
      </c>
      <c r="S21" s="46"/>
      <c r="T21" s="46">
        <v>22082</v>
      </c>
      <c r="U21" s="46">
        <v>22082</v>
      </c>
      <c r="V21" s="307">
        <v>0.022789264834127135</v>
      </c>
      <c r="W21" s="307">
        <v>1.9030514799787166E-05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45107</v>
      </c>
      <c r="D22" s="56">
        <v>11</v>
      </c>
      <c r="E22" s="56" t="s">
        <v>1530</v>
      </c>
      <c r="F22" s="56" t="s">
        <v>1531</v>
      </c>
      <c r="G22" s="57" t="s">
        <v>263</v>
      </c>
      <c r="H22" s="57" t="s">
        <v>644</v>
      </c>
      <c r="I22" s="57" t="s">
        <v>776</v>
      </c>
      <c r="J22" s="57" t="s">
        <v>1501</v>
      </c>
      <c r="K22" s="57" t="s">
        <v>1532</v>
      </c>
      <c r="L22" s="57" t="s">
        <v>1545</v>
      </c>
      <c r="M22" s="57" t="s">
        <v>1545</v>
      </c>
      <c r="N22" s="299">
        <v>4424</v>
      </c>
      <c r="O22" s="58" t="s">
        <v>1229</v>
      </c>
      <c r="P22" s="299">
        <v>6.9745611</v>
      </c>
      <c r="Q22" s="299">
        <v>0</v>
      </c>
      <c r="R22" s="293">
        <v>0.394043</v>
      </c>
      <c r="S22" s="46"/>
      <c r="T22" s="46">
        <v>30855</v>
      </c>
      <c r="U22" s="46">
        <v>30855</v>
      </c>
      <c r="V22" s="307">
        <v>0.03184325543234276</v>
      </c>
      <c r="W22" s="307">
        <v>3.3295579277301093E-05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45107</v>
      </c>
      <c r="D23" s="56">
        <v>12</v>
      </c>
      <c r="E23" s="56" t="s">
        <v>1521</v>
      </c>
      <c r="F23" s="56" t="s">
        <v>1522</v>
      </c>
      <c r="G23" s="57" t="s">
        <v>263</v>
      </c>
      <c r="H23" s="57" t="s">
        <v>644</v>
      </c>
      <c r="I23" s="57" t="s">
        <v>776</v>
      </c>
      <c r="J23" s="57" t="s">
        <v>1501</v>
      </c>
      <c r="K23" s="57" t="s">
        <v>1523</v>
      </c>
      <c r="L23" s="57" t="s">
        <v>1545</v>
      </c>
      <c r="M23" s="57" t="s">
        <v>1545</v>
      </c>
      <c r="N23" s="299">
        <v>1955</v>
      </c>
      <c r="O23" s="58" t="s">
        <v>1229</v>
      </c>
      <c r="P23" s="299">
        <v>6.28498585</v>
      </c>
      <c r="Q23" s="299">
        <v>0</v>
      </c>
      <c r="R23" s="293">
        <v>0.394043</v>
      </c>
      <c r="S23" s="46"/>
      <c r="T23" s="46">
        <v>12287</v>
      </c>
      <c r="U23" s="46">
        <v>12287</v>
      </c>
      <c r="V23" s="307">
        <v>0.012680540576801019</v>
      </c>
      <c r="W23" s="307">
        <v>3.258333333333334E-05</v>
      </c>
      <c r="X23" s="60" t="s">
        <v>763</v>
      </c>
    </row>
    <row r="24" spans="1:24" ht="15.75">
      <c r="A24" s="61" t="str">
        <f t="shared" si="0"/>
        <v>Expat Romania BET UCITS ETF</v>
      </c>
      <c r="B24" s="61" t="str">
        <f t="shared" si="1"/>
        <v>05-1636</v>
      </c>
      <c r="C24" s="61">
        <f t="shared" si="2"/>
        <v>45107</v>
      </c>
      <c r="D24" s="56">
        <v>13</v>
      </c>
      <c r="E24" s="56" t="s">
        <v>1542</v>
      </c>
      <c r="F24" s="56" t="s">
        <v>1543</v>
      </c>
      <c r="G24" s="57" t="s">
        <v>263</v>
      </c>
      <c r="H24" s="57" t="s">
        <v>644</v>
      </c>
      <c r="I24" s="57" t="s">
        <v>776</v>
      </c>
      <c r="J24" s="57" t="s">
        <v>1501</v>
      </c>
      <c r="K24" s="57" t="s">
        <v>1544</v>
      </c>
      <c r="L24" s="57" t="s">
        <v>1545</v>
      </c>
      <c r="M24" s="57" t="s">
        <v>1545</v>
      </c>
      <c r="N24" s="299">
        <v>13248</v>
      </c>
      <c r="O24" s="58" t="s">
        <v>1229</v>
      </c>
      <c r="P24" s="299">
        <v>5.20924846</v>
      </c>
      <c r="Q24" s="299">
        <v>0</v>
      </c>
      <c r="R24" s="293">
        <v>0.394043</v>
      </c>
      <c r="S24" s="46"/>
      <c r="T24" s="46">
        <v>69012</v>
      </c>
      <c r="U24" s="46">
        <v>69012</v>
      </c>
      <c r="V24" s="307">
        <v>0.07122238677351607</v>
      </c>
      <c r="W24" s="307">
        <v>1.900985958248408E-05</v>
      </c>
      <c r="X24" s="60" t="s">
        <v>763</v>
      </c>
    </row>
    <row r="25" spans="1:24" ht="15.75">
      <c r="A25" s="61" t="str">
        <f t="shared" si="0"/>
        <v>Expat Romania BET UCITS ETF</v>
      </c>
      <c r="B25" s="61" t="str">
        <f t="shared" si="1"/>
        <v>05-1636</v>
      </c>
      <c r="C25" s="61">
        <f t="shared" si="2"/>
        <v>45107</v>
      </c>
      <c r="D25" s="56">
        <v>14</v>
      </c>
      <c r="E25" s="56" t="s">
        <v>1539</v>
      </c>
      <c r="F25" s="56" t="s">
        <v>1540</v>
      </c>
      <c r="G25" s="57" t="s">
        <v>263</v>
      </c>
      <c r="H25" s="57" t="s">
        <v>644</v>
      </c>
      <c r="I25" s="57" t="s">
        <v>776</v>
      </c>
      <c r="J25" s="57" t="s">
        <v>1501</v>
      </c>
      <c r="K25" s="57" t="s">
        <v>1541</v>
      </c>
      <c r="L25" s="57" t="s">
        <v>1545</v>
      </c>
      <c r="M25" s="57" t="s">
        <v>1545</v>
      </c>
      <c r="N25" s="299">
        <v>2866</v>
      </c>
      <c r="O25" s="58" t="s">
        <v>1229</v>
      </c>
      <c r="P25" s="299">
        <v>17.574317800000003</v>
      </c>
      <c r="Q25" s="299">
        <v>0</v>
      </c>
      <c r="R25" s="293">
        <v>0.394043</v>
      </c>
      <c r="S25" s="46"/>
      <c r="T25" s="46">
        <v>50368</v>
      </c>
      <c r="U25" s="46">
        <v>50368</v>
      </c>
      <c r="V25" s="307">
        <v>0.051981237712404475</v>
      </c>
      <c r="W25" s="307">
        <v>9.50126973231555E-06</v>
      </c>
      <c r="X25" s="60" t="s">
        <v>763</v>
      </c>
    </row>
    <row r="26" spans="1:24" ht="15.75">
      <c r="A26" s="61" t="str">
        <f t="shared" si="0"/>
        <v>Expat Romania BET UCITS ETF</v>
      </c>
      <c r="B26" s="61" t="str">
        <f t="shared" si="1"/>
        <v>05-1636</v>
      </c>
      <c r="C26" s="61">
        <f t="shared" si="2"/>
        <v>45107</v>
      </c>
      <c r="D26" s="56">
        <v>15</v>
      </c>
      <c r="E26" s="56" t="s">
        <v>1536</v>
      </c>
      <c r="F26" s="56" t="s">
        <v>1537</v>
      </c>
      <c r="G26" s="57" t="s">
        <v>263</v>
      </c>
      <c r="H26" s="57" t="s">
        <v>644</v>
      </c>
      <c r="I26" s="57" t="s">
        <v>776</v>
      </c>
      <c r="J26" s="57" t="s">
        <v>1501</v>
      </c>
      <c r="K26" s="57" t="s">
        <v>1538</v>
      </c>
      <c r="L26" s="57" t="s">
        <v>1545</v>
      </c>
      <c r="M26" s="57" t="s">
        <v>1545</v>
      </c>
      <c r="N26" s="299">
        <v>238954</v>
      </c>
      <c r="O26" s="58" t="s">
        <v>1229</v>
      </c>
      <c r="P26" s="299">
        <v>0.766807678</v>
      </c>
      <c r="Q26" s="299">
        <v>0</v>
      </c>
      <c r="R26" s="293">
        <v>0.394043</v>
      </c>
      <c r="S26" s="46"/>
      <c r="T26" s="46">
        <v>183232</v>
      </c>
      <c r="U26" s="46">
        <v>183232</v>
      </c>
      <c r="V26" s="307">
        <v>0.18910074151285133</v>
      </c>
      <c r="W26" s="307">
        <v>4.142436609925356E-05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958462</v>
      </c>
      <c r="V212" s="632">
        <f>SUM(V12:V211)</f>
        <v>0.9891605991960495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958462</v>
      </c>
      <c r="V264" s="644">
        <f>V212+V263</f>
        <v>0.9891605991960495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