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<sst xmlns="http://schemas.openxmlformats.org/spreadsheetml/2006/main" count="1975" uniqueCount="1359">
  <si>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</si>
  <si>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</si>
  <si>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</si>
  <si>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</si>
  <si>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</si>
  <si>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</si>
  <si>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</si>
  <si>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</si>
  <si>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</si>
  <si>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</si>
  <si>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</si>
  <si>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</si>
  <si>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</si>
  <si>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</si>
  <si>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</si>
  <si>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</si>
  <si>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</si>
  <si>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</si>
  <si>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</si>
  <si>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</si>
  <si>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</si>
  <si>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</si>
  <si>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</si>
  <si>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</si>
  <si>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</si>
  <si>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</si>
  <si>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</si>
  <si>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</si>
  <si>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</si>
  <si>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</si>
  <si>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</si>
  <si>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</si>
  <si>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</si>
  <si>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</si>
  <si>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</si>
  <si>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</si>
  <si>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</si>
  <si>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</si>
  <si>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</si>
  <si>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</si>
  <si>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</si>
  <si>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</si>
  <si>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</si>
  <si>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</si>
  <si>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</si>
  <si>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</si>
  <si>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</si>
  <si>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</si>
  <si>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</si>
  <si>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</si>
  <si>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</si>
  <si>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</si>
  <si>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</si>
  <si>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</si>
  <si>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</si>
  <si>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</si>
  <si>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</si>
  <si>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</si>
  <si>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</si>
  <si>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</si>
  <si>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</si>
  <si>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</si>
  <si>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</si>
  <si>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</si>
  <si>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</si>
  <si>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</si>
  <si>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</si>
  <si>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</si>
  <si>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</si>
  <si>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</si>
  <si>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</si>
  <si>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</si>
  <si>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</si>
  <si>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</si>
  <si>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</si>
  <si>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</si>
  <si>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</si>
  <si>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</si>
  <si>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</si>
  <si>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</si>
  <si>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</si>
  <si>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</si>
  <si>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</si>
  <si>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</si>
  <si>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</si>
  <si>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</si>
  <si>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</si>
  <si>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</si>
  <si>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</si>
  <si>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</si>
  <si>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</si>
  <si>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</si>
  <si>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</si>
  <si>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</si>
  <si>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</si>
  <si>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</si>
  <si>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</si>
  <si>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</si>
  <si>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</si>
  <si>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</si>
  <si>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</si>
  <si>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</si>
  <si>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</si>
  <si>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</si>
  <si>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</si>
  <si>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</si>
  <si>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</si>
  <si>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</si>
  <si>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</si>
  <si>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</si>
  <si>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</si>
  <si>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</si>
  <si>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</si>
  <si>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</si>
  <si>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</si>
  <si>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</si>
  <si>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</si>
  <si>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</si>
  <si>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</si>
  <si>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</si>
  <si>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</si>
  <si>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</si>
  <si>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</si>
  <si>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</si>
  <si>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</si>
  <si>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</si>
  <si>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</si>
  <si>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</si>
  <si>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</si>
  <si>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</si>
  <si>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</si>
  <si>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</si>
  <si>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</si>
  <si>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</si>
  <si>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</si>
  <si>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</si>
  <si>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</si>
  <si>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</si>
  <si>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</si>
  <si>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</si>
  <si>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</si>
  <si>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</si>
  <si>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</si>
  <si>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</si>
  <si>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</si>
  <si>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</si>
  <si>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</si>
  <si>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</si>
  <si>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</si>
  <si>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</si>
  <si>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</si>
  <si>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</si>
  <si>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</si>
  <si>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</si>
  <si>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</si>
  <si>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</si>
  <si>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</si>
  <si>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</si>
  <si>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</si>
  <si>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</si>
  <si>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</si>
  <si>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</si>
  <si>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</si>
  <si>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</si>
  <si>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</si>
  <si>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</si>
  <si>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</si>
  <si>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</si>
  <si>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</si>
  <si>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</si>
  <si>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</si>
  <si>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</si>
  <si>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</si>
  <si>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</si>
  <si>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</si>
  <si>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</si>
  <si>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</si>
  <si>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</si>
  <si>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</si>
  <si>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</si>
  <si>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</si>
  <si>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</si>
  <si>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</si>
  <si>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</si>
  <si>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</si>
  <si>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</si>
  <si>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</si>
  <si>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</si>
  <si>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</si>
  <si>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</si>
  <si>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</si>
  <si>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</si>
  <si>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</si>
  <si>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</si>
  <si>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</si>
  <si>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</si>
  <si>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</si>
  <si>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</si>
  <si>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</si>
  <si>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</si>
  <si>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</si>
  <si>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</si>
  <si>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</si>
  <si>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</si>
  <si>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</si>
  <si>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</si>
  <si>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</si>
  <si>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</si>
  <si>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</si>
  <si>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</si>
  <si>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</si>
  <si>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</si>
  <si>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</si>
  <si>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</si>
  <si>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</si>
  <si>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</si>
  <si>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</si>
  <si>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</si>
  <si>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</si>
  <si>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</si>
  <si>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</si>
  <si>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</si>
  <si>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</si>
  <si>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</si>
  <si>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</si>
  <si>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</si>
  <si>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</si>
  <si>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</si>
  <si>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</si>
  <si>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</si>
  <si>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</si>
  <si>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</si>
  <si>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</si>
  <si>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</si>
  <si>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</si>
  <si>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</si>
  <si>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</si>
  <si>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</si>
  <si>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</si>
  <si>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</si>
  <si>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</si>
  <si>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</si>
  <si>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</si>
  <si>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</si>
  <si>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</si>
  <si>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</si>
  <si>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</si>
  <si>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</si>
  <si>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</si>
  <si>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</si>
  <si>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</si>
  <si>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</si>
  <si>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</si>
  <si>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</si>
  <si>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</si>
  <si>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</si>
  <si>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</si>
  <si>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</si>
  <si>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</si>
  <si>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</si>
  <si>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</si>
  <si>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</si>
  <si>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</si>
  <si>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</si>
  <si>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</si>
  <si>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</si>
  <si>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</si>
  <si>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</si>
  <si>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</si>
  <si>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</si>
  <si>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</si>
  <si>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</si>
  <si>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</si>
  <si>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</si>
  <si>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</si>
  <si>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</si>
  <si>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</si>
  <si>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</si>
  <si>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</si>
  <si>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</si>
  <si>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</si>
  <si>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</si>
  <si>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</si>
  <si>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</si>
  <si>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</si>
  <si>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</si>
  <si>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</si>
  <si>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</si>
  <si>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</si>
  <si>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</si>
  <si>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</si>
  <si>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</si>
  <si>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</si>
  <si>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</si>
  <si>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</si>
  <si>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</si>
  <si>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</si>
  <si>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</si>
  <si>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</si>
  <si>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</si>
  <si>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</si>
  <si>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</si>
  <si>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</si>
  <si>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</si>
  <si>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</si>
  <si>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</si>
  <si>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</si>
  <si>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</si>
  <si>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</si>
  <si>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</si>
  <si>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</si>
  <si>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</si>
  <si>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</si>
  <si>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</si>
  <si>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</si>
  <si>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</si>
  <si>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</si>
  <si>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</si>
  <si>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</si>
  <si>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</si>
  <si>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</si>
  <si>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</si>
  <si>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</si>
  <si>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</si>
  <si>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</si>
  <si>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</si>
  <si>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</si>
  <si>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</si>
  <si>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</si>
  <si>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</si>
  <si>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</si>
  <si>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</si>
  <si>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</si>
  <si>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</si>
  <si>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</si>
  <si>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</si>
  <si>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</si>
  <si>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</si>
  <si>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</si>
  <si>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</si>
  <si>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</si>
  <si>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</si>
  <si>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</si>
  <si>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</si>
  <si>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</si>
  <si>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</si>
  <si>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</si>
  <si>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</si>
  <si>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</si>
  <si>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</si>
  <si>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</si>
  <si>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</si>
  <si>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</si>
  <si>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</si>
  <si>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</si>
  <si>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</si>
  <si>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</si>
  <si>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</si>
  <si>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</si>
  <si>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</si>
  <si>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</si>
  <si>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</si>
  <si>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</si>
  <si>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</si>
  <si>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</si>
  <si>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</si>
  <si>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</si>
  <si>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</si>
  <si>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</si>
  <si>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</si>
  <si>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</si>
  <si>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</si>
  <si>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</si>
  <si>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</si>
  <si>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</si>
  <si>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</si>
  <si>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</si>
  <si>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</si>
  <si>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</si>
  <si>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</si>
  <si>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</si>
  <si>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</si>
  <si>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</si>
  <si>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</si>
  <si>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</si>
  <si>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</si>
  <si>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</si>
  <si>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</si>
  <si>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</si>
  <si>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</si>
  <si>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</si>
  <si>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</si>
  <si>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</si>
  <si>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</si>
  <si>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</si>
  <si>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</si>
  <si>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</si>
  <si>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</si>
  <si>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</si>
  <si>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</si>
  <si>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</si>
  <si>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</si>
  <si>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</si>
  <si>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</si>
  <si>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</si>
  <si>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</si>
  <si>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</si>
  <si>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</si>
  <si>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</si>
  <si>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</si>
  <si>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</si>
  <si>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</si>
  <si>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</si>
  <si>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</si>
  <si>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</si>
  <si>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</si>
  <si>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</si>
  <si>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</si>
  <si>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</si>
  <si>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</si>
  <si>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</si>
  <si>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</si>
  <si>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</si>
  <si>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</si>
  <si>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</si>
  <si>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</si>
  <si>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</si>
  <si>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</si>
  <si>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</si>
  <si>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</si>
  <si>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</si>
  <si>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</si>
  <si>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</si>
  <si>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</si>
  <si>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</si>
  <si>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</si>
  <si>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</si>
  <si>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</si>
  <si>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</si>
  <si>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</si>
  <si>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</si>
  <si>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</si>
  <si>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</si>
  <si>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</si>
  <si>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</si>
  <si>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</si>
  <si>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</si>
  <si>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</si>
  <si>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</si>
  <si>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</si>
  <si>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</si>
  <si>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</si>
  <si>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</si>
  <si>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</si>
  <si>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</si>
  <si>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</si>
  <si>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</si>
  <si>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</si>
  <si>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</si>
  <si>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</si>
  <si>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</si>
  <si>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</si>
  <si>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</si>
  <si>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</si>
  <si>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</si>
  <si>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</si>
  <si>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</si>
  <si>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</si>
  <si>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</si>
  <si>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</si>
  <si>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</si>
  <si>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</si>
  <si>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</si>
  <si>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</si>
  <si>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</si>
  <si>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</si>
  <si>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</si>
  <si>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</si>
  <si>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</si>
  <si>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</si>
  <si>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</si>
  <si>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</si>
  <si>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</si>
  <si>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</si>
  <si>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</si>
  <si>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</si>
  <si>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</si>
  <si>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</si>
  <si>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</si>
  <si>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</si>
  <si>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</si>
  <si>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</si>
  <si>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</si>
  <si>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</si>
  <si>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</si>
  <si>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</si>
  <si>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</si>
  <si>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</si>
  <si>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</si>
  <si>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</si>
  <si>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</si>
  <si>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</si>
  <si>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</si>
  <si>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</si>
  <si>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</si>
  <si>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</si>
  <si>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</si>
  <si>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</si>
  <si>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</si>
  <si>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</si>
  <si>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</si>
  <si>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</si>
  <si>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</si>
  <si>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</si>
  <si>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</si>
  <si>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</si>
  <si>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</si>
  <si>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</si>
  <si>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</si>
  <si>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</si>
  <si>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</si>
  <si>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</si>
  <si>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</si>
  <si>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</si>
  <si>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</si>
  <si>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</si>
  <si>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</si>
  <si>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</si>
  <si>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</si>
  <si>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</si>
  <si>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</si>
  <si>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</si>
  <si>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</si>
  <si>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</si>
  <si>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</si>
  <si>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</si>
  <si>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</si>
  <si>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</si>
  <si>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</si>
  <si>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</si>
  <si>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</si>
  <si>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</si>
  <si>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</si>
  <si>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</si>
  <si>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</si>
  <si>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</si>
  <si>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</si>
  <si>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</si>
  <si>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</si>
  <si>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</si>
  <si>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</si>
  <si>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</si>
  <si>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</si>
  <si>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</si>
  <si>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</si>
  <si>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</si>
  <si>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</si>
  <si>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</si>
  <si>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</si>
  <si>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</si>
  <si>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</si>
  <si>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</si>
  <si>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</si>
  <si>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</si>
  <si>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</si>
  <si>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</si>
  <si>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</si>
  <si>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</si>
  <si>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</si>
  <si>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</si>
  <si>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</si>
  <si>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</si>
  <si>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</si>
  <si>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</si>
  <si>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</si>
  <si>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</si>
  <si>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</si>
  <si>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</si>
  <si>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</si>
  <si>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</si>
  <si>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</si>
  <si>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</si>
  <si>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</si>
  <si>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</si>
  <si>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</si>
  <si>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</si>
  <si>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</si>
  <si>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</si>
  <si>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</si>
  <si>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</si>
  <si>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</si>
  <si>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</si>
  <si>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</si>
  <si>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</si>
  <si>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</si>
  <si>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</si>
  <si>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</si>
  <si>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</si>
  <si>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</si>
  <si>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</si>
  <si>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</si>
  <si>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</si>
  <si>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</si>
  <si>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</si>
  <si>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</si>
  <si>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</si>
  <si>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</si>
  <si>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</si>
  <si>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</si>
  <si>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</si>
  <si>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</si>
  <si>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</si>
  <si>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</si>
  <si>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</si>
  <si>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</si>
  <si>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</si>
  <si>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</si>
  <si>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</si>
  <si>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</si>
  <si>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</si>
  <si>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</si>
  <si>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</si>
  <si>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</si>
  <si>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</si>
  <si>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</si>
  <si>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</si>
  <si>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</si>
  <si>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</si>
  <si>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</si>
  <si>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</si>
  <si>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</si>
  <si>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</si>
  <si>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</si>
  <si>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</si>
  <si>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</si>
  <si>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</si>
  <si>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</si>
  <si>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</si>
  <si>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</si>
  <si>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</si>
  <si>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</si>
  <si>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</si>
  <si>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</si>
  <si>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</si>
  <si>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</si>
  <si>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</si>
  <si>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</si>
  <si>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</si>
  <si>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</si>
  <si>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</si>
  <si>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</si>
  <si>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</si>
  <si>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</si>
  <si>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</si>
  <si>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</si>
  <si>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</si>
  <si>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</si>
  <si>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</si>
  <si>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</si>
  <si>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</si>
  <si>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</si>
  <si>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</si>
  <si>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</si>
  <si>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</si>
  <si>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</si>
  <si>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</si>
  <si>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</si>
  <si>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</si>
  <si>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</si>
  <si>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</si>
  <si>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</si>
  <si>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</si>
  <si>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</si>
  <si>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</si>
  <si>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</si>
  <si>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</si>
  <si>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</si>
  <si>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</si>
  <si>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</si>
  <si>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</si>
  <si>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</si>
  <si>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</si>
  <si>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</si>
  <si>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</si>
  <si>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</si>
  <si>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</si>
  <si>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</si>
  <si>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</si>
  <si>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</si>
  <si>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</si>
  <si>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</si>
  <si>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</si>
  <si>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</si>
  <si>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</si>
  <si>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</si>
  <si>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</si>
  <si>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</si>
  <si>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</si>
  <si>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</si>
  <si>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</si>
  <si>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</si>
  <si>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</si>
  <si>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</si>
  <si>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</si>
  <si>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</si>
  <si>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</si>
  <si>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</si>
  <si>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</si>
  <si>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</si>
  <si>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</si>
  <si>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</si>
  <si>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</si>
  <si>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</si>
  <si>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</si>
  <si>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</si>
  <si>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</si>
  <si>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</si>
  <si>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</si>
  <si>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</si>
  <si>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</si>
  <si>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</si>
  <si>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</si>
  <si>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</si>
  <si>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</si>
  <si>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</si>
  <si>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</si>
  <si>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</si>
  <si>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</si>
  <si>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</si>
  <si>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</si>
  <si>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</si>
  <si>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</si>
  <si>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</si>
  <si>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</si>
  <si>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</si>
  <si>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</si>
  <si>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</si>
  <si>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</si>
  <si>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</si>
  <si>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</si>
  <si>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</si>
  <si>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</si>
  <si>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</si>
  <si>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</si>
  <si>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</si>
  <si>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</si>
  <si>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</si>
  <si>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</si>
  <si>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</si>
  <si>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</si>
  <si>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</si>
  <si>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</si>
  <si>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</si>
  <si>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</si>
  <si>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</si>
  <si>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</si>
  <si>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</si>
  <si>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</si>
  <si>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</si>
  <si>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</si>
  <si>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</si>
  <si>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</si>
  <si>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</si>
  <si>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</si>
  <si>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</si>
  <si>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</si>
  <si>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</si>
  <si>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</si>
  <si>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</si>
  <si>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</si>
  <si>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</si>
  <si>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</si>
  <si>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</si>
  <si>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</si>
  <si>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</si>
  <si>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</si>
  <si>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</si>
  <si>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</si>
  <si>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</si>
  <si>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</si>
  <si>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</si>
  <si>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</si>
  <si>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</si>
  <si>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</si>
  <si>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</si>
  <si>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</si>
  <si>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</si>
  <si>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</si>
  <si>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</si>
  <si>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</si>
  <si>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</si>
  <si>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</si>
  <si>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</si>
  <si>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</si>
  <si>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</si>
  <si>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</si>
  <si>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</si>
  <si>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</si>
  <si>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</si>
  <si>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</si>
  <si>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</si>
  <si>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</si>
  <si>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</si>
  <si>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</si>
  <si>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</si>
  <si>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</si>
  <si>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</si>
  <si>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</si>
  <si>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</si>
  <si>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</si>
  <si>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</si>
  <si>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</si>
  <si>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</si>
  <si>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</si>
  <si>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</si>
  <si>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</si>
  <si>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</si>
  <si>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</si>
  <si>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</si>
  <si>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</si>
  <si>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</si>
  <si>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</si>
  <si>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</si>
  <si>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</si>
  <si>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</si>
  <si>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</si>
  <si>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</si>
  <si>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</si>
  <si>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</si>
  <si>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</si>
  <si>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</si>
  <si>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</si>
  <si>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</si>
  <si>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</si>
  <si>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</si>
  <si>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</si>
  <si>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</si>
  <si>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</si>
  <si>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</si>
  <si>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</si>
  <si>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</si>
  <si>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</si>
  <si>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</si>
  <si>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</si>
  <si>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</si>
  <si>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</si>
  <si>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</si>
  <si>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</si>
  <si>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</si>
  <si>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</si>
  <si>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</si>
  <si>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</si>
  <si>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</si>
  <si>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</si>
  <si>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</si>
  <si>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</si>
  <si>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</si>
  <si>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</si>
  <si>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</si>
  <si>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</si>
  <si>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</si>
  <si>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</si>
  <si>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</si>
  <si>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</si>
  <si>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</si>
  <si>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</si>
  <si>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</si>
  <si>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</si>
  <si>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</si>
  <si>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</si>
  <si>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</si>
  <si>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</si>
  <si>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</si>
  <si>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</si>
  <si>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</si>
  <si>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</si>
  <si>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</si>
  <si>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</si>
  <si>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</si>
  <si>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</si>
  <si>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</si>
  <si>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</si>
  <si>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</si>
  <si>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</si>
  <si>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</si>
  <si>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</si>
  <si>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</si>
  <si>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</si>
  <si>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</si>
  <si>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</si>
  <si>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</si>
  <si>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</si>
  <si>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</si>
  <si>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</si>
  <si>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</si>
  <si>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</si>
  <si>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</si>
  <si>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</si>
  <si>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</si>
  <si>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</si>
  <si>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</si>
  <si>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</si>
  <si>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</si>
  <si>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</si>
  <si>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</si>
  <si>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</si>
  <si>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</si>
  <si>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</si>
  <si>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</si>
  <si>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</si>
  <si>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</si>
  <si>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</si>
  <si>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</si>
  <si>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</si>
  <si>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</si>
  <si>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</si>
  <si>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</si>
  <si>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</si>
  <si>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</si>
  <si>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</si>
  <si>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</si>
  <si>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</si>
  <si>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</si>
  <si>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</si>
  <si>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</si>
  <si>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</si>
  <si>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</si>
  <si>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</si>
  <si>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</si>
  <si>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</si>
  <si>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</si>
  <si>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</si>
  <si>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</si>
  <si>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</si>
  <si>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</si>
  <si>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</si>
  <si>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</si>
  <si>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</si>
  <si>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</si>
  <si>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</si>
  <si>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</si>
  <si>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</si>
  <si>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</si>
  <si>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</si>
  <si>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</si>
  <si>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</si>
  <si>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</si>
  <si>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</si>
  <si>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</si>
  <si>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</si>
  <si>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</si>
  <si>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</si>
  <si>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</si>
  <si>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</si>
  <si>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</si>
  <si>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</si>
  <si>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</si>
  <si>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</si>
  <si>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</si>
  <si>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</si>
  <si>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</si>
  <si>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</si>
  <si>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</si>
  <si>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</si>
  <si>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</si>
  <si>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</si>
  <si>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</si>
  <si>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</si>
  <si>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</si>
  <si>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</si>
  <si>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</si>
  <si>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</si>
  <si>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</si>
  <si>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</si>
  <si>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</si>
  <si>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</si>
  <si>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</si>
  <si>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</si>
  <si>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</si>
  <si>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</si>
  <si>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</si>
  <si>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</si>
  <si>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</si>
  <si>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</si>
  <si>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</si>
  <si>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</si>
  <si>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</si>
  <si>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</si>
  <si>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</si>
  <si>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</si>
  <si>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</si>
  <si>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</si>
  <si>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</si>
  <si>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</si>
  <si>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</si>
  <si>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</si>
  <si>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</si>
  <si>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</si>
  <si>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</si>
  <si>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</si>
  <si>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</si>
  <si>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</si>
  <si>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</si>
  <si>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</si>
  <si>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</si>
  <si>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</si>
  <si>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</si>
  <si>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</si>
  <si>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</si>
  <si>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</si>
  <si>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</si>
  <si>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</si>
  <si>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</si>
  <si>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</si>
  <si>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</si>
  <si>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</si>
  <si>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</si>
  <si>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</si>
  <si>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</si>
  <si>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</si>
  <si>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</si>
  <si>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</si>
  <si>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</si>
  <si>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</si>
  <si>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</si>
  <si>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</si>
  <si>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</si>
  <si>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</si>
  <si>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</si>
  <si>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</si>
  <si>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</si>
  <si>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</si>
  <si>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</si>
  <si>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</si>
  <si>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</si>
  <si>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</si>
  <si>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</si>
  <si>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</si>
  <si>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</si>
  <si>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</si>
  <si>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</si>
  <si>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</si>
  <si>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</si>
  <si>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</si>
  <si>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</si>
  <si>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</si>
  <si>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</si>
  <si>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</si>
  <si>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</si>
  <si>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</si>
  <si>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</si>
  <si>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</si>
  <si>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</si>
  <si>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</si>
  <si>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</si>
  <si>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</si>
  <si>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</si>
  <si>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</si>
  <si>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</si>
  <si>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</si>
  <si>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</si>
  <si>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</si>
  <si>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</si>
  <si>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</si>
  <si>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</si>
  <si>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</si>
  <si>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</si>
  <si>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</si>
  <si>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</si>
  <si>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</si>
  <si>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</si>
  <si>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</si>
  <si>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</si>
  <si>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</si>
  <si>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</si>
  <si>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</si>
  <si>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</si>
  <si>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</si>
  <si>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</si>
  <si>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</si>
  <si>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</si>
  <si>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</si>
  <si>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</si>
  <si>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</si>
  <si>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</si>
  <si>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</si>
  <si>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</si>
  <si>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</si>
  <si>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</si>
  <si>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</si>
  <si>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</si>
  <si>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</si>
  <si>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</si>
  <si>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</si>
  <si>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</si>
  <si>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</si>
  <si>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</si>
  <si>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</si>
  <si>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</si>
  <si>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</si>
  <si>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</si>
  <si>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</si>
  <si>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</si>
  <si>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</si>
  <si>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</si>
  <si>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</si>
  <si>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</si>
  <si>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</si>
  <si>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</si>
  <si>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</si>
  <si>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</si>
  <si>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</si>
  <si>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</si>
  <si>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</si>
  <si>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</si>
  <si>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</si>
  <si>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</si>
  <si>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</si>
  <si>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</si>
  <si>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</si>
  <si>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</si>
  <si>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</si>
  <si>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</si>
  <si>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</si>
  <si>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</si>
  <si>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</si>
  <si>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</si>
  <si>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</si>
  <si>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</si>
  <si>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</si>
  <si>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</si>
  <si>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</si>
  <si>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</si>
  <si>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</si>
  <si>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</si>
  <si>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</si>
  <si>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</si>
  <si>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</si>
  <si>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</si>
  <si>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</si>
  <si>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</si>
  <si>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</si>
  <si>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</si>
  <si>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</si>
  <si>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</si>
  <si>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</si>
  <si>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</si>
  <si>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</si>
  <si>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</si>
  <si>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</si>
  <si>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</si>
  <si>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</si>
  <si>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</si>
  <si>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</si>
  <si>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</si>
  <si>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</si>
  <si>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</si>
  <si>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</si>
  <si>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</si>
  <si>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</si>
  <si>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</si>
  <si>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</si>
  <si>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</si>
  <si>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</si>
  <si>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</si>
  <si>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</si>
  <si>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</si>
  <si>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</si>
  <si>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</si>
  <si>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</si>
  <si>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</si>
  <si>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</si>
  <si>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</si>
  <si>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</si>
  <si>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</si>
  <si>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</si>
  <si>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</si>
  <si>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</si>
  <si>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</si>
  <si>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</si>
  <si>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</si>
  <si>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</si>
  <si>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</si>
  <si>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</si>
  <si>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</si>
  <si>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</si>
  <si>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</si>
  <si>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</si>
  <si>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</si>
  <si>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</si>
  <si>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</si>
  <si>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</si>
  <si>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</si>
  <si>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</si>
  <si>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</si>
  <si>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</si>
  <si>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</si>
  <si>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</si>
  <si>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</si>
  <si>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</si>
  <si>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</si>
  <si>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</si>
  <si>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</si>
  <si>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</si>
  <si>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</si>
  <si>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</si>
  <si>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</si>
  <si>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</si>
  <si>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</si>
  <si>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</si>
  <si>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</si>
  <si>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</si>
  <si>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</si>
  <si>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</si>
  <si>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</si>
  <si>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</si>
  <si>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</si>
  <si>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</si>
  <si>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</si>
  <si>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</si>
  <si>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</si>
  <si>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</si>
  <si>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</si>
  <si>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</si>
  <si>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</si>
  <si>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</si>
  <si>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</si>
  <si>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</si>
  <si>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</si>
  <si>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</si>
  <si>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</si>
  <si>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</si>
  <si>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</si>
  <si>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</si>
  <si>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</si>
  <si>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</si>
  <si>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</si>
  <si>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</si>
  <si>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</si>
  <si>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</si>
  <si>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</si>
  <si>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</si>
  <si>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</si>
  <si>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</si>
  <si>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</si>
  <si>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</si>
  <si>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</si>
  <si>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</si>
  <si>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</si>
  <si>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</si>
  <si>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</si>
  <si>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</si>
  <si>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</si>
  <si>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</si>
  <si>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</si>
  <si>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</si>
  <si>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</si>
  <si>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</si>
  <si>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</si>
  <si>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</si>
  <si>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</si>
  <si>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</si>
  <si>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</si>
  <si>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</si>
  <si>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</si>
  <si>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</si>
  <si>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</si>
  <si>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</si>
  <si>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</si>
  <si>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</si>
  <si>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</si>
  <si>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</si>
  <si>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</si>
  <si>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</si>
  <si>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</si>
  <si>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</si>
  <si>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</si>
  <si>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</si>
  <si>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</si>
  <si>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</si>
  <si>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</si>
  <si>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</si>
  <si>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</si>
  <si>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</si>
  <si>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</si>
  <si>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</si>
  <si>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</si>
  <si>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</si>
  <si>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</si>
  <si>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</si>
  <si>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</si>
  <si>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</si>
  <si>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</si>
  <si>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</si>
  <si>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</si>
  <si>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</si>
  <si>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</si>
  <si>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</si>
  <si>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</si>
  <si>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</si>
  <si>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</si>
  <si>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</si>
  <si>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</si>
  <si>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</si>
  <si>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</si>
  <si>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</si>
  <si>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</si>
  <si>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</si>
  <si>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</si>
  <si>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</si>
  <si>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</si>
  <si>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</si>
  <si>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</si>
  <si>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</si>
  <si>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</si>
  <si>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</si>
  <si>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</si>
  <si>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</si>
  <si>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</si>
  <si>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</si>
  <si>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</si>
  <si>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</si>
  <si>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</si>
  <si>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</si>
  <si>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</si>
  <si>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</si>
  <si>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</si>
  <si>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</si>
  <si>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</si>
  <si>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</si>
  <si>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</si>
  <si>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</si>
  <si>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</si>
  <si>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</si>
  <si>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</si>
  <si>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</si>
  <si>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</si>
  <si>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</si>
  <si>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</si>
  <si>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</si>
  <si>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</si>
  <si>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</si>
  <si>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</si>
  <si>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</si>
  <si>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</si>
  <si>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</si>
  <si>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</si>
  <si>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</si>
  <si>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</si>
  <si>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</si>
  <si>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</si>
  <si>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</si>
  <si>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</si>
  <si>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</si>
  <si>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Expat Czech PX UCITS ETF</t>
  </si>
  <si>
    <t>05-1633</t>
  </si>
  <si>
    <t>177233947</t>
  </si>
  <si>
    <t>София ул. Георги С. Раковски 96А</t>
  </si>
  <si>
    <t>02 / 980 1881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</si>
</sst>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1354</v>
      </c>
    </row>
    <row r="12" spans="2:3" ht="15.75">
      <c r="B12" s="7" t="s">
        <v>216</v>
      </c>
      <c r="C12" s="161" t="s">
        <v>1355</v>
      </c>
    </row>
    <row r="13" spans="2:3" ht="15.75">
      <c r="B13" s="7" t="s">
        <v>217</v>
      </c>
      <c r="C13" s="161" t="s">
        <v>1356</v>
      </c>
    </row>
    <row r="14" spans="2:3" ht="15.75">
      <c r="B14" s="7" t="s">
        <v>218</v>
      </c>
      <c r="C14" s="161" t="s">
        <v>1357</v>
      </c>
    </row>
    <row r="15" spans="2:3" ht="15.75">
      <c r="B15" s="7" t="s">
        <v>219</v>
      </c>
      <c r="C15" s="161" t="s">
        <v>1357</v>
      </c>
    </row>
    <row r="16" spans="2:3" ht="15.75">
      <c r="B16" s="10" t="s">
        <v>220</v>
      </c>
      <c r="C16" s="162" t="s">
        <v>1358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C42" sqref="C4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312933</v>
      </c>
      <c r="H11" s="145">
        <v>528074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-533270</v>
      </c>
      <c r="H13" s="127">
        <v>-486078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-533270</v>
      </c>
      <c r="H16" s="146">
        <f>SUM(H13:H15)</f>
        <v>-486078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503696</v>
      </c>
      <c r="H18" s="138">
        <f>SUM(H19:H20)</f>
        <v>617805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665491</v>
      </c>
      <c r="H19" s="127">
        <v>665491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-161795</v>
      </c>
      <c r="H20" s="127">
        <v>-47686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71643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12421</v>
      </c>
      <c r="D22" s="127">
        <v>9790</v>
      </c>
      <c r="E22" s="165" t="s">
        <v>924</v>
      </c>
      <c r="F22" s="126" t="s">
        <v>925</v>
      </c>
      <c r="G22" s="127"/>
      <c r="H22" s="127">
        <v>-114109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575339</v>
      </c>
      <c r="H23" s="146">
        <f>H19+H21+H20+H22</f>
        <v>503696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355002</v>
      </c>
      <c r="H24" s="146">
        <f>H11+H16+H23</f>
        <v>545692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12421</v>
      </c>
      <c r="D25" s="146">
        <f>SUM(D21:D24)</f>
        <v>9790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335081</v>
      </c>
      <c r="D27" s="138">
        <f>SUM(D28:D31)</f>
        <v>537290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335081</v>
      </c>
      <c r="D28" s="127">
        <v>537290</v>
      </c>
      <c r="E28" s="71" t="s">
        <v>103</v>
      </c>
      <c r="F28" s="156" t="s">
        <v>186</v>
      </c>
      <c r="G28" s="138">
        <f>SUM(G29:G31)</f>
        <v>577</v>
      </c>
      <c r="H28" s="138">
        <f>SUM(H29:H31)</f>
        <v>1388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275</v>
      </c>
      <c r="H29" s="152">
        <v>315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302</v>
      </c>
      <c r="H30" s="152">
        <v>1073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335081</v>
      </c>
      <c r="D37" s="137">
        <f>SUM(D32:D36)+D27</f>
        <v>537290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577</v>
      </c>
      <c r="H40" s="153">
        <f>SUM(H32:H39)+H28+H27</f>
        <v>1388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8077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8077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355579</v>
      </c>
      <c r="D45" s="153">
        <f>D25+D37+D43+D44</f>
        <v>547080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355579</v>
      </c>
      <c r="D47" s="368">
        <f>D18+D45</f>
        <v>547080</v>
      </c>
      <c r="E47" s="158" t="s">
        <v>35</v>
      </c>
      <c r="F47" s="121" t="s">
        <v>199</v>
      </c>
      <c r="G47" s="369">
        <f>G24+G40</f>
        <v>355579</v>
      </c>
      <c r="H47" s="369">
        <f>H24+H40</f>
        <v>547080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21229</v>
      </c>
      <c r="H12" s="139">
        <v>27435</v>
      </c>
      <c r="I12" s="77"/>
    </row>
    <row r="13" spans="1:9" s="70" customFormat="1" ht="31.5">
      <c r="A13" s="81" t="s">
        <v>886</v>
      </c>
      <c r="B13" s="170" t="s">
        <v>757</v>
      </c>
      <c r="C13" s="139">
        <v>1850</v>
      </c>
      <c r="D13" s="139">
        <v>18927</v>
      </c>
      <c r="E13" s="81" t="s">
        <v>889</v>
      </c>
      <c r="F13" s="170" t="s">
        <v>774</v>
      </c>
      <c r="G13" s="139">
        <v>3261</v>
      </c>
      <c r="H13" s="139">
        <v>11116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81078</v>
      </c>
      <c r="E14" s="81" t="s">
        <v>890</v>
      </c>
      <c r="F14" s="170" t="s">
        <v>775</v>
      </c>
      <c r="G14" s="139">
        <f>314958-251545</f>
        <v>63413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f>136+136985</f>
        <v>137121</v>
      </c>
      <c r="D15" s="139">
        <v>268761</v>
      </c>
      <c r="E15" s="81" t="s">
        <v>891</v>
      </c>
      <c r="F15" s="170" t="s">
        <v>776</v>
      </c>
      <c r="G15" s="139">
        <f>7+136280</f>
        <v>136287</v>
      </c>
      <c r="H15" s="139">
        <v>267078</v>
      </c>
      <c r="I15" s="77"/>
    </row>
    <row r="16" spans="1:9" s="70" customFormat="1" ht="15.75">
      <c r="A16" s="81" t="s">
        <v>915</v>
      </c>
      <c r="B16" s="170" t="s">
        <v>760</v>
      </c>
      <c r="C16" s="139">
        <v>6858</v>
      </c>
      <c r="D16" s="139">
        <v>10104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145829</v>
      </c>
      <c r="D18" s="142">
        <f>SUM(D12:D16)</f>
        <v>378870</v>
      </c>
      <c r="E18" s="83" t="s">
        <v>20</v>
      </c>
      <c r="F18" s="171" t="s">
        <v>779</v>
      </c>
      <c r="G18" s="142">
        <f>SUM(G12:G17)</f>
        <v>224190</v>
      </c>
      <c r="H18" s="142">
        <f>SUM(H12:H17)</f>
        <v>305629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6718</v>
      </c>
      <c r="D21" s="139">
        <v>16494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6718</v>
      </c>
      <c r="D25" s="142">
        <f>SUM(D20:D24)</f>
        <v>16494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152547</v>
      </c>
      <c r="D26" s="142">
        <f>D18+D25</f>
        <v>395364</v>
      </c>
      <c r="E26" s="144" t="s">
        <v>40</v>
      </c>
      <c r="F26" s="171" t="s">
        <v>781</v>
      </c>
      <c r="G26" s="142">
        <f>G18+G25</f>
        <v>224190</v>
      </c>
      <c r="H26" s="142">
        <f>H18+H25</f>
        <v>305629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71643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89735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71643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89735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224190</v>
      </c>
      <c r="D30" s="142">
        <f>D26+D28+D29</f>
        <v>395364</v>
      </c>
      <c r="E30" s="144" t="s">
        <v>789</v>
      </c>
      <c r="F30" s="171" t="s">
        <v>784</v>
      </c>
      <c r="G30" s="142">
        <f>G26+G29</f>
        <v>224190</v>
      </c>
      <c r="H30" s="142">
        <f>H26+H29</f>
        <v>395364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CZECH PX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139318</v>
      </c>
      <c r="D13" s="315">
        <v>-401651</v>
      </c>
      <c r="E13" s="316">
        <f>SUM(C13:D13)</f>
        <v>-262333</v>
      </c>
      <c r="F13" s="315">
        <v>423320</v>
      </c>
      <c r="G13" s="315">
        <v>-199072</v>
      </c>
      <c r="H13" s="316">
        <f>SUM(F13:G13)</f>
        <v>224248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f>-6715-3</f>
        <v>-6718</v>
      </c>
      <c r="E18" s="316">
        <f t="shared" si="0"/>
        <v>-6718</v>
      </c>
      <c r="F18" s="315"/>
      <c r="G18" s="315">
        <v>-16494</v>
      </c>
      <c r="H18" s="316">
        <f t="shared" si="1"/>
        <v>-16494</v>
      </c>
    </row>
    <row r="19" spans="1:8" ht="21" customHeight="1">
      <c r="A19" s="312" t="s">
        <v>919</v>
      </c>
      <c r="B19" s="136" t="s">
        <v>798</v>
      </c>
      <c r="C19" s="319">
        <f>SUM(C13:C14,C16:C18)</f>
        <v>139318</v>
      </c>
      <c r="D19" s="319">
        <f>SUM(D13:D14,D16:D18)</f>
        <v>-408369</v>
      </c>
      <c r="E19" s="316">
        <f t="shared" si="0"/>
        <v>-269051</v>
      </c>
      <c r="F19" s="319">
        <f>SUM(F13:F14,F16:F18)</f>
        <v>423320</v>
      </c>
      <c r="G19" s="319">
        <f>SUM(G13:G14,G16:G18)</f>
        <v>-215566</v>
      </c>
      <c r="H19" s="316">
        <f t="shared" si="1"/>
        <v>207754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291434+3261</f>
        <v>294695</v>
      </c>
      <c r="D21" s="315">
        <v>-28279</v>
      </c>
      <c r="E21" s="316">
        <f>SUM(C21:D21)</f>
        <v>266416</v>
      </c>
      <c r="F21" s="315">
        <v>307715</v>
      </c>
      <c r="G21" s="315">
        <v>-468020</v>
      </c>
      <c r="H21" s="316">
        <f>SUM(F21:G21)</f>
        <v>-160305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-131-2704</f>
        <v>-2835</v>
      </c>
      <c r="E23" s="316">
        <f t="shared" si="2"/>
        <v>-2835</v>
      </c>
      <c r="F23" s="315"/>
      <c r="G23" s="315">
        <v>-4801</v>
      </c>
      <c r="H23" s="316">
        <f t="shared" si="3"/>
        <v>-4801</v>
      </c>
    </row>
    <row r="24" spans="1:8" ht="12.75">
      <c r="A24" s="314" t="s">
        <v>902</v>
      </c>
      <c r="B24" s="41" t="s">
        <v>802</v>
      </c>
      <c r="C24" s="315">
        <v>13051</v>
      </c>
      <c r="D24" s="315"/>
      <c r="E24" s="316">
        <f t="shared" si="2"/>
        <v>13051</v>
      </c>
      <c r="F24" s="315">
        <v>26322</v>
      </c>
      <c r="G24" s="315"/>
      <c r="H24" s="316">
        <f t="shared" si="3"/>
        <v>26322</v>
      </c>
    </row>
    <row r="25" spans="1:8" ht="12.75">
      <c r="A25" s="322" t="s">
        <v>903</v>
      </c>
      <c r="B25" s="41" t="s">
        <v>803</v>
      </c>
      <c r="C25" s="315"/>
      <c r="D25" s="315">
        <f>-2438-604</f>
        <v>-3042</v>
      </c>
      <c r="E25" s="316">
        <f t="shared" si="2"/>
        <v>-3042</v>
      </c>
      <c r="F25" s="315"/>
      <c r="G25" s="315">
        <v>-3203</v>
      </c>
      <c r="H25" s="316">
        <f t="shared" si="3"/>
        <v>-3203</v>
      </c>
    </row>
    <row r="26" spans="1:8" ht="12.75">
      <c r="A26" s="322" t="s">
        <v>904</v>
      </c>
      <c r="B26" s="41" t="s">
        <v>804</v>
      </c>
      <c r="C26" s="315"/>
      <c r="D26" s="315">
        <v>-1793</v>
      </c>
      <c r="E26" s="316">
        <f t="shared" si="2"/>
        <v>-1793</v>
      </c>
      <c r="F26" s="315"/>
      <c r="G26" s="315">
        <v>-1988</v>
      </c>
      <c r="H26" s="316">
        <f t="shared" si="3"/>
        <v>-1988</v>
      </c>
    </row>
    <row r="27" spans="1:8" ht="12.75">
      <c r="A27" s="318" t="s">
        <v>905</v>
      </c>
      <c r="B27" s="41" t="s">
        <v>805</v>
      </c>
      <c r="C27" s="315">
        <v>7</v>
      </c>
      <c r="D27" s="315">
        <v>-120</v>
      </c>
      <c r="E27" s="316">
        <f t="shared" si="2"/>
        <v>-113</v>
      </c>
      <c r="F27" s="315">
        <v>6</v>
      </c>
      <c r="G27" s="315">
        <v>-11455</v>
      </c>
      <c r="H27" s="316">
        <f t="shared" si="3"/>
        <v>-11449</v>
      </c>
    </row>
    <row r="28" spans="1:8" ht="12.75">
      <c r="A28" s="314" t="s">
        <v>906</v>
      </c>
      <c r="B28" s="41" t="s">
        <v>806</v>
      </c>
      <c r="C28" s="315"/>
      <c r="D28" s="315">
        <v>-2</v>
      </c>
      <c r="E28" s="316">
        <f t="shared" si="2"/>
        <v>-2</v>
      </c>
      <c r="F28" s="315"/>
      <c r="G28" s="315">
        <v>-60</v>
      </c>
      <c r="H28" s="316">
        <f t="shared" si="3"/>
        <v>-60</v>
      </c>
    </row>
    <row r="29" spans="1:8" ht="21" customHeight="1">
      <c r="A29" s="312" t="s">
        <v>94</v>
      </c>
      <c r="B29" s="136" t="s">
        <v>807</v>
      </c>
      <c r="C29" s="319">
        <f>SUM(C21:C28)</f>
        <v>307753</v>
      </c>
      <c r="D29" s="319">
        <f>SUM(D21:D28)</f>
        <v>-36071</v>
      </c>
      <c r="E29" s="316">
        <f t="shared" si="2"/>
        <v>271682</v>
      </c>
      <c r="F29" s="319">
        <f>SUM(F21:F28)</f>
        <v>334043</v>
      </c>
      <c r="G29" s="319">
        <f>SUM(G21:G28)</f>
        <v>-489527</v>
      </c>
      <c r="H29" s="316">
        <f t="shared" si="3"/>
        <v>-155484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447071</v>
      </c>
      <c r="D37" s="319">
        <f t="shared" si="5"/>
        <v>-444440</v>
      </c>
      <c r="E37" s="319">
        <f t="shared" si="5"/>
        <v>2631</v>
      </c>
      <c r="F37" s="319">
        <f t="shared" si="5"/>
        <v>757363</v>
      </c>
      <c r="G37" s="319">
        <f t="shared" si="5"/>
        <v>-705093</v>
      </c>
      <c r="H37" s="319">
        <f t="shared" si="5"/>
        <v>52270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9790</v>
      </c>
      <c r="F38" s="319"/>
      <c r="G38" s="319"/>
      <c r="H38" s="325">
        <v>24957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12421</v>
      </c>
      <c r="F39" s="319"/>
      <c r="G39" s="319"/>
      <c r="H39" s="319">
        <f>SUM(H37:H38)</f>
        <v>77227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12421</v>
      </c>
      <c r="F40" s="316"/>
      <c r="G40" s="316"/>
      <c r="H40" s="315">
        <v>77227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528074</v>
      </c>
      <c r="D14" s="370">
        <f>'1-SB'!H13</f>
        <v>-486078</v>
      </c>
      <c r="E14" s="370">
        <f>'1-SB'!H14</f>
        <v>0</v>
      </c>
      <c r="F14" s="370">
        <f>'1-SB'!H15</f>
        <v>0</v>
      </c>
      <c r="G14" s="370">
        <f>'1-SB'!H19+'1-SB'!H21</f>
        <v>665491</v>
      </c>
      <c r="H14" s="370">
        <f>'1-SB'!H20+'1-SB'!H22</f>
        <v>-161795</v>
      </c>
      <c r="I14" s="370">
        <f aca="true" t="shared" si="0" ref="I14:I36">SUM(C14:H14)</f>
        <v>545692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528074</v>
      </c>
      <c r="D18" s="371">
        <f t="shared" si="2"/>
        <v>-486078</v>
      </c>
      <c r="E18" s="371">
        <f>E14+E15</f>
        <v>0</v>
      </c>
      <c r="F18" s="371">
        <f t="shared" si="2"/>
        <v>0</v>
      </c>
      <c r="G18" s="371">
        <f t="shared" si="2"/>
        <v>665491</v>
      </c>
      <c r="H18" s="371">
        <f t="shared" si="2"/>
        <v>-161795</v>
      </c>
      <c r="I18" s="370">
        <f t="shared" si="0"/>
        <v>545692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-215141</v>
      </c>
      <c r="D19" s="371">
        <f t="shared" si="3"/>
        <v>-47192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-262333</v>
      </c>
      <c r="J19" s="51"/>
    </row>
    <row r="20" spans="1:10" ht="15">
      <c r="A20" s="103" t="s">
        <v>203</v>
      </c>
      <c r="B20" s="34" t="s">
        <v>825</v>
      </c>
      <c r="C20" s="131">
        <v>117350</v>
      </c>
      <c r="D20" s="131">
        <v>21968</v>
      </c>
      <c r="E20" s="131"/>
      <c r="F20" s="131"/>
      <c r="G20" s="131"/>
      <c r="H20" s="131"/>
      <c r="I20" s="370">
        <f t="shared" si="0"/>
        <v>139318</v>
      </c>
      <c r="J20" s="51"/>
    </row>
    <row r="21" spans="1:10" ht="15">
      <c r="A21" s="103" t="s">
        <v>204</v>
      </c>
      <c r="B21" s="34" t="s">
        <v>826</v>
      </c>
      <c r="C21" s="131">
        <v>-332491</v>
      </c>
      <c r="D21" s="131">
        <v>-69160</v>
      </c>
      <c r="E21" s="131"/>
      <c r="F21" s="131"/>
      <c r="G21" s="131"/>
      <c r="H21" s="131"/>
      <c r="I21" s="370">
        <f t="shared" si="0"/>
        <v>-401651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71643</v>
      </c>
      <c r="H22" s="371">
        <f>'1-SB'!G22</f>
        <v>0</v>
      </c>
      <c r="I22" s="370">
        <f t="shared" si="0"/>
        <v>71643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312933</v>
      </c>
      <c r="D34" s="371">
        <f t="shared" si="7"/>
        <v>-533270</v>
      </c>
      <c r="E34" s="371">
        <f t="shared" si="7"/>
        <v>0</v>
      </c>
      <c r="F34" s="371">
        <f t="shared" si="7"/>
        <v>0</v>
      </c>
      <c r="G34" s="371">
        <f t="shared" si="7"/>
        <v>737134</v>
      </c>
      <c r="H34" s="371">
        <f t="shared" si="7"/>
        <v>-161795</v>
      </c>
      <c r="I34" s="370">
        <f t="shared" si="0"/>
        <v>355002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312933</v>
      </c>
      <c r="D36" s="374">
        <f t="shared" si="8"/>
        <v>-533270</v>
      </c>
      <c r="E36" s="374">
        <f t="shared" si="8"/>
        <v>0</v>
      </c>
      <c r="F36" s="374">
        <f t="shared" si="8"/>
        <v>0</v>
      </c>
      <c r="G36" s="374">
        <f t="shared" si="8"/>
        <v>737134</v>
      </c>
      <c r="H36" s="374">
        <f t="shared" si="8"/>
        <v>-161795</v>
      </c>
      <c r="I36" s="370">
        <f t="shared" si="0"/>
        <v>355002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270000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160000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60000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139317.68256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170000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401651.20463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1.0334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1.1344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457643.41171791626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233989.36089430895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2271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3986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354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0.09773562995935743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0.02310478865345189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0.09773562995935743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0.1014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Czech PX UCITS ETF</v>
      </c>
      <c r="B3" s="178" t="str">
        <f aca="true" t="shared" si="1" ref="B3:B34">dfRG</f>
        <v>05-1633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Czech PX UCITS ETF</v>
      </c>
      <c r="B4" s="178" t="str">
        <f t="shared" si="1"/>
        <v>05-1633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Czech PX UCITS ETF</v>
      </c>
      <c r="B5" s="178" t="str">
        <f t="shared" si="1"/>
        <v>05-1633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Czech PX UCITS ETF</v>
      </c>
      <c r="B6" s="178" t="str">
        <f t="shared" si="1"/>
        <v>05-1633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Czech PX UCITS ETF</v>
      </c>
      <c r="B7" s="178" t="str">
        <f t="shared" si="1"/>
        <v>05-1633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Czech PX UCITS ETF</v>
      </c>
      <c r="B8" s="178" t="str">
        <f t="shared" si="1"/>
        <v>05-1633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Czech PX UCITS ETF</v>
      </c>
      <c r="B9" s="178" t="str">
        <f t="shared" si="1"/>
        <v>05-1633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Czech PX UCITS ETF</v>
      </c>
      <c r="B10" s="178" t="str">
        <f t="shared" si="1"/>
        <v>05-1633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Czech PX UCITS ETF</v>
      </c>
      <c r="B11" s="178" t="str">
        <f t="shared" si="1"/>
        <v>05-1633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Czech PX UCITS ETF</v>
      </c>
      <c r="B12" s="178" t="str">
        <f t="shared" si="1"/>
        <v>05-1633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Czech PX UCITS ETF</v>
      </c>
      <c r="B13" s="178" t="str">
        <f t="shared" si="1"/>
        <v>05-1633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Czech PX UCITS ETF</v>
      </c>
      <c r="B14" s="178" t="str">
        <f t="shared" si="1"/>
        <v>05-1633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Czech PX UCITS ETF</v>
      </c>
      <c r="B15" s="178" t="str">
        <f t="shared" si="1"/>
        <v>05-1633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12421</v>
      </c>
    </row>
    <row r="16" spans="1:7" ht="15.75">
      <c r="A16" s="177" t="str">
        <f t="shared" si="0"/>
        <v>Expat Czech PX UCITS ETF</v>
      </c>
      <c r="B16" s="178" t="str">
        <f t="shared" si="1"/>
        <v>05-1633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Czech PX UCITS ETF</v>
      </c>
      <c r="B17" s="178" t="str">
        <f t="shared" si="1"/>
        <v>05-1633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Czech PX UCITS ETF</v>
      </c>
      <c r="B18" s="178" t="str">
        <f t="shared" si="1"/>
        <v>05-1633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12421</v>
      </c>
    </row>
    <row r="19" spans="1:7" ht="15.75">
      <c r="A19" s="177" t="str">
        <f t="shared" si="0"/>
        <v>Expat Czech PX UCITS ETF</v>
      </c>
      <c r="B19" s="178" t="str">
        <f t="shared" si="1"/>
        <v>05-1633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Czech PX UCITS ETF</v>
      </c>
      <c r="B20" s="178" t="str">
        <f t="shared" si="1"/>
        <v>05-1633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335081</v>
      </c>
    </row>
    <row r="21" spans="1:7" ht="15.75">
      <c r="A21" s="177" t="str">
        <f t="shared" si="0"/>
        <v>Expat Czech PX UCITS ETF</v>
      </c>
      <c r="B21" s="178" t="str">
        <f t="shared" si="1"/>
        <v>05-1633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335081</v>
      </c>
    </row>
    <row r="22" spans="1:7" ht="15.75">
      <c r="A22" s="177" t="str">
        <f t="shared" si="0"/>
        <v>Expat Czech PX UCITS ETF</v>
      </c>
      <c r="B22" s="178" t="str">
        <f t="shared" si="1"/>
        <v>05-1633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Czech PX UCITS ETF</v>
      </c>
      <c r="B23" s="178" t="str">
        <f t="shared" si="1"/>
        <v>05-1633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Czech PX UCITS ETF</v>
      </c>
      <c r="B24" s="178" t="str">
        <f t="shared" si="1"/>
        <v>05-1633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Czech PX UCITS ETF</v>
      </c>
      <c r="B25" s="178" t="str">
        <f t="shared" si="1"/>
        <v>05-1633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Czech PX UCITS ETF</v>
      </c>
      <c r="B26" s="178" t="str">
        <f t="shared" si="1"/>
        <v>05-1633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Czech PX UCITS ETF</v>
      </c>
      <c r="B27" s="178" t="str">
        <f t="shared" si="1"/>
        <v>05-1633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Czech PX UCITS ETF</v>
      </c>
      <c r="B28" s="178" t="str">
        <f t="shared" si="1"/>
        <v>05-1633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Czech PX UCITS ETF</v>
      </c>
      <c r="B29" s="178" t="str">
        <f t="shared" si="1"/>
        <v>05-1633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Czech PX UCITS ETF</v>
      </c>
      <c r="B30" s="178" t="str">
        <f t="shared" si="1"/>
        <v>05-1633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335081</v>
      </c>
    </row>
    <row r="31" spans="1:7" ht="15.75">
      <c r="A31" s="177" t="str">
        <f t="shared" si="0"/>
        <v>Expat Czech PX UCITS ETF</v>
      </c>
      <c r="B31" s="178" t="str">
        <f t="shared" si="1"/>
        <v>05-1633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Czech PX UCITS ETF</v>
      </c>
      <c r="B32" s="178" t="str">
        <f t="shared" si="1"/>
        <v>05-1633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Czech PX UCITS ETF</v>
      </c>
      <c r="B33" s="178" t="str">
        <f t="shared" si="1"/>
        <v>05-1633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Czech PX UCITS ETF</v>
      </c>
      <c r="B34" s="178" t="str">
        <f t="shared" si="1"/>
        <v>05-1633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Czech PX UCITS ETF</v>
      </c>
      <c r="B35" s="178" t="str">
        <f aca="true" t="shared" si="4" ref="B35:B58">dfRG</f>
        <v>05-1633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8077</v>
      </c>
    </row>
    <row r="36" spans="1:7" ht="15.75">
      <c r="A36" s="177" t="str">
        <f t="shared" si="3"/>
        <v>Expat Czech PX UCITS ETF</v>
      </c>
      <c r="B36" s="178" t="str">
        <f t="shared" si="4"/>
        <v>05-1633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8077</v>
      </c>
    </row>
    <row r="37" spans="1:7" ht="15.75">
      <c r="A37" s="177" t="str">
        <f t="shared" si="3"/>
        <v>Expat Czech PX UCITS ETF</v>
      </c>
      <c r="B37" s="178" t="str">
        <f t="shared" si="4"/>
        <v>05-1633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Czech PX UCITS ETF</v>
      </c>
      <c r="B38" s="178" t="str">
        <f t="shared" si="4"/>
        <v>05-1633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355579</v>
      </c>
    </row>
    <row r="39" spans="1:7" ht="15.75">
      <c r="A39" s="177" t="str">
        <f t="shared" si="3"/>
        <v>Expat Czech PX UCITS ETF</v>
      </c>
      <c r="B39" s="178" t="str">
        <f t="shared" si="4"/>
        <v>05-1633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355579</v>
      </c>
    </row>
    <row r="40" spans="1:7" ht="15.75">
      <c r="A40" s="196" t="str">
        <f t="shared" si="3"/>
        <v>Expat Czech PX UCITS ETF</v>
      </c>
      <c r="B40" s="197" t="str">
        <f t="shared" si="4"/>
        <v>05-1633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Czech PX UCITS ETF</v>
      </c>
      <c r="B41" s="197" t="str">
        <f t="shared" si="4"/>
        <v>05-1633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312933</v>
      </c>
    </row>
    <row r="42" spans="1:7" ht="15.75">
      <c r="A42" s="196" t="str">
        <f t="shared" si="3"/>
        <v>Expat Czech PX UCITS ETF</v>
      </c>
      <c r="B42" s="197" t="str">
        <f t="shared" si="4"/>
        <v>05-1633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Czech PX UCITS ETF</v>
      </c>
      <c r="B43" s="197" t="str">
        <f t="shared" si="4"/>
        <v>05-1633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-533270</v>
      </c>
    </row>
    <row r="44" spans="1:7" ht="15.75">
      <c r="A44" s="196" t="str">
        <f t="shared" si="3"/>
        <v>Expat Czech PX UCITS ETF</v>
      </c>
      <c r="B44" s="197" t="str">
        <f t="shared" si="4"/>
        <v>05-1633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Czech PX UCITS ETF</v>
      </c>
      <c r="B45" s="197" t="str">
        <f t="shared" si="4"/>
        <v>05-1633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Czech PX UCITS ETF</v>
      </c>
      <c r="B46" s="197" t="str">
        <f t="shared" si="4"/>
        <v>05-1633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-533270</v>
      </c>
    </row>
    <row r="47" spans="1:7" ht="15.75">
      <c r="A47" s="196" t="str">
        <f t="shared" si="3"/>
        <v>Expat Czech PX UCITS ETF</v>
      </c>
      <c r="B47" s="197" t="str">
        <f t="shared" si="4"/>
        <v>05-1633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Czech PX UCITS ETF</v>
      </c>
      <c r="B48" s="197" t="str">
        <f t="shared" si="4"/>
        <v>05-1633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503696</v>
      </c>
    </row>
    <row r="49" spans="1:7" ht="15.75">
      <c r="A49" s="196" t="str">
        <f t="shared" si="3"/>
        <v>Expat Czech PX UCITS ETF</v>
      </c>
      <c r="B49" s="197" t="str">
        <f t="shared" si="4"/>
        <v>05-1633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665491</v>
      </c>
    </row>
    <row r="50" spans="1:7" ht="15.75">
      <c r="A50" s="196" t="str">
        <f t="shared" si="3"/>
        <v>Expat Czech PX UCITS ETF</v>
      </c>
      <c r="B50" s="197" t="str">
        <f t="shared" si="4"/>
        <v>05-1633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-161795</v>
      </c>
    </row>
    <row r="51" spans="1:7" ht="15.75">
      <c r="A51" s="196" t="str">
        <f t="shared" si="3"/>
        <v>Expat Czech PX UCITS ETF</v>
      </c>
      <c r="B51" s="197" t="str">
        <f t="shared" si="4"/>
        <v>05-1633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71643</v>
      </c>
    </row>
    <row r="52" spans="1:7" ht="15.75">
      <c r="A52" s="196" t="str">
        <f t="shared" si="3"/>
        <v>Expat Czech PX UCITS ETF</v>
      </c>
      <c r="B52" s="197" t="str">
        <f t="shared" si="4"/>
        <v>05-1633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Czech PX UCITS ETF</v>
      </c>
      <c r="B53" s="197" t="str">
        <f t="shared" si="4"/>
        <v>05-1633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575339</v>
      </c>
    </row>
    <row r="54" spans="1:7" ht="15.75">
      <c r="A54" s="196" t="str">
        <f t="shared" si="3"/>
        <v>Expat Czech PX UCITS ETF</v>
      </c>
      <c r="B54" s="197" t="str">
        <f t="shared" si="4"/>
        <v>05-1633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355002</v>
      </c>
    </row>
    <row r="55" spans="1:7" ht="15.75">
      <c r="A55" s="196" t="str">
        <f t="shared" si="3"/>
        <v>Expat Czech PX UCITS ETF</v>
      </c>
      <c r="B55" s="197" t="str">
        <f t="shared" si="4"/>
        <v>05-1633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Czech PX UCITS ETF</v>
      </c>
      <c r="B56" s="197" t="str">
        <f t="shared" si="4"/>
        <v>05-1633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Czech PX UCITS ETF</v>
      </c>
      <c r="B57" s="197" t="str">
        <f t="shared" si="4"/>
        <v>05-1633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577</v>
      </c>
    </row>
    <row r="58" spans="1:7" ht="15.75">
      <c r="A58" s="196" t="str">
        <f t="shared" si="3"/>
        <v>Expat Czech PX UCITS ETF</v>
      </c>
      <c r="B58" s="197" t="str">
        <f t="shared" si="4"/>
        <v>05-1633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275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302</v>
      </c>
    </row>
    <row r="60" spans="1:7" ht="15.75">
      <c r="A60" s="196" t="str">
        <f aca="true" t="shared" si="6" ref="A60:A81">dfName</f>
        <v>Expat Czech PX UCITS ETF</v>
      </c>
      <c r="B60" s="197" t="str">
        <f aca="true" t="shared" si="7" ref="B60:B81">dfRG</f>
        <v>05-1633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Czech PX UCITS ETF</v>
      </c>
      <c r="B61" s="197" t="str">
        <f t="shared" si="7"/>
        <v>05-1633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Czech PX UCITS ETF</v>
      </c>
      <c r="B62" s="197" t="str">
        <f t="shared" si="7"/>
        <v>05-1633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Czech PX UCITS ETF</v>
      </c>
      <c r="B63" s="197" t="str">
        <f t="shared" si="7"/>
        <v>05-1633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Czech PX UCITS ETF</v>
      </c>
      <c r="B64" s="197" t="str">
        <f t="shared" si="7"/>
        <v>05-1633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Czech PX UCITS ETF</v>
      </c>
      <c r="B65" s="197" t="str">
        <f t="shared" si="7"/>
        <v>05-1633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Czech PX UCITS ETF</v>
      </c>
      <c r="B66" s="197" t="str">
        <f t="shared" si="7"/>
        <v>05-1633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Czech PX UCITS ETF</v>
      </c>
      <c r="B67" s="197" t="str">
        <f t="shared" si="7"/>
        <v>05-1633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Czech PX UCITS ETF</v>
      </c>
      <c r="B68" s="197" t="str">
        <f t="shared" si="7"/>
        <v>05-1633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Czech PX UCITS ETF</v>
      </c>
      <c r="B69" s="197" t="str">
        <f t="shared" si="7"/>
        <v>05-1633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577</v>
      </c>
    </row>
    <row r="70" spans="1:7" ht="15.75">
      <c r="A70" s="196" t="str">
        <f t="shared" si="6"/>
        <v>Expat Czech PX UCITS ETF</v>
      </c>
      <c r="B70" s="197" t="str">
        <f t="shared" si="7"/>
        <v>05-1633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355579</v>
      </c>
    </row>
    <row r="71" spans="1:7" ht="15.75">
      <c r="A71" s="214" t="str">
        <f t="shared" si="6"/>
        <v>Expat Czech PX UCITS ETF</v>
      </c>
      <c r="B71" s="215" t="str">
        <f t="shared" si="7"/>
        <v>05-1633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Czech PX UCITS ETF</v>
      </c>
      <c r="B72" s="215" t="str">
        <f t="shared" si="7"/>
        <v>05-1633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Czech PX UCITS ETF</v>
      </c>
      <c r="B73" s="215" t="str">
        <f t="shared" si="7"/>
        <v>05-1633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Czech PX UCITS ETF</v>
      </c>
      <c r="B74" s="215" t="str">
        <f t="shared" si="7"/>
        <v>05-1633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1850</v>
      </c>
    </row>
    <row r="75" spans="1:7" ht="31.5">
      <c r="A75" s="214" t="str">
        <f t="shared" si="6"/>
        <v>Expat Czech PX UCITS ETF</v>
      </c>
      <c r="B75" s="215" t="str">
        <f t="shared" si="7"/>
        <v>05-1633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Czech PX UCITS ETF</v>
      </c>
      <c r="B76" s="215" t="str">
        <f t="shared" si="7"/>
        <v>05-1633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137121</v>
      </c>
    </row>
    <row r="77" spans="1:7" ht="15.75">
      <c r="A77" s="214" t="str">
        <f t="shared" si="6"/>
        <v>Expat Czech PX UCITS ETF</v>
      </c>
      <c r="B77" s="215" t="str">
        <f t="shared" si="7"/>
        <v>05-1633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6858</v>
      </c>
    </row>
    <row r="78" spans="1:7" ht="15.75">
      <c r="A78" s="214" t="str">
        <f t="shared" si="6"/>
        <v>Expat Czech PX UCITS ETF</v>
      </c>
      <c r="B78" s="215" t="str">
        <f t="shared" si="7"/>
        <v>05-1633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145829</v>
      </c>
    </row>
    <row r="79" spans="1:7" ht="15.75">
      <c r="A79" s="214" t="str">
        <f t="shared" si="6"/>
        <v>Expat Czech PX UCITS ETF</v>
      </c>
      <c r="B79" s="215" t="str">
        <f t="shared" si="7"/>
        <v>05-1633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Czech PX UCITS ETF</v>
      </c>
      <c r="B80" s="215" t="str">
        <f t="shared" si="7"/>
        <v>05-1633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Czech PX UCITS ETF</v>
      </c>
      <c r="B81" s="215" t="str">
        <f t="shared" si="7"/>
        <v>05-1633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6718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Czech PX UCITS ETF</v>
      </c>
      <c r="B83" s="215" t="str">
        <f aca="true" t="shared" si="10" ref="B83:B109">dfRG</f>
        <v>05-1633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Czech PX UCITS ETF</v>
      </c>
      <c r="B84" s="215" t="str">
        <f t="shared" si="10"/>
        <v>05-1633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Czech PX UCITS ETF</v>
      </c>
      <c r="B85" s="215" t="str">
        <f t="shared" si="10"/>
        <v>05-1633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6718</v>
      </c>
    </row>
    <row r="86" spans="1:7" ht="15.75">
      <c r="A86" s="214" t="str">
        <f t="shared" si="9"/>
        <v>Expat Czech PX UCITS ETF</v>
      </c>
      <c r="B86" s="215" t="str">
        <f t="shared" si="10"/>
        <v>05-1633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152547</v>
      </c>
    </row>
    <row r="87" spans="1:7" ht="15.75">
      <c r="A87" s="214" t="str">
        <f t="shared" si="9"/>
        <v>Expat Czech PX UCITS ETF</v>
      </c>
      <c r="B87" s="215" t="str">
        <f t="shared" si="10"/>
        <v>05-1633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71643</v>
      </c>
    </row>
    <row r="88" spans="1:7" ht="15.75">
      <c r="A88" s="214" t="str">
        <f t="shared" si="9"/>
        <v>Expat Czech PX UCITS ETF</v>
      </c>
      <c r="B88" s="215" t="str">
        <f t="shared" si="10"/>
        <v>05-1633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Czech PX UCITS ETF</v>
      </c>
      <c r="B89" s="215" t="str">
        <f t="shared" si="10"/>
        <v>05-1633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71643</v>
      </c>
    </row>
    <row r="90" spans="1:7" ht="15.75">
      <c r="A90" s="214" t="str">
        <f t="shared" si="9"/>
        <v>Expat Czech PX UCITS ETF</v>
      </c>
      <c r="B90" s="215" t="str">
        <f t="shared" si="10"/>
        <v>05-1633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224190</v>
      </c>
    </row>
    <row r="91" spans="1:7" ht="15.75">
      <c r="A91" s="225" t="str">
        <f t="shared" si="9"/>
        <v>Expat Czech PX UCITS ETF</v>
      </c>
      <c r="B91" s="226" t="str">
        <f t="shared" si="10"/>
        <v>05-1633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Czech PX UCITS ETF</v>
      </c>
      <c r="B92" s="226" t="str">
        <f t="shared" si="10"/>
        <v>05-1633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Czech PX UCITS ETF</v>
      </c>
      <c r="B93" s="226" t="str">
        <f t="shared" si="10"/>
        <v>05-1633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21229</v>
      </c>
    </row>
    <row r="94" spans="1:7" ht="31.5">
      <c r="A94" s="225" t="str">
        <f t="shared" si="9"/>
        <v>Expat Czech PX UCITS ETF</v>
      </c>
      <c r="B94" s="226" t="str">
        <f t="shared" si="10"/>
        <v>05-1633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3261</v>
      </c>
    </row>
    <row r="95" spans="1:7" ht="31.5">
      <c r="A95" s="225" t="str">
        <f t="shared" si="9"/>
        <v>Expat Czech PX UCITS ETF</v>
      </c>
      <c r="B95" s="226" t="str">
        <f t="shared" si="10"/>
        <v>05-1633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63413</v>
      </c>
    </row>
    <row r="96" spans="1:7" ht="15.75">
      <c r="A96" s="225" t="str">
        <f t="shared" si="9"/>
        <v>Expat Czech PX UCITS ETF</v>
      </c>
      <c r="B96" s="226" t="str">
        <f t="shared" si="10"/>
        <v>05-1633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136287</v>
      </c>
    </row>
    <row r="97" spans="1:7" ht="15.75">
      <c r="A97" s="225" t="str">
        <f t="shared" si="9"/>
        <v>Expat Czech PX UCITS ETF</v>
      </c>
      <c r="B97" s="226" t="str">
        <f t="shared" si="10"/>
        <v>05-1633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Czech PX UCITS ETF</v>
      </c>
      <c r="B98" s="226" t="str">
        <f t="shared" si="10"/>
        <v>05-1633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Czech PX UCITS ETF</v>
      </c>
      <c r="B99" s="226" t="str">
        <f t="shared" si="10"/>
        <v>05-1633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224190</v>
      </c>
    </row>
    <row r="100" spans="1:7" ht="15.75">
      <c r="A100" s="225" t="str">
        <f t="shared" si="9"/>
        <v>Expat Czech PX UCITS ETF</v>
      </c>
      <c r="B100" s="226" t="str">
        <f t="shared" si="10"/>
        <v>05-1633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Czech PX UCITS ETF</v>
      </c>
      <c r="B101" s="226" t="str">
        <f t="shared" si="10"/>
        <v>05-1633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Czech PX UCITS ETF</v>
      </c>
      <c r="B102" s="226" t="str">
        <f t="shared" si="10"/>
        <v>05-1633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224190</v>
      </c>
    </row>
    <row r="103" spans="1:7" ht="15.75">
      <c r="A103" s="225" t="str">
        <f t="shared" si="9"/>
        <v>Expat Czech PX UCITS ETF</v>
      </c>
      <c r="B103" s="226" t="str">
        <f t="shared" si="10"/>
        <v>05-1633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Czech PX UCITS ETF</v>
      </c>
      <c r="B104" s="226" t="str">
        <f t="shared" si="10"/>
        <v>05-1633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Czech PX UCITS ETF</v>
      </c>
      <c r="B105" s="226" t="str">
        <f t="shared" si="10"/>
        <v>05-1633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Czech PX UCITS ETF</v>
      </c>
      <c r="B106" s="226" t="str">
        <f t="shared" si="10"/>
        <v>05-1633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224190</v>
      </c>
    </row>
    <row r="107" spans="1:7" ht="15.75">
      <c r="A107" s="237" t="str">
        <f t="shared" si="9"/>
        <v>Expat Czech PX UCITS ETF</v>
      </c>
      <c r="B107" s="238" t="str">
        <f t="shared" si="10"/>
        <v>05-1633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Czech PX UCITS ETF</v>
      </c>
      <c r="B108" s="238" t="str">
        <f t="shared" si="10"/>
        <v>05-1633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-262333</v>
      </c>
    </row>
    <row r="109" spans="1:7" ht="31.5">
      <c r="A109" s="237" t="str">
        <f t="shared" si="9"/>
        <v>Expat Czech PX UCITS ETF</v>
      </c>
      <c r="B109" s="238" t="str">
        <f t="shared" si="10"/>
        <v>05-1633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Czech PX UCITS ETF</v>
      </c>
      <c r="B110" s="238" t="str">
        <f aca="true" t="shared" si="13" ref="B110:B141">dfRG</f>
        <v>05-1633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Czech PX UCITS ETF</v>
      </c>
      <c r="B111" s="238" t="str">
        <f t="shared" si="13"/>
        <v>05-1633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Czech PX UCITS ETF</v>
      </c>
      <c r="B112" s="238" t="str">
        <f t="shared" si="13"/>
        <v>05-1633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Czech PX UCITS ETF</v>
      </c>
      <c r="B113" s="238" t="str">
        <f t="shared" si="13"/>
        <v>05-1633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-6718</v>
      </c>
    </row>
    <row r="114" spans="1:7" ht="31.5">
      <c r="A114" s="237" t="str">
        <f t="shared" si="12"/>
        <v>Expat Czech PX UCITS ETF</v>
      </c>
      <c r="B114" s="238" t="str">
        <f t="shared" si="13"/>
        <v>05-1633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-269051</v>
      </c>
    </row>
    <row r="115" spans="1:7" ht="15.75">
      <c r="A115" s="237" t="str">
        <f t="shared" si="12"/>
        <v>Expat Czech PX UCITS ETF</v>
      </c>
      <c r="B115" s="238" t="str">
        <f t="shared" si="13"/>
        <v>05-1633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Czech PX UCITS ETF</v>
      </c>
      <c r="B116" s="238" t="str">
        <f t="shared" si="13"/>
        <v>05-1633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266416</v>
      </c>
    </row>
    <row r="117" spans="1:7" ht="31.5">
      <c r="A117" s="237" t="str">
        <f t="shared" si="12"/>
        <v>Expat Czech PX UCITS ETF</v>
      </c>
      <c r="B117" s="238" t="str">
        <f t="shared" si="13"/>
        <v>05-1633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Czech PX UCITS ETF</v>
      </c>
      <c r="B118" s="238" t="str">
        <f t="shared" si="13"/>
        <v>05-1633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-2835</v>
      </c>
    </row>
    <row r="119" spans="1:7" ht="15.75">
      <c r="A119" s="237" t="str">
        <f t="shared" si="12"/>
        <v>Expat Czech PX UCITS ETF</v>
      </c>
      <c r="B119" s="238" t="str">
        <f t="shared" si="13"/>
        <v>05-1633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13051</v>
      </c>
    </row>
    <row r="120" spans="1:7" ht="15.75">
      <c r="A120" s="237" t="str">
        <f t="shared" si="12"/>
        <v>Expat Czech PX UCITS ETF</v>
      </c>
      <c r="B120" s="238" t="str">
        <f t="shared" si="13"/>
        <v>05-1633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-3042</v>
      </c>
    </row>
    <row r="121" spans="1:7" ht="15.75">
      <c r="A121" s="237" t="str">
        <f t="shared" si="12"/>
        <v>Expat Czech PX UCITS ETF</v>
      </c>
      <c r="B121" s="238" t="str">
        <f t="shared" si="13"/>
        <v>05-1633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-1793</v>
      </c>
    </row>
    <row r="122" spans="1:7" ht="15.75">
      <c r="A122" s="237" t="str">
        <f t="shared" si="12"/>
        <v>Expat Czech PX UCITS ETF</v>
      </c>
      <c r="B122" s="238" t="str">
        <f t="shared" si="13"/>
        <v>05-1633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-113</v>
      </c>
    </row>
    <row r="123" spans="1:7" ht="15.75">
      <c r="A123" s="237" t="str">
        <f t="shared" si="12"/>
        <v>Expat Czech PX UCITS ETF</v>
      </c>
      <c r="B123" s="238" t="str">
        <f t="shared" si="13"/>
        <v>05-1633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-2</v>
      </c>
    </row>
    <row r="124" spans="1:7" ht="31.5">
      <c r="A124" s="237" t="str">
        <f t="shared" si="12"/>
        <v>Expat Czech PX UCITS ETF</v>
      </c>
      <c r="B124" s="238" t="str">
        <f t="shared" si="13"/>
        <v>05-1633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271682</v>
      </c>
    </row>
    <row r="125" spans="1:7" ht="15.75">
      <c r="A125" s="237" t="str">
        <f t="shared" si="12"/>
        <v>Expat Czech PX UCITS ETF</v>
      </c>
      <c r="B125" s="238" t="str">
        <f t="shared" si="13"/>
        <v>05-1633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Czech PX UCITS ETF</v>
      </c>
      <c r="B126" s="238" t="str">
        <f t="shared" si="13"/>
        <v>05-1633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Czech PX UCITS ETF</v>
      </c>
      <c r="B127" s="238" t="str">
        <f t="shared" si="13"/>
        <v>05-1633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Czech PX UCITS ETF</v>
      </c>
      <c r="B128" s="238" t="str">
        <f t="shared" si="13"/>
        <v>05-1633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Czech PX UCITS ETF</v>
      </c>
      <c r="B129" s="238" t="str">
        <f t="shared" si="13"/>
        <v>05-1633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Czech PX UCITS ETF</v>
      </c>
      <c r="B130" s="238" t="str">
        <f t="shared" si="13"/>
        <v>05-1633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Czech PX UCITS ETF</v>
      </c>
      <c r="B131" s="238" t="str">
        <f t="shared" si="13"/>
        <v>05-1633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Czech PX UCITS ETF</v>
      </c>
      <c r="B132" s="238" t="str">
        <f t="shared" si="13"/>
        <v>05-1633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2631</v>
      </c>
    </row>
    <row r="133" spans="1:7" ht="31.5">
      <c r="A133" s="237" t="str">
        <f t="shared" si="12"/>
        <v>Expat Czech PX UCITS ETF</v>
      </c>
      <c r="B133" s="238" t="str">
        <f t="shared" si="13"/>
        <v>05-1633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9790</v>
      </c>
    </row>
    <row r="134" spans="1:7" ht="31.5">
      <c r="A134" s="237" t="str">
        <f t="shared" si="12"/>
        <v>Expat Czech PX UCITS ETF</v>
      </c>
      <c r="B134" s="238" t="str">
        <f t="shared" si="13"/>
        <v>05-1633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12421</v>
      </c>
    </row>
    <row r="135" spans="1:7" ht="15.75">
      <c r="A135" s="237" t="str">
        <f t="shared" si="12"/>
        <v>Expat Czech PX UCITS ETF</v>
      </c>
      <c r="B135" s="238" t="str">
        <f t="shared" si="13"/>
        <v>05-1633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12421</v>
      </c>
    </row>
    <row r="136" spans="1:7" ht="31.5">
      <c r="A136" s="225" t="str">
        <f t="shared" si="12"/>
        <v>Expat Czech PX UCITS ETF</v>
      </c>
      <c r="B136" s="226" t="str">
        <f t="shared" si="13"/>
        <v>05-1633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Czech PX UCITS ETF</v>
      </c>
      <c r="B137" s="226" t="str">
        <f t="shared" si="13"/>
        <v>05-1633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545692</v>
      </c>
    </row>
    <row r="138" spans="1:7" ht="31.5">
      <c r="A138" s="225" t="str">
        <f t="shared" si="12"/>
        <v>Expat Czech PX UCITS ETF</v>
      </c>
      <c r="B138" s="226" t="str">
        <f t="shared" si="13"/>
        <v>05-1633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Czech PX UCITS ETF</v>
      </c>
      <c r="B139" s="226" t="str">
        <f t="shared" si="13"/>
        <v>05-1633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Czech PX UCITS ETF</v>
      </c>
      <c r="B140" s="226" t="str">
        <f t="shared" si="13"/>
        <v>05-1633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Czech PX UCITS ETF</v>
      </c>
      <c r="B141" s="226" t="str">
        <f t="shared" si="13"/>
        <v>05-1633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545692</v>
      </c>
    </row>
    <row r="142" spans="1:7" ht="31.5">
      <c r="A142" s="225" t="str">
        <f aca="true" t="shared" si="15" ref="A142:A155">dfName</f>
        <v>Expat Czech PX UCITS ETF</v>
      </c>
      <c r="B142" s="226" t="str">
        <f aca="true" t="shared" si="16" ref="B142:B155">dfRG</f>
        <v>05-1633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-262333</v>
      </c>
    </row>
    <row r="143" spans="1:7" ht="31.5">
      <c r="A143" s="225" t="str">
        <f t="shared" si="15"/>
        <v>Expat Czech PX UCITS ETF</v>
      </c>
      <c r="B143" s="226" t="str">
        <f t="shared" si="16"/>
        <v>05-1633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139318</v>
      </c>
    </row>
    <row r="144" spans="1:7" ht="31.5">
      <c r="A144" s="225" t="str">
        <f t="shared" si="15"/>
        <v>Expat Czech PX UCITS ETF</v>
      </c>
      <c r="B144" s="226" t="str">
        <f t="shared" si="16"/>
        <v>05-1633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-401651</v>
      </c>
    </row>
    <row r="145" spans="1:7" ht="31.5">
      <c r="A145" s="225" t="str">
        <f t="shared" si="15"/>
        <v>Expat Czech PX UCITS ETF</v>
      </c>
      <c r="B145" s="226" t="str">
        <f t="shared" si="16"/>
        <v>05-1633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71643</v>
      </c>
    </row>
    <row r="146" spans="1:7" ht="31.5">
      <c r="A146" s="225" t="str">
        <f t="shared" si="15"/>
        <v>Expat Czech PX UCITS ETF</v>
      </c>
      <c r="B146" s="226" t="str">
        <f t="shared" si="16"/>
        <v>05-1633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Czech PX UCITS ETF</v>
      </c>
      <c r="B147" s="226" t="str">
        <f t="shared" si="16"/>
        <v>05-1633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Czech PX UCITS ETF</v>
      </c>
      <c r="B148" s="226" t="str">
        <f t="shared" si="16"/>
        <v>05-1633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Czech PX UCITS ETF</v>
      </c>
      <c r="B149" s="226" t="str">
        <f t="shared" si="16"/>
        <v>05-1633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Czech PX UCITS ETF</v>
      </c>
      <c r="B150" s="226" t="str">
        <f t="shared" si="16"/>
        <v>05-1633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Czech PX UCITS ETF</v>
      </c>
      <c r="B151" s="226" t="str">
        <f t="shared" si="16"/>
        <v>05-1633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Czech PX UCITS ETF</v>
      </c>
      <c r="B152" s="226" t="str">
        <f t="shared" si="16"/>
        <v>05-1633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Czech PX UCITS ETF</v>
      </c>
      <c r="B153" s="226" t="str">
        <f t="shared" si="16"/>
        <v>05-1633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Czech PX UCITS ETF</v>
      </c>
      <c r="B154" s="226" t="str">
        <f t="shared" si="16"/>
        <v>05-1633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Czech PX UCITS ETF</v>
      </c>
      <c r="B155" s="226" t="str">
        <f t="shared" si="16"/>
        <v>05-1633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Czech PX UCITS ETF</v>
      </c>
      <c r="B157" s="226" t="str">
        <f aca="true" t="shared" si="19" ref="B157:B201">dfRG</f>
        <v>05-1633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355002</v>
      </c>
    </row>
    <row r="158" spans="1:7" ht="31.5">
      <c r="A158" s="225" t="str">
        <f t="shared" si="18"/>
        <v>Expat Czech PX UCITS ETF</v>
      </c>
      <c r="B158" s="226" t="str">
        <f t="shared" si="19"/>
        <v>05-1633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Czech PX UCITS ETF</v>
      </c>
      <c r="B159" s="226" t="str">
        <f t="shared" si="19"/>
        <v>05-1633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355002</v>
      </c>
    </row>
    <row r="160" spans="1:7" ht="15.75">
      <c r="A160" s="266" t="str">
        <f t="shared" si="18"/>
        <v>Expat Czech PX UCITS ETF</v>
      </c>
      <c r="B160" s="267" t="str">
        <f t="shared" si="19"/>
        <v>05-1633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Czech PX UCITS ETF</v>
      </c>
      <c r="B161" s="267" t="str">
        <f t="shared" si="19"/>
        <v>05-1633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270000</v>
      </c>
    </row>
    <row r="162" spans="1:7" ht="15.75">
      <c r="A162" s="266" t="str">
        <f t="shared" si="18"/>
        <v>Expat Czech PX UCITS ETF</v>
      </c>
      <c r="B162" s="267" t="str">
        <f t="shared" si="19"/>
        <v>05-1633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160000</v>
      </c>
    </row>
    <row r="163" spans="1:7" ht="15.75">
      <c r="A163" s="266" t="str">
        <f t="shared" si="18"/>
        <v>Expat Czech PX UCITS ETF</v>
      </c>
      <c r="B163" s="267" t="str">
        <f t="shared" si="19"/>
        <v>05-1633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60000</v>
      </c>
    </row>
    <row r="164" spans="1:7" ht="31.5">
      <c r="A164" s="266" t="str">
        <f t="shared" si="18"/>
        <v>Expat Czech PX UCITS ETF</v>
      </c>
      <c r="B164" s="267" t="str">
        <f t="shared" si="19"/>
        <v>05-1633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139317.68256</v>
      </c>
    </row>
    <row r="165" spans="1:7" ht="15.75">
      <c r="A165" s="266" t="str">
        <f t="shared" si="18"/>
        <v>Expat Czech PX UCITS ETF</v>
      </c>
      <c r="B165" s="267" t="str">
        <f t="shared" si="19"/>
        <v>05-1633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170000</v>
      </c>
    </row>
    <row r="166" spans="1:7" ht="31.5">
      <c r="A166" s="266" t="str">
        <f t="shared" si="18"/>
        <v>Expat Czech PX UCITS ETF</v>
      </c>
      <c r="B166" s="267" t="str">
        <f t="shared" si="19"/>
        <v>05-1633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401651.20463</v>
      </c>
    </row>
    <row r="167" spans="1:7" ht="31.5">
      <c r="A167" s="266" t="str">
        <f t="shared" si="18"/>
        <v>Expat Czech PX UCITS ETF</v>
      </c>
      <c r="B167" s="267" t="str">
        <f t="shared" si="19"/>
        <v>05-1633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1.0334</v>
      </c>
    </row>
    <row r="168" spans="1:7" ht="31.5">
      <c r="A168" s="266" t="str">
        <f t="shared" si="18"/>
        <v>Expat Czech PX UCITS ETF</v>
      </c>
      <c r="B168" s="267" t="str">
        <f t="shared" si="19"/>
        <v>05-1633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1.1344</v>
      </c>
    </row>
    <row r="169" spans="1:7" ht="15.75">
      <c r="A169" s="266" t="str">
        <f t="shared" si="18"/>
        <v>Expat Czech PX UCITS ETF</v>
      </c>
      <c r="B169" s="267" t="str">
        <f t="shared" si="19"/>
        <v>05-1633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457643.41171791626</v>
      </c>
    </row>
    <row r="170" spans="1:7" ht="31.5">
      <c r="A170" s="266" t="str">
        <f t="shared" si="18"/>
        <v>Expat Czech PX UCITS ETF</v>
      </c>
      <c r="B170" s="267" t="str">
        <f t="shared" si="19"/>
        <v>05-1633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233989.36089430895</v>
      </c>
    </row>
    <row r="171" spans="1:7" ht="15.75">
      <c r="A171" s="266" t="str">
        <f t="shared" si="18"/>
        <v>Expat Czech PX UCITS ETF</v>
      </c>
      <c r="B171" s="267" t="str">
        <f t="shared" si="19"/>
        <v>05-1633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2271</v>
      </c>
    </row>
    <row r="172" spans="1:7" ht="15.75">
      <c r="A172" s="266" t="str">
        <f t="shared" si="18"/>
        <v>Expat Czech PX UCITS ETF</v>
      </c>
      <c r="B172" s="267" t="str">
        <f t="shared" si="19"/>
        <v>05-1633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3986</v>
      </c>
    </row>
    <row r="173" spans="1:7" ht="15.75">
      <c r="A173" s="266" t="str">
        <f t="shared" si="18"/>
        <v>Expat Czech PX UCITS ETF</v>
      </c>
      <c r="B173" s="267" t="str">
        <f t="shared" si="19"/>
        <v>05-1633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354</v>
      </c>
    </row>
    <row r="174" spans="1:7" ht="15.75">
      <c r="A174" s="266" t="str">
        <f t="shared" si="18"/>
        <v>Expat Czech PX UCITS ETF</v>
      </c>
      <c r="B174" s="267" t="str">
        <f t="shared" si="19"/>
        <v>05-1633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0.09773562995935743</v>
      </c>
    </row>
    <row r="175" spans="1:7" ht="15.75">
      <c r="A175" s="266" t="str">
        <f t="shared" si="18"/>
        <v>Expat Czech PX UCITS ETF</v>
      </c>
      <c r="B175" s="267" t="str">
        <f t="shared" si="19"/>
        <v>05-1633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0.02310478865345189</v>
      </c>
    </row>
    <row r="176" spans="1:7" ht="15.75">
      <c r="A176" s="266" t="str">
        <f t="shared" si="18"/>
        <v>Expat Czech PX UCITS ETF</v>
      </c>
      <c r="B176" s="267" t="str">
        <f t="shared" si="19"/>
        <v>05-1633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0.09773562995935743</v>
      </c>
    </row>
    <row r="177" spans="1:7" ht="15.75">
      <c r="A177" s="266" t="str">
        <f t="shared" si="18"/>
        <v>Expat Czech PX UCITS ETF</v>
      </c>
      <c r="B177" s="267" t="str">
        <f t="shared" si="19"/>
        <v>05-1633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0.1014</v>
      </c>
    </row>
    <row r="178" spans="1:7" ht="31.5">
      <c r="A178" s="237" t="str">
        <f t="shared" si="18"/>
        <v>Expat Czech PX UCITS ETF</v>
      </c>
      <c r="B178" s="238" t="str">
        <f t="shared" si="19"/>
        <v>05-1633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Czech PX UCITS ETF</v>
      </c>
      <c r="B179" s="238" t="str">
        <f t="shared" si="19"/>
        <v>05-1633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Czech PX UCITS ETF</v>
      </c>
      <c r="B180" s="238" t="str">
        <f t="shared" si="19"/>
        <v>05-1633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Czech PX UCITS ETF</v>
      </c>
      <c r="B181" s="238" t="str">
        <f t="shared" si="19"/>
        <v>05-1633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Czech PX UCITS ETF</v>
      </c>
      <c r="B182" s="238" t="str">
        <f t="shared" si="19"/>
        <v>05-1633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Czech PX UCITS ETF</v>
      </c>
      <c r="B183" s="238" t="str">
        <f t="shared" si="19"/>
        <v>05-1633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Czech PX UCITS ETF</v>
      </c>
      <c r="B184" s="238" t="str">
        <f t="shared" si="19"/>
        <v>05-1633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Czech PX UCITS ETF</v>
      </c>
      <c r="B185" s="258" t="str">
        <f t="shared" si="19"/>
        <v>05-1633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Czech PX UCITS ETF</v>
      </c>
      <c r="B186" s="258" t="str">
        <f t="shared" si="19"/>
        <v>05-1633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Czech PX UCITS ETF</v>
      </c>
      <c r="B187" s="258" t="str">
        <f t="shared" si="19"/>
        <v>05-1633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Czech PX UCITS ETF</v>
      </c>
      <c r="B188" s="258" t="str">
        <f t="shared" si="19"/>
        <v>05-1633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Czech PX UCITS ETF</v>
      </c>
      <c r="B189" s="258" t="str">
        <f t="shared" si="19"/>
        <v>05-1633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Czech PX UCITS ETF</v>
      </c>
      <c r="B190" s="258" t="str">
        <f t="shared" si="19"/>
        <v>05-1633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Czech PX UCITS ETF</v>
      </c>
      <c r="B191" s="258" t="str">
        <f t="shared" si="19"/>
        <v>05-1633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Czech PX UCITS ETF</v>
      </c>
      <c r="B192" s="258" t="str">
        <f t="shared" si="19"/>
        <v>05-1633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Czech PX UCITS ETF</v>
      </c>
      <c r="B193" s="258" t="str">
        <f t="shared" si="19"/>
        <v>05-1633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Czech PX UCITS ETF</v>
      </c>
      <c r="B194" s="258" t="str">
        <f t="shared" si="19"/>
        <v>05-1633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Czech PX UCITS ETF</v>
      </c>
      <c r="B195" s="258" t="str">
        <f t="shared" si="19"/>
        <v>05-1633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Czech PX UCITS ETF</v>
      </c>
      <c r="B196" s="258" t="str">
        <f t="shared" si="19"/>
        <v>05-1633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Czech PX UCITS ETF</v>
      </c>
      <c r="B197" s="258" t="str">
        <f t="shared" si="19"/>
        <v>05-1633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Czech PX UCITS ETF</v>
      </c>
      <c r="B198" s="258" t="str">
        <f t="shared" si="19"/>
        <v>05-1633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Czech PX UCITS ETF</v>
      </c>
      <c r="B199" s="267" t="str">
        <f t="shared" si="19"/>
        <v>05-1633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Czech PX UCITS ETF</v>
      </c>
      <c r="B200" s="267" t="str">
        <f t="shared" si="19"/>
        <v>05-1633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Czech PX UCITS ETF</v>
      </c>
      <c r="B201" s="267" t="str">
        <f t="shared" si="19"/>
        <v>05-1633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Czech PX UCITS ETF</v>
      </c>
      <c r="B202" s="267" t="str">
        <f aca="true" t="shared" si="22" ref="B202:B214">dfRG</f>
        <v>05-1633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Czech PX UCITS ETF</v>
      </c>
      <c r="B203" s="267" t="str">
        <f t="shared" si="22"/>
        <v>05-1633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Czech PX UCITS ETF</v>
      </c>
      <c r="B204" s="267" t="str">
        <f t="shared" si="22"/>
        <v>05-1633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Czech PX UCITS ETF</v>
      </c>
      <c r="B205" s="267" t="str">
        <f t="shared" si="22"/>
        <v>05-1633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Czech PX UCITS ETF</v>
      </c>
      <c r="B206" s="267" t="str">
        <f t="shared" si="22"/>
        <v>05-1633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Czech PX UCITS ETF</v>
      </c>
      <c r="B207" s="267" t="str">
        <f t="shared" si="22"/>
        <v>05-1633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Czech PX UCITS ETF</v>
      </c>
      <c r="B208" s="267" t="str">
        <f t="shared" si="22"/>
        <v>05-1633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Czech PX UCITS ETF</v>
      </c>
      <c r="B209" s="267" t="str">
        <f t="shared" si="22"/>
        <v>05-1633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Czech PX UCITS ETF</v>
      </c>
      <c r="B210" s="267" t="str">
        <f t="shared" si="22"/>
        <v>05-1633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Czech PX UCITS ETF</v>
      </c>
      <c r="B211" s="267" t="str">
        <f t="shared" si="22"/>
        <v>05-1633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Czech PX UCITS ETF</v>
      </c>
      <c r="B212" s="267" t="str">
        <f t="shared" si="22"/>
        <v>05-1633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Czech PX UCITS ETF</v>
      </c>
      <c r="B213" s="267" t="str">
        <f t="shared" si="22"/>
        <v>05-1633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Czech PX UCITS ETF</v>
      </c>
      <c r="B214" s="276" t="str">
        <f t="shared" si="22"/>
        <v>05-1633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