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<sst xmlns="http://schemas.openxmlformats.org/spreadsheetml/2006/main" count="3377" uniqueCount="1561">
  <si>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</si>
  <si>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</si>
  <si>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</si>
  <si>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</si>
  <si>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</si>
  <si>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</si>
  <si>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</si>
  <si>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</si>
  <si>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</si>
  <si>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</si>
  <si>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</si>
  <si>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</si>
  <si>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</si>
  <si>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</si>
  <si>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</si>
  <si>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</si>
  <si>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</si>
  <si>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</si>
  <si>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</si>
  <si>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</si>
  <si>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</si>
  <si>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</si>
  <si>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</si>
  <si>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</si>
  <si>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</si>
  <si>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</si>
  <si>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</si>
  <si>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</si>
  <si>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</si>
  <si>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</si>
  <si>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</si>
  <si>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</si>
  <si>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</si>
  <si>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</si>
  <si>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</si>
  <si>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</si>
  <si>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</si>
  <si>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</si>
  <si>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</si>
  <si>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</si>
  <si>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</si>
  <si>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</si>
  <si>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</si>
  <si>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</si>
  <si>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</si>
  <si>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</si>
  <si>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</si>
  <si>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</si>
  <si>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</si>
  <si>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</si>
  <si>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</si>
  <si>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</si>
  <si>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</si>
  <si>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</si>
  <si>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</si>
  <si>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</si>
  <si>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</si>
  <si>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</si>
  <si>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</si>
  <si>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</si>
  <si>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</si>
  <si>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</si>
  <si>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</si>
  <si>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</si>
  <si>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</si>
  <si>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</si>
  <si>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</si>
  <si>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</si>
  <si>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</si>
  <si>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</si>
  <si>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</si>
  <si>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</si>
  <si>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</si>
  <si>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</si>
  <si>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</si>
  <si>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</si>
  <si>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</si>
  <si>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</si>
  <si>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</si>
  <si>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</si>
  <si>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</si>
  <si>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</si>
  <si>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</si>
  <si>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</si>
  <si>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</si>
  <si>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</si>
  <si>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</si>
  <si>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</si>
  <si>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</si>
  <si>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</si>
  <si>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</si>
  <si>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</si>
  <si>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</si>
  <si>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</si>
  <si>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</si>
  <si>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</si>
  <si>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</si>
  <si>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</si>
  <si>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</si>
  <si>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</si>
  <si>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</si>
  <si>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</si>
  <si>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</si>
  <si>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</si>
  <si>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</si>
  <si>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</si>
  <si>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</si>
  <si>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</si>
  <si>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</si>
  <si>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</si>
  <si>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</si>
  <si>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</si>
  <si>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</si>
  <si>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</si>
  <si>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</si>
  <si>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</si>
  <si>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</si>
  <si>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</si>
  <si>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</si>
  <si>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</si>
  <si>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</si>
  <si>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</si>
  <si>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</si>
  <si>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</si>
  <si>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</si>
  <si>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</si>
  <si>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</si>
  <si>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</si>
  <si>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</si>
  <si>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</si>
  <si>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</si>
  <si>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</si>
  <si>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</si>
  <si>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</si>
  <si>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</si>
  <si>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</si>
  <si>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</si>
  <si>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</si>
  <si>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</si>
  <si>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</si>
  <si>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</si>
  <si>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</si>
  <si>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</si>
  <si>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</si>
  <si>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</si>
  <si>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</si>
  <si>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</si>
  <si>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</si>
  <si>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</si>
  <si>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</si>
  <si>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</si>
  <si>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</si>
  <si>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</si>
  <si>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</si>
  <si>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</si>
  <si>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</si>
  <si>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</si>
  <si>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</si>
  <si>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</si>
  <si>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</si>
  <si>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</si>
  <si>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</si>
  <si>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</si>
  <si>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</si>
  <si>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</si>
  <si>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</si>
  <si>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</si>
  <si>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</si>
  <si>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</si>
  <si>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</si>
  <si>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</si>
  <si>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</si>
  <si>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</si>
  <si>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</si>
  <si>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</si>
  <si>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</si>
  <si>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</si>
  <si>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</si>
  <si>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</si>
  <si>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</si>
  <si>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</si>
  <si>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</si>
  <si>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</si>
  <si>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</si>
  <si>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</si>
  <si>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</si>
  <si>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</si>
  <si>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</si>
  <si>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</si>
  <si>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</si>
  <si>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</si>
  <si>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</si>
  <si>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</si>
  <si>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</si>
  <si>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</si>
  <si>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</si>
  <si>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</si>
  <si>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</si>
  <si>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</si>
  <si>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</si>
  <si>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</si>
  <si>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</si>
  <si>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</si>
  <si>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</si>
  <si>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</si>
  <si>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</si>
  <si>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</si>
  <si>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</si>
  <si>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</si>
  <si>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</si>
  <si>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</si>
  <si>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</si>
  <si>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</si>
  <si>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</si>
  <si>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</si>
  <si>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</si>
  <si>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</si>
  <si>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</si>
  <si>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</si>
  <si>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</si>
  <si>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</si>
  <si>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</si>
  <si>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</si>
  <si>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</si>
  <si>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</si>
  <si>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</si>
  <si>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</si>
  <si>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</si>
  <si>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</si>
  <si>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</si>
  <si>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</si>
  <si>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</si>
  <si>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</si>
  <si>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</si>
  <si>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</si>
  <si>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</si>
  <si>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</si>
  <si>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</si>
  <si>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</si>
  <si>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</si>
  <si>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</si>
  <si>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</si>
  <si>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</si>
  <si>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</si>
  <si>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</si>
  <si>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</si>
  <si>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</si>
  <si>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</si>
  <si>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</si>
  <si>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</si>
  <si>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</si>
  <si>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</si>
  <si>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</si>
  <si>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</si>
  <si>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</si>
  <si>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</si>
  <si>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</si>
  <si>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</si>
  <si>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</si>
  <si>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</si>
  <si>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</si>
  <si>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</si>
  <si>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</si>
  <si>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</si>
  <si>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</si>
  <si>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</si>
  <si>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</si>
  <si>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</si>
  <si>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</si>
  <si>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</si>
  <si>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</si>
  <si>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</si>
  <si>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</si>
  <si>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</si>
  <si>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</si>
  <si>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</si>
  <si>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</si>
  <si>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</si>
  <si>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</si>
  <si>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</si>
  <si>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</si>
  <si>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</si>
  <si>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</si>
  <si>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</si>
  <si>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</si>
  <si>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</si>
  <si>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</si>
  <si>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</si>
  <si>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</si>
  <si>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</si>
  <si>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</si>
  <si>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</si>
  <si>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</si>
  <si>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</si>
  <si>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</si>
  <si>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</si>
  <si>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</si>
  <si>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</si>
  <si>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</si>
  <si>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</si>
  <si>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</si>
  <si>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</si>
  <si>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</si>
  <si>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</si>
  <si>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</si>
  <si>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</si>
  <si>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</si>
  <si>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</si>
  <si>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</si>
  <si>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</si>
  <si>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</si>
  <si>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</si>
  <si>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</si>
  <si>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</si>
  <si>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</si>
  <si>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</si>
  <si>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</si>
  <si>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</si>
  <si>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</si>
  <si>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</si>
  <si>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</si>
  <si>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</si>
  <si>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</si>
  <si>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</si>
  <si>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</si>
  <si>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</si>
  <si>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</si>
  <si>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</si>
  <si>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</si>
  <si>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</si>
  <si>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</si>
  <si>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</si>
  <si>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</si>
  <si>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</si>
  <si>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</si>
  <si>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</si>
  <si>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</si>
  <si>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</si>
  <si>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</si>
  <si>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</si>
  <si>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</si>
  <si>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</si>
  <si>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</si>
  <si>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</si>
  <si>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</si>
  <si>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</si>
  <si>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</si>
  <si>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</si>
  <si>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</si>
  <si>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</si>
  <si>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</si>
  <si>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</si>
  <si>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</si>
  <si>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</si>
  <si>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</si>
  <si>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</si>
  <si>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</si>
  <si>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</si>
  <si>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</si>
  <si>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</si>
  <si>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</si>
  <si>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</si>
  <si>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</si>
  <si>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</si>
  <si>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</si>
  <si>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</si>
  <si>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</si>
  <si>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</si>
  <si>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</si>
  <si>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</si>
  <si>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</si>
  <si>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</si>
  <si>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</si>
  <si>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</si>
  <si>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</si>
  <si>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</si>
  <si>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</si>
  <si>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</si>
  <si>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</si>
  <si>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</si>
  <si>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</si>
  <si>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</si>
  <si>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</si>
  <si>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</si>
  <si>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</si>
  <si>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</si>
  <si>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</si>
  <si>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</si>
  <si>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</si>
  <si>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</si>
  <si>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</si>
  <si>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</si>
  <si>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</si>
  <si>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</si>
  <si>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</si>
  <si>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</si>
  <si>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</si>
  <si>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</si>
  <si>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</si>
  <si>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</si>
  <si>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</si>
  <si>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</si>
  <si>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</si>
  <si>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</si>
  <si>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</si>
  <si>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</si>
  <si>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</si>
  <si>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</si>
  <si>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</si>
  <si>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</si>
  <si>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</si>
  <si>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</si>
  <si>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</si>
  <si>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</si>
  <si>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</si>
  <si>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</si>
  <si>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</si>
  <si>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</si>
  <si>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</si>
  <si>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</si>
  <si>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</si>
  <si>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</si>
  <si>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</si>
  <si>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</si>
  <si>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</si>
  <si>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</si>
  <si>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</si>
  <si>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</si>
  <si>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</si>
  <si>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</si>
  <si>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</si>
  <si>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</si>
  <si>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</si>
  <si>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</si>
  <si>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</si>
  <si>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</si>
  <si>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</si>
  <si>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</si>
  <si>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</si>
  <si>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</si>
  <si>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</si>
  <si>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</si>
  <si>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</si>
  <si>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</si>
  <si>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</si>
  <si>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</si>
  <si>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</si>
  <si>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</si>
  <si>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</si>
  <si>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</si>
  <si>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</si>
  <si>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</si>
  <si>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</si>
  <si>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</si>
  <si>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</si>
  <si>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</si>
  <si>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</si>
  <si>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</si>
  <si>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</si>
  <si>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</si>
  <si>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</si>
  <si>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</si>
  <si>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</si>
  <si>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</si>
  <si>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</si>
  <si>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</si>
  <si>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</si>
  <si>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</si>
  <si>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</si>
  <si>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</si>
  <si>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</si>
  <si>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</si>
  <si>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</si>
  <si>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</si>
  <si>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</si>
  <si>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</si>
  <si>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</si>
  <si>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</si>
  <si>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</si>
  <si>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</si>
  <si>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</si>
  <si>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</si>
  <si>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</si>
  <si>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</si>
  <si>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</si>
  <si>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</si>
  <si>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</si>
  <si>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</si>
  <si>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</si>
  <si>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</si>
  <si>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</si>
  <si>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</si>
  <si>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</si>
  <si>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</si>
  <si>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</si>
  <si>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</si>
  <si>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</si>
  <si>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</si>
  <si>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</si>
  <si>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</si>
  <si>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</si>
  <si>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</si>
  <si>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</si>
  <si>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</si>
  <si>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</si>
  <si>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</si>
  <si>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</si>
  <si>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</si>
  <si>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</si>
  <si>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</si>
  <si>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</si>
  <si>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</si>
  <si>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</si>
  <si>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</si>
  <si>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</si>
  <si>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</si>
  <si>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</si>
  <si>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</si>
  <si>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</si>
  <si>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</si>
  <si>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</si>
  <si>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</si>
  <si>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</si>
  <si>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</si>
  <si>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</si>
  <si>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</si>
  <si>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</si>
  <si>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</si>
  <si>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</si>
  <si>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</si>
  <si>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</si>
  <si>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</si>
  <si>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</si>
  <si>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</si>
  <si>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</si>
  <si>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</si>
  <si>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</si>
  <si>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</si>
  <si>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</si>
  <si>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</si>
  <si>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</si>
  <si>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</si>
  <si>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</si>
  <si>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</si>
  <si>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</si>
  <si>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</si>
  <si>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</si>
  <si>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</si>
  <si>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</si>
  <si>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</si>
  <si>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</si>
  <si>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</si>
  <si>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</si>
  <si>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</si>
  <si>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</si>
  <si>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</si>
  <si>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</si>
  <si>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</si>
  <si>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</si>
  <si>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</si>
  <si>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</si>
  <si>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</si>
  <si>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</si>
  <si>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</si>
  <si>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</si>
  <si>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</si>
  <si>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</si>
  <si>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</si>
  <si>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</si>
  <si>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</si>
  <si>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</si>
  <si>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</si>
  <si>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</si>
  <si>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</si>
  <si>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</si>
  <si>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</si>
  <si>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</si>
  <si>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</si>
  <si>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</si>
  <si>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</si>
  <si>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</si>
  <si>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</si>
  <si>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</si>
  <si>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</si>
  <si>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</si>
  <si>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</si>
  <si>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</si>
  <si>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</si>
  <si>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</si>
  <si>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</si>
  <si>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</si>
  <si>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</si>
  <si>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</si>
  <si>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</si>
  <si>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</si>
  <si>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</si>
  <si>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</si>
  <si>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</si>
  <si>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</si>
  <si>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</si>
  <si>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</si>
  <si>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</si>
  <si>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</si>
  <si>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</si>
  <si>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</si>
  <si>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</si>
  <si>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</si>
  <si>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</si>
  <si>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</si>
  <si>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</si>
  <si>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</si>
  <si>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</si>
  <si>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</si>
  <si>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</si>
  <si>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</si>
  <si>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</si>
  <si>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</si>
  <si>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</si>
  <si>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</si>
  <si>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</si>
  <si>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</si>
  <si>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</si>
  <si>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</si>
  <si>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</si>
  <si>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</si>
  <si>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</si>
  <si>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</si>
  <si>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</si>
  <si>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</si>
  <si>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</si>
  <si>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</si>
  <si>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</si>
  <si>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</si>
  <si>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</si>
  <si>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</si>
  <si>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</si>
  <si>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</si>
  <si>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</si>
  <si>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</si>
  <si>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</si>
  <si>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</si>
  <si>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</si>
  <si>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</si>
  <si>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</si>
  <si>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</si>
  <si>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</si>
  <si>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</si>
  <si>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</si>
  <si>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</si>
  <si>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</si>
  <si>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</si>
  <si>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</si>
  <si>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</si>
  <si>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</si>
  <si>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</si>
  <si>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</si>
  <si>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</si>
  <si>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</si>
  <si>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</si>
  <si>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</si>
  <si>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</si>
  <si>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</si>
  <si>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</si>
  <si>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</si>
  <si>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</si>
  <si>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</si>
  <si>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</si>
  <si>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</si>
  <si>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</si>
  <si>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</si>
  <si>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</si>
  <si>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</si>
  <si>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</si>
  <si>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</si>
  <si>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</si>
  <si>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</si>
  <si>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</si>
  <si>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</si>
  <si>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</si>
  <si>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</si>
  <si>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</si>
  <si>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</si>
  <si>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</si>
  <si>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</si>
  <si>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</si>
  <si>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</si>
  <si>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</si>
  <si>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</si>
  <si>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</si>
  <si>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</si>
  <si>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</si>
  <si>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</si>
  <si>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</si>
  <si>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</si>
  <si>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</si>
  <si>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</si>
  <si>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</si>
  <si>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</si>
  <si>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</si>
  <si>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</si>
  <si>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</si>
  <si>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</si>
  <si>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</si>
  <si>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</si>
  <si>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</si>
  <si>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</si>
  <si>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</si>
  <si>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</si>
  <si>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</si>
  <si>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</si>
  <si>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</si>
  <si>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</si>
  <si>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</si>
  <si>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</si>
  <si>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</si>
  <si>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</si>
  <si>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</si>
  <si>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</si>
  <si>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</si>
  <si>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</si>
  <si>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</si>
  <si>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</si>
  <si>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</si>
  <si>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</si>
  <si>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</si>
  <si>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</si>
  <si>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</si>
  <si>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</si>
  <si>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</si>
  <si>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</si>
  <si>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</si>
  <si>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</si>
  <si>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</si>
  <si>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</si>
  <si>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</si>
  <si>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</si>
  <si>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</si>
  <si>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</si>
  <si>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</si>
  <si>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</si>
  <si>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</si>
  <si>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</si>
  <si>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</si>
  <si>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</si>
  <si>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</si>
  <si>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</si>
  <si>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</si>
  <si>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</si>
  <si>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</si>
  <si>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</si>
  <si>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</si>
  <si>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</si>
  <si>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</si>
  <si>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</si>
  <si>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</si>
  <si>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</si>
  <si>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</si>
  <si>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</si>
  <si>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</si>
  <si>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</si>
  <si>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</si>
  <si>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</si>
  <si>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</si>
  <si>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</si>
  <si>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</si>
  <si>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</si>
  <si>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</si>
  <si>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</si>
  <si>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</si>
  <si>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</si>
  <si>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</si>
  <si>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</si>
  <si>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</si>
  <si>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</si>
  <si>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</si>
  <si>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</si>
  <si>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</si>
  <si>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</si>
  <si>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</si>
  <si>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</si>
  <si>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</si>
  <si>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</si>
  <si>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</si>
  <si>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</si>
  <si>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</si>
  <si>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</si>
  <si>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</si>
  <si>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</si>
  <si>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</si>
  <si>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</si>
  <si>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</si>
  <si>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</si>
  <si>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</si>
  <si>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</si>
  <si>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</si>
  <si>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</si>
  <si>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</si>
  <si>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</si>
  <si>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</si>
  <si>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</si>
  <si>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</si>
  <si>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</si>
  <si>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</si>
  <si>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</si>
  <si>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</si>
  <si>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</si>
  <si>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</si>
  <si>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</si>
  <si>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</si>
  <si>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</si>
  <si>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</si>
  <si>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</si>
  <si>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</si>
  <si>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</si>
  <si>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</si>
  <si>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</si>
  <si>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</si>
  <si>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</si>
  <si>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</si>
  <si>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</si>
  <si>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</si>
  <si>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</si>
  <si>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</si>
  <si>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</si>
  <si>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</si>
  <si>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</si>
  <si>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</si>
  <si>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</si>
  <si>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</si>
  <si>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</si>
  <si>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</si>
  <si>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</si>
  <si>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</si>
  <si>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</si>
  <si>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</si>
  <si>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</si>
  <si>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</si>
  <si>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</si>
  <si>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</si>
  <si>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</si>
  <si>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</si>
  <si>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</si>
  <si>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</si>
  <si>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</si>
  <si>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</si>
  <si>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</si>
  <si>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</si>
  <si>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</si>
  <si>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</si>
  <si>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</si>
  <si>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</si>
  <si>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</si>
  <si>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</si>
  <si>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</si>
  <si>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</si>
  <si>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</si>
  <si>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</si>
  <si>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</si>
  <si>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</si>
  <si>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</si>
  <si>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</si>
  <si>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</si>
  <si>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</si>
  <si>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</si>
  <si>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</si>
  <si>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</si>
  <si>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</si>
  <si>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</si>
  <si>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</si>
  <si>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</si>
  <si>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</si>
  <si>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</si>
  <si>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</si>
  <si>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</si>
  <si>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</si>
  <si>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</si>
  <si>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</si>
  <si>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</si>
  <si>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</si>
  <si>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</si>
  <si>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</si>
  <si>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</si>
  <si>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</si>
  <si>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</si>
  <si>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</si>
  <si>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</si>
  <si>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</si>
  <si>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</si>
  <si>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</si>
  <si>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</si>
  <si>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</si>
  <si>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</si>
  <si>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</si>
  <si>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</si>
  <si>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</si>
  <si>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</si>
  <si>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</si>
  <si>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</si>
  <si>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</si>
  <si>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</si>
  <si>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</si>
  <si>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</si>
  <si>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</si>
  <si>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</si>
  <si>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</si>
  <si>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</si>
  <si>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</si>
  <si>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</si>
  <si>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</si>
  <si>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</si>
  <si>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</si>
  <si>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</si>
  <si>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</si>
  <si>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</si>
  <si>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</si>
  <si>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</si>
  <si>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</si>
  <si>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</si>
  <si>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</si>
  <si>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</si>
  <si>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</si>
  <si>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</si>
  <si>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</si>
  <si>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</si>
  <si>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</si>
  <si>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</si>
  <si>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</si>
  <si>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</si>
  <si>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</si>
  <si>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</si>
  <si>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</si>
  <si>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</si>
  <si>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</si>
  <si>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</si>
  <si>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</si>
  <si>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</si>
  <si>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</si>
  <si>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</si>
  <si>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</si>
  <si>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</si>
  <si>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</si>
  <si>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</si>
  <si>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</si>
  <si>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</si>
  <si>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</si>
  <si>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</si>
  <si>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</si>
  <si>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</si>
  <si>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</si>
  <si>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</si>
  <si>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</si>
  <si>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</si>
  <si>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</si>
  <si>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</si>
  <si>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</si>
  <si>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</si>
  <si>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</si>
  <si>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</si>
  <si>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</si>
  <si>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</si>
  <si>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</si>
  <si>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</si>
  <si>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</si>
  <si>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</si>
  <si>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</si>
  <si>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</si>
  <si>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</si>
  <si>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</si>
  <si>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</si>
  <si>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</si>
  <si>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</si>
  <si>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</si>
  <si>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</si>
  <si>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</si>
  <si>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</si>
  <si>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</si>
  <si>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</si>
  <si>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</si>
  <si>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</si>
  <si>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</si>
  <si>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</si>
  <si>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</si>
  <si>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</si>
  <si>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</si>
  <si>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</si>
  <si>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</si>
  <si>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</si>
  <si>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</si>
  <si>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</si>
  <si>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</si>
  <si>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</si>
  <si>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</si>
  <si>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</si>
  <si>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</si>
  <si>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</si>
  <si>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</si>
  <si>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</si>
  <si>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</si>
  <si>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</si>
  <si>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</si>
  <si>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</si>
  <si>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</si>
  <si>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</si>
  <si>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</si>
  <si>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</si>
  <si>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</si>
  <si>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</si>
  <si>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</si>
  <si>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</si>
  <si>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</si>
  <si>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</si>
  <si>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</si>
  <si>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</si>
  <si>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</si>
  <si>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</si>
  <si>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</si>
  <si>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</si>
  <si>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</si>
  <si>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</si>
  <si>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</si>
  <si>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</si>
  <si>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</si>
  <si>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</si>
  <si>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</si>
  <si>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</si>
  <si>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</si>
  <si>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</si>
  <si>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</si>
  <si>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</si>
  <si>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</si>
  <si>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</si>
  <si>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</si>
  <si>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</si>
  <si>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</si>
  <si>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</si>
  <si>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</si>
  <si>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</si>
  <si>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</si>
  <si>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</si>
  <si>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</si>
  <si>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</si>
  <si>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</si>
  <si>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</si>
  <si>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</si>
  <si>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</si>
  <si>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</si>
  <si>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</si>
  <si>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</si>
  <si>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</si>
  <si>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</si>
  <si>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</si>
  <si>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</si>
  <si>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</si>
  <si>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</si>
  <si>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</si>
  <si>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</si>
  <si>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</si>
  <si>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</si>
  <si>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</si>
  <si>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</si>
  <si>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</si>
  <si>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</si>
  <si>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</si>
  <si>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</si>
  <si>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</si>
  <si>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</si>
  <si>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</si>
  <si>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</si>
  <si>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</si>
  <si>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</si>
  <si>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</si>
  <si>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</si>
  <si>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</si>
  <si>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</si>
  <si>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</si>
  <si>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</si>
  <si>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</si>
  <si>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</si>
  <si>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</si>
  <si>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</si>
  <si>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</si>
  <si>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</si>
  <si>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</si>
  <si>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</si>
  <si>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</si>
  <si>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</si>
  <si>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</si>
  <si>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</si>
  <si>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</si>
  <si>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</si>
  <si>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</si>
  <si>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</si>
  <si>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</si>
  <si>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</si>
  <si>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</si>
  <si>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</si>
  <si>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</si>
  <si>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</si>
  <si>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</si>
  <si>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</si>
  <si>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</si>
  <si>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</si>
  <si>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</si>
  <si>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</si>
  <si>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</si>
  <si>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</si>
  <si>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</si>
  <si>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</si>
  <si>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</si>
  <si>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</si>
  <si>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</si>
  <si>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</si>
  <si>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</si>
  <si>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</si>
  <si>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</si>
  <si>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</si>
  <si>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</si>
  <si>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</si>
  <si>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</si>
  <si>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</si>
  <si>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</si>
  <si>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</si>
  <si>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</si>
  <si>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</si>
  <si>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</si>
  <si>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</si>
  <si>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</si>
  <si>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</si>
  <si>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</si>
  <si>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</si>
  <si>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</si>
  <si>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</si>
  <si>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</si>
  <si>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</si>
  <si>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</si>
  <si>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</si>
  <si>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</si>
  <si>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</si>
  <si>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</si>
  <si>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</si>
  <si>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</si>
  <si>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</si>
  <si>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</si>
  <si>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</si>
  <si>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</si>
  <si>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</si>
  <si>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</si>
  <si>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</si>
  <si>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</si>
  <si>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</si>
  <si>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</si>
  <si>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</si>
  <si>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</si>
  <si>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</si>
  <si>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</si>
  <si>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</si>
  <si>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</si>
  <si>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</si>
  <si>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</si>
  <si>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</si>
  <si>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</si>
  <si>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</si>
  <si>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</si>
  <si>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</si>
  <si>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</si>
  <si>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</si>
  <si>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</si>
  <si>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</si>
  <si>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</si>
  <si>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</si>
  <si>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</si>
  <si>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</si>
  <si>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</si>
  <si>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</si>
  <si>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</si>
  <si>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</si>
  <si>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</si>
  <si>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</si>
  <si>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</si>
  <si>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</si>
  <si>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</si>
  <si>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</si>
  <si>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</si>
  <si>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</si>
  <si>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</si>
  <si>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</si>
  <si>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</si>
  <si>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</si>
  <si>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</si>
  <si>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</si>
  <si>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</si>
  <si>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</si>
  <si>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</si>
  <si>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</si>
  <si>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</si>
  <si>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</si>
  <si>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</si>
  <si>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</si>
  <si>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</si>
  <si>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</si>
  <si>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</si>
  <si>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</si>
  <si>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</si>
  <si>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</si>
  <si>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</si>
  <si>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</si>
  <si>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</si>
  <si>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</si>
  <si>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</si>
  <si>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</si>
  <si>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</si>
  <si>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</si>
  <si>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</si>
  <si>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</si>
  <si>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</si>
  <si>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</si>
  <si>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</si>
  <si>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</si>
  <si>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</si>
  <si>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</si>
  <si>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</si>
  <si>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</si>
  <si>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</si>
  <si>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</si>
  <si>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</si>
  <si>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</si>
  <si>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</si>
  <si>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</si>
  <si>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</si>
  <si>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</si>
  <si>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</si>
  <si>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</si>
  <si>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</si>
  <si>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</si>
  <si>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</si>
  <si>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</si>
  <si>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</si>
  <si>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</si>
  <si>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</si>
  <si>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</si>
  <si>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</si>
  <si>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</si>
  <si>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</si>
  <si>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</si>
  <si>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</si>
  <si>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</si>
  <si>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</si>
  <si>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</si>
  <si>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</si>
  <si>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</si>
  <si>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</si>
  <si>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</si>
  <si>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</si>
  <si>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</si>
  <si>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</si>
  <si>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</si>
  <si>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</si>
  <si>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</si>
  <si>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</si>
  <si>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</si>
  <si>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</si>
  <si>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</si>
  <si>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</si>
  <si>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</si>
  <si>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</si>
  <si>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</si>
  <si>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</si>
  <si>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</si>
  <si>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</si>
  <si>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</si>
  <si>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</si>
  <si>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</si>
  <si>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</si>
  <si>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</si>
  <si>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</si>
  <si>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</si>
  <si>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</si>
  <si>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</si>
  <si>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</si>
  <si>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</si>
  <si>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</si>
  <si>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</si>
  <si>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</si>
  <si>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</si>
  <si>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</si>
  <si>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</si>
  <si>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</si>
  <si>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</si>
  <si>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</si>
  <si>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</si>
  <si>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</si>
  <si>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</si>
  <si>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</si>
  <si>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</si>
  <si>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</si>
  <si>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</si>
  <si>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</si>
  <si>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</si>
  <si>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</si>
  <si>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</si>
  <si>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</si>
  <si>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</si>
  <si>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</si>
  <si>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</si>
  <si>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</si>
  <si>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</si>
  <si>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</si>
  <si>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</si>
  <si>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</si>
  <si>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</si>
  <si>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</si>
  <si>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</si>
  <si>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</si>
  <si>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</si>
  <si>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</si>
  <si>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</si>
  <si>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</si>
  <si>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</si>
  <si>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</si>
  <si>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</si>
  <si>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</si>
  <si>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</si>
  <si>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</si>
  <si>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</si>
  <si>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</si>
  <si>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</si>
  <si>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</si>
  <si>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</si>
  <si>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</si>
  <si>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</si>
  <si>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</si>
  <si>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</si>
  <si>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</si>
  <si>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</si>
  <si>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</si>
  <si>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</si>
  <si>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</si>
  <si>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</si>
  <si>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</si>
  <si>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</si>
  <si>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</si>
  <si>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</si>
  <si>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</si>
  <si>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</si>
  <si>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</si>
  <si>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</si>
  <si>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</si>
  <si>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</si>
  <si>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</si>
  <si>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</si>
  <si>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</si>
  <si>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</si>
  <si>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</si>
  <si>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</si>
  <si>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</si>
  <si>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</si>
  <si>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</si>
  <si>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</si>
  <si>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</si>
  <si>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</si>
  <si>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</si>
  <si>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</si>
  <si>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</si>
  <si>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</si>
  <si>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</si>
  <si>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</si>
  <si>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</si>
  <si>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</si>
  <si>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</si>
  <si>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</si>
  <si>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</si>
  <si>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</si>
  <si>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</si>
  <si>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</si>
  <si>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</si>
  <si>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</si>
  <si>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</si>
  <si>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</si>
  <si>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</si>
  <si>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</si>
  <si>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</si>
  <si>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</si>
  <si>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</si>
  <si>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</si>
  <si>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</si>
  <si>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</si>
  <si>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</si>
  <si>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</si>
  <si>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</si>
  <si>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</si>
  <si>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</si>
  <si>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</si>
  <si>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</si>
  <si>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</si>
  <si>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</si>
  <si>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</si>
  <si>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</si>
  <si>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</si>
  <si>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</si>
  <si>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</si>
  <si>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</si>
  <si>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</si>
  <si>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</si>
  <si>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</si>
  <si>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</si>
  <si>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</si>
  <si>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</si>
  <si>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</si>
  <si>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</si>
  <si>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</si>
  <si>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</si>
  <si>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</si>
  <si>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</si>
  <si>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</si>
  <si>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</si>
  <si>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</si>
  <si>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</si>
  <si>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</si>
  <si>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</si>
  <si>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</si>
  <si>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</si>
  <si>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</si>
  <si>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</si>
  <si>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</si>
  <si>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</si>
  <si>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</si>
  <si>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</si>
  <si>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</si>
  <si>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</si>
  <si>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</si>
  <si>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</si>
  <si>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</si>
  <si>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</si>
  <si>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</si>
  <si>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</si>
  <si>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</si>
  <si>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</si>
  <si>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</si>
  <si>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</si>
  <si>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</si>
  <si>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</si>
  <si>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</si>
  <si>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</si>
  <si>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</si>
  <si>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</si>
  <si>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</si>
  <si>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</si>
  <si>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</si>
  <si>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</si>
  <si>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</si>
  <si>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</si>
  <si>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</si>
  <si>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</si>
  <si>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</si>
  <si>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</si>
  <si>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</si>
  <si>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</si>
  <si>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</si>
  <si>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</si>
  <si>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</si>
  <si>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</si>
  <si>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</si>
  <si>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</si>
  <si>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</si>
  <si>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</si>
  <si>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</si>
  <si>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</si>
  <si>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</si>
  <si>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</si>
  <si>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</si>
  <si>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</si>
  <si>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</si>
  <si>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</si>
  <si>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</si>
  <si>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</si>
  <si>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</si>
  <si>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</si>
  <si>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</si>
  <si>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</si>
  <si>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</si>
  <si>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</si>
  <si>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</si>
  <si>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</si>
  <si>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</si>
  <si>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</si>
  <si>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</si>
  <si>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</si>
  <si>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</si>
  <si>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</si>
  <si>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</si>
  <si>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</si>
  <si>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</si>
  <si>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</si>
  <si>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</si>
  <si>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</si>
  <si>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Позицията е влезнала в инв. лимит вследствие намаляване на теглото ѝ в портфейла на Фонда.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</si>
  <si>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</si>
  <si>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</si>
  <si>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</si>
  <si>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>Expat Romania BET UCITS ETF</t>
  </si>
  <si>
    <t>05-1636</t>
  </si>
  <si>
    <t>177234223</t>
  </si>
  <si>
    <t>BANCA TRANSILVANIA SA</t>
  </si>
  <si>
    <t>ROTLVAACNOR1</t>
  </si>
  <si>
    <t>Bucharest Stock Exchange</t>
  </si>
  <si>
    <t>TLV RO</t>
  </si>
  <si>
    <t>TRANSELECTRICA SA</t>
  </si>
  <si>
    <t>ROTSELACNOR9</t>
  </si>
  <si>
    <t>TEL RO</t>
  </si>
  <si>
    <t>DIGI COMMUNICATIONS NV</t>
  </si>
  <si>
    <t>NL0012294474</t>
  </si>
  <si>
    <t>DIGI RO</t>
  </si>
  <si>
    <t>SOCIETATEA NATIONALA DE GAZE</t>
  </si>
  <si>
    <t>ROSNGNACNOR3</t>
  </si>
  <si>
    <t>SNG RO</t>
  </si>
  <si>
    <t>OMV PETROM SA</t>
  </si>
  <si>
    <t>ROSNPPACNOR9</t>
  </si>
  <si>
    <t>SNP RO</t>
  </si>
  <si>
    <t>BURSA DE VALORI BUCURESTI SA</t>
  </si>
  <si>
    <t>ROBVBAACNOR0</t>
  </si>
  <si>
    <t>BVB RO</t>
  </si>
  <si>
    <t>TERAPLAST SA</t>
  </si>
  <si>
    <t>ROTRPLACNOR7</t>
  </si>
  <si>
    <t>TRP</t>
  </si>
  <si>
    <t>ALRO SA</t>
  </si>
  <si>
    <t>ROALROACNOR0</t>
  </si>
  <si>
    <t>ALR RO</t>
  </si>
  <si>
    <t>TTS TRANSPORT TRADE SERVICES</t>
  </si>
  <si>
    <t>ROYCRRK66RD8</t>
  </si>
  <si>
    <t>TTS RO</t>
  </si>
  <si>
    <t>AQUILA PART PROD COM SA</t>
  </si>
  <si>
    <t>RO7066ZEA1R9</t>
  </si>
  <si>
    <t>AQ RO</t>
  </si>
  <si>
    <t>ONE UNITED PROPERTIES SA</t>
  </si>
  <si>
    <t>ROJ8YZPDHWW8</t>
  </si>
  <si>
    <t>ONE RO</t>
  </si>
  <si>
    <t>SOCIETATEA ENERGETICA ELECTRICA</t>
  </si>
  <si>
    <t>ROELECACNOR5</t>
  </si>
  <si>
    <t>EL RO</t>
  </si>
  <si>
    <t>MED LIFE SA</t>
  </si>
  <si>
    <t>ROMEDLACNOR6</t>
  </si>
  <si>
    <t>M RO</t>
  </si>
  <si>
    <t>TRANSGAZ SA MEDIAS</t>
  </si>
  <si>
    <t>ROTGNTACNOR8</t>
  </si>
  <si>
    <t>TGN RO</t>
  </si>
  <si>
    <t>CONPET SA PLOIESTI</t>
  </si>
  <si>
    <t>ROCOTEACNOR7</t>
  </si>
  <si>
    <t>COTE RO</t>
  </si>
  <si>
    <t>SC Fondul Proprietatea SA - Bucuresti</t>
  </si>
  <si>
    <t>ROFPTAACNOR5</t>
  </si>
  <si>
    <t>FP RO</t>
  </si>
  <si>
    <t>SOCIETATEA NATIONALA NUCLEAR</t>
  </si>
  <si>
    <t>ROSNNEACNOR8</t>
  </si>
  <si>
    <t>SNN RO</t>
  </si>
  <si>
    <t>BRD-GROUPE SOCIETE GENERALE</t>
  </si>
  <si>
    <t>ROBRDBACNOR2</t>
  </si>
  <si>
    <t>BRD RO</t>
  </si>
  <si>
    <t>PURCARI WINERIES PLC</t>
  </si>
  <si>
    <t>CY0107600716</t>
  </si>
  <si>
    <t>WINE RO</t>
  </si>
  <si>
    <t xml:space="preserve">По причини извън контрола на УД „Експат Асет Мениджмънт“ ЕАД: Пазарната цена на позицията в акции на SC Fondul Propietatea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</si>
</sst>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1499</v>
      </c>
    </row>
    <row r="12" spans="2:3" ht="15.75">
      <c r="B12" s="24" t="s">
        <v>238</v>
      </c>
      <c r="C12" s="267" t="s">
        <v>1500</v>
      </c>
    </row>
    <row r="13" spans="2:3" ht="15.75">
      <c r="B13" s="24" t="s">
        <v>239</v>
      </c>
      <c r="C13" s="267" t="s">
        <v>1501</v>
      </c>
    </row>
    <row r="14" spans="2:3" ht="15.75">
      <c r="B14" s="24" t="s">
        <v>240</v>
      </c>
      <c r="C14" s="267" t="s">
        <v>1496</v>
      </c>
    </row>
    <row r="15" spans="2:3" ht="15.75">
      <c r="B15" s="24" t="s">
        <v>241</v>
      </c>
      <c r="C15" s="267" t="s">
        <v>1496</v>
      </c>
    </row>
    <row r="16" spans="2:3" ht="15.75">
      <c r="B16" s="27" t="s">
        <v>242</v>
      </c>
      <c r="C16" s="268" t="s">
        <v>1498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ROMANIA BET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ROMANIA BET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ROMANIA BET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ROMANIA BET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1497</v>
      </c>
      <c r="C11" s="584" t="s">
        <v>1560</v>
      </c>
      <c r="D11" s="584" t="s">
        <v>1495</v>
      </c>
      <c r="E11" s="598">
        <v>44649</v>
      </c>
      <c r="F11" s="598">
        <v>44656</v>
      </c>
      <c r="G11" s="598">
        <v>44833</v>
      </c>
      <c r="H11" s="598">
        <v>44714</v>
      </c>
    </row>
    <row r="12" spans="1:8" ht="15.75">
      <c r="A12" s="587">
        <v>2</v>
      </c>
      <c r="B12" s="584" t="s">
        <v>1497</v>
      </c>
      <c r="C12" s="584" t="s">
        <v>1560</v>
      </c>
      <c r="D12" s="584" t="s">
        <v>1495</v>
      </c>
      <c r="E12" s="598">
        <v>44739</v>
      </c>
      <c r="F12" s="598">
        <v>44746</v>
      </c>
      <c r="G12" s="598">
        <v>44922</v>
      </c>
      <c r="H12" s="598">
        <v>44809</v>
      </c>
    </row>
    <row r="13" spans="1:8" ht="15.75">
      <c r="A13" s="587">
        <v>3</v>
      </c>
      <c r="B13" s="584" t="s">
        <v>1497</v>
      </c>
      <c r="C13" s="584" t="s">
        <v>1560</v>
      </c>
      <c r="D13" s="584" t="s">
        <v>1495</v>
      </c>
      <c r="E13" s="598">
        <v>44851</v>
      </c>
      <c r="F13" s="598">
        <v>44858</v>
      </c>
      <c r="G13" s="598">
        <v>45033</v>
      </c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ROMANIA BET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3750308</v>
      </c>
      <c r="E11" s="347">
        <f>'1-SB'!D47</f>
        <v>3949683</v>
      </c>
      <c r="F11" s="345"/>
    </row>
    <row r="12" spans="2:6" ht="15.75">
      <c r="B12" s="341"/>
      <c r="C12" s="341" t="s">
        <v>1353</v>
      </c>
      <c r="D12" s="346">
        <f>'1-SB'!G47</f>
        <v>3750308</v>
      </c>
      <c r="E12" s="347">
        <f>'1-SB'!H47</f>
        <v>3949683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111643</v>
      </c>
      <c r="E19" s="346">
        <f>'1-SB'!C25</f>
        <v>111643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111643</v>
      </c>
      <c r="E20" s="356">
        <f>'1-SB'!C22</f>
        <v>111643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2523021</v>
      </c>
      <c r="E26" s="360">
        <f>'1-SB'!G11</f>
        <v>2523021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-130287</v>
      </c>
      <c r="E27" s="360">
        <f>'1-SB'!G16</f>
        <v>-130287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1599491</v>
      </c>
      <c r="E28" s="360">
        <f>'1-SB'!G19+'1-SB'!G21</f>
        <v>1599491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-246057</v>
      </c>
      <c r="E29" s="360">
        <f>'1-SB'!G20+'1-SB'!G22</f>
        <v>-246057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3746168</v>
      </c>
      <c r="E30" s="362">
        <f>'1-SB'!G24</f>
        <v>3746168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4140</v>
      </c>
      <c r="E44" s="356">
        <f>'1-SB'!G40</f>
        <v>4140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3638665</v>
      </c>
      <c r="E47" s="356">
        <f>'1-SB'!C16+'1-SB'!C37</f>
        <v>3638665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Romania BET UCITS ETF</v>
      </c>
      <c r="B3" s="386" t="str">
        <f aca="true" t="shared" si="1" ref="B3:B34">dfRG</f>
        <v>05-1636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Romania BET UCITS ETF</v>
      </c>
      <c r="B4" s="386" t="str">
        <f t="shared" si="1"/>
        <v>05-1636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Romania BET UCITS ETF</v>
      </c>
      <c r="B5" s="386" t="str">
        <f t="shared" si="1"/>
        <v>05-1636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Romania BET UCITS ETF</v>
      </c>
      <c r="B6" s="386" t="str">
        <f t="shared" si="1"/>
        <v>05-1636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Romania BET UCITS ETF</v>
      </c>
      <c r="B7" s="386" t="str">
        <f t="shared" si="1"/>
        <v>05-1636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Romania BET UCITS ETF</v>
      </c>
      <c r="B8" s="386" t="str">
        <f t="shared" si="1"/>
        <v>05-1636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Romania BET UCITS ETF</v>
      </c>
      <c r="B9" s="386" t="str">
        <f t="shared" si="1"/>
        <v>05-1636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Romania BET UCITS ETF</v>
      </c>
      <c r="B10" s="386" t="str">
        <f t="shared" si="1"/>
        <v>05-1636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Romania BET UCITS ETF</v>
      </c>
      <c r="B11" s="386" t="str">
        <f t="shared" si="1"/>
        <v>05-1636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Romania BET UCITS ETF</v>
      </c>
      <c r="B12" s="386" t="str">
        <f t="shared" si="1"/>
        <v>05-1636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Romania BET UCITS ETF</v>
      </c>
      <c r="B13" s="386" t="str">
        <f t="shared" si="1"/>
        <v>05-1636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Romania BET UCITS ETF</v>
      </c>
      <c r="B14" s="386" t="str">
        <f t="shared" si="1"/>
        <v>05-1636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Romania BET UCITS ETF</v>
      </c>
      <c r="B15" s="386" t="str">
        <f t="shared" si="1"/>
        <v>05-1636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111643</v>
      </c>
    </row>
    <row r="16" spans="1:7" ht="15.75">
      <c r="A16" s="385" t="str">
        <f t="shared" si="0"/>
        <v>Expat Romania BET UCITS ETF</v>
      </c>
      <c r="B16" s="386" t="str">
        <f t="shared" si="1"/>
        <v>05-1636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Romania BET UCITS ETF</v>
      </c>
      <c r="B17" s="386" t="str">
        <f t="shared" si="1"/>
        <v>05-1636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Romania BET UCITS ETF</v>
      </c>
      <c r="B18" s="386" t="str">
        <f t="shared" si="1"/>
        <v>05-1636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111643</v>
      </c>
    </row>
    <row r="19" spans="1:7" ht="15.75">
      <c r="A19" s="385" t="str">
        <f t="shared" si="0"/>
        <v>Expat Romania BET UCITS ETF</v>
      </c>
      <c r="B19" s="386" t="str">
        <f t="shared" si="1"/>
        <v>05-1636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Romania BET UCITS ETF</v>
      </c>
      <c r="B20" s="386" t="str">
        <f t="shared" si="1"/>
        <v>05-1636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3638665</v>
      </c>
    </row>
    <row r="21" spans="1:7" ht="15.75">
      <c r="A21" s="385" t="str">
        <f t="shared" si="0"/>
        <v>Expat Romania BET UCITS ETF</v>
      </c>
      <c r="B21" s="386" t="str">
        <f t="shared" si="1"/>
        <v>05-1636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3638665</v>
      </c>
    </row>
    <row r="22" spans="1:7" ht="15.75">
      <c r="A22" s="385" t="str">
        <f t="shared" si="0"/>
        <v>Expat Romania BET UCITS ETF</v>
      </c>
      <c r="B22" s="386" t="str">
        <f t="shared" si="1"/>
        <v>05-1636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Romania BET UCITS ETF</v>
      </c>
      <c r="B23" s="386" t="str">
        <f t="shared" si="1"/>
        <v>05-1636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Romania BET UCITS ETF</v>
      </c>
      <c r="B24" s="386" t="str">
        <f t="shared" si="1"/>
        <v>05-1636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Romania BET UCITS ETF</v>
      </c>
      <c r="B25" s="386" t="str">
        <f t="shared" si="1"/>
        <v>05-1636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Romania BET UCITS ETF</v>
      </c>
      <c r="B26" s="386" t="str">
        <f t="shared" si="1"/>
        <v>05-1636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Romania BET UCITS ETF</v>
      </c>
      <c r="B27" s="386" t="str">
        <f t="shared" si="1"/>
        <v>05-1636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Romania BET UCITS ETF</v>
      </c>
      <c r="B28" s="386" t="str">
        <f t="shared" si="1"/>
        <v>05-1636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Romania BET UCITS ETF</v>
      </c>
      <c r="B29" s="386" t="str">
        <f t="shared" si="1"/>
        <v>05-1636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Romania BET UCITS ETF</v>
      </c>
      <c r="B30" s="386" t="str">
        <f t="shared" si="1"/>
        <v>05-1636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3638665</v>
      </c>
    </row>
    <row r="31" spans="1:7" ht="15.75">
      <c r="A31" s="385" t="str">
        <f t="shared" si="0"/>
        <v>Expat Romania BET UCITS ETF</v>
      </c>
      <c r="B31" s="386" t="str">
        <f t="shared" si="1"/>
        <v>05-1636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Romania BET UCITS ETF</v>
      </c>
      <c r="B32" s="386" t="str">
        <f t="shared" si="1"/>
        <v>05-1636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Romania BET UCITS ETF</v>
      </c>
      <c r="B33" s="386" t="str">
        <f t="shared" si="1"/>
        <v>05-1636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Romania BET UCITS ETF</v>
      </c>
      <c r="B34" s="386" t="str">
        <f t="shared" si="1"/>
        <v>05-1636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Romania BET UCITS ETF</v>
      </c>
      <c r="B35" s="386" t="str">
        <f aca="true" t="shared" si="4" ref="B35:B58">dfRG</f>
        <v>05-1636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Romania BET UCITS ETF</v>
      </c>
      <c r="B36" s="386" t="str">
        <f t="shared" si="4"/>
        <v>05-1636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Romania BET UCITS ETF</v>
      </c>
      <c r="B37" s="386" t="str">
        <f t="shared" si="4"/>
        <v>05-1636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Romania BET UCITS ETF</v>
      </c>
      <c r="B38" s="386" t="str">
        <f t="shared" si="4"/>
        <v>05-1636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3750308</v>
      </c>
    </row>
    <row r="39" spans="1:7" ht="15.75">
      <c r="A39" s="385" t="str">
        <f t="shared" si="3"/>
        <v>Expat Romania BET UCITS ETF</v>
      </c>
      <c r="B39" s="386" t="str">
        <f t="shared" si="4"/>
        <v>05-1636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3750308</v>
      </c>
    </row>
    <row r="40" spans="1:7" ht="15.75">
      <c r="A40" s="404" t="str">
        <f t="shared" si="3"/>
        <v>Expat Romania BET UCITS ETF</v>
      </c>
      <c r="B40" s="405" t="str">
        <f t="shared" si="4"/>
        <v>05-1636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Romania BET UCITS ETF</v>
      </c>
      <c r="B41" s="405" t="str">
        <f t="shared" si="4"/>
        <v>05-1636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2523021</v>
      </c>
    </row>
    <row r="42" spans="1:7" ht="15.75">
      <c r="A42" s="404" t="str">
        <f t="shared" si="3"/>
        <v>Expat Romania BET UCITS ETF</v>
      </c>
      <c r="B42" s="405" t="str">
        <f t="shared" si="4"/>
        <v>05-1636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Romania BET UCITS ETF</v>
      </c>
      <c r="B43" s="405" t="str">
        <f t="shared" si="4"/>
        <v>05-1636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-130287</v>
      </c>
    </row>
    <row r="44" spans="1:7" ht="15.75">
      <c r="A44" s="404" t="str">
        <f t="shared" si="3"/>
        <v>Expat Romania BET UCITS ETF</v>
      </c>
      <c r="B44" s="405" t="str">
        <f t="shared" si="4"/>
        <v>05-1636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Romania BET UCITS ETF</v>
      </c>
      <c r="B45" s="405" t="str">
        <f t="shared" si="4"/>
        <v>05-1636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Romania BET UCITS ETF</v>
      </c>
      <c r="B46" s="405" t="str">
        <f t="shared" si="4"/>
        <v>05-1636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-130287</v>
      </c>
    </row>
    <row r="47" spans="1:7" ht="15.75">
      <c r="A47" s="404" t="str">
        <f t="shared" si="3"/>
        <v>Expat Romania BET UCITS ETF</v>
      </c>
      <c r="B47" s="405" t="str">
        <f t="shared" si="4"/>
        <v>05-1636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Romania BET UCITS ETF</v>
      </c>
      <c r="B48" s="405" t="str">
        <f t="shared" si="4"/>
        <v>05-1636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1533113</v>
      </c>
    </row>
    <row r="49" spans="1:7" ht="15.75">
      <c r="A49" s="404" t="str">
        <f t="shared" si="3"/>
        <v>Expat Romania BET UCITS ETF</v>
      </c>
      <c r="B49" s="405" t="str">
        <f t="shared" si="4"/>
        <v>05-1636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1599491</v>
      </c>
    </row>
    <row r="50" spans="1:7" ht="15.75">
      <c r="A50" s="404" t="str">
        <f t="shared" si="3"/>
        <v>Expat Romania BET UCITS ETF</v>
      </c>
      <c r="B50" s="405" t="str">
        <f t="shared" si="4"/>
        <v>05-1636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-66378</v>
      </c>
    </row>
    <row r="51" spans="1:7" ht="15.75">
      <c r="A51" s="404" t="str">
        <f t="shared" si="3"/>
        <v>Expat Romania BET UCITS ETF</v>
      </c>
      <c r="B51" s="405" t="str">
        <f t="shared" si="4"/>
        <v>05-1636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Romania BET UCITS ETF</v>
      </c>
      <c r="B52" s="405" t="str">
        <f t="shared" si="4"/>
        <v>05-1636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-179679</v>
      </c>
    </row>
    <row r="53" spans="1:7" ht="15.75">
      <c r="A53" s="404" t="str">
        <f t="shared" si="3"/>
        <v>Expat Romania BET UCITS ETF</v>
      </c>
      <c r="B53" s="405" t="str">
        <f t="shared" si="4"/>
        <v>05-1636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1353434</v>
      </c>
    </row>
    <row r="54" spans="1:7" ht="15.75">
      <c r="A54" s="404" t="str">
        <f t="shared" si="3"/>
        <v>Expat Romania BET UCITS ETF</v>
      </c>
      <c r="B54" s="405" t="str">
        <f t="shared" si="4"/>
        <v>05-1636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3746168</v>
      </c>
    </row>
    <row r="55" spans="1:7" ht="15.75">
      <c r="A55" s="404" t="str">
        <f t="shared" si="3"/>
        <v>Expat Romania BET UCITS ETF</v>
      </c>
      <c r="B55" s="405" t="str">
        <f t="shared" si="4"/>
        <v>05-1636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Romania BET UCITS ETF</v>
      </c>
      <c r="B56" s="405" t="str">
        <f t="shared" si="4"/>
        <v>05-1636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Romania BET UCITS ETF</v>
      </c>
      <c r="B57" s="405" t="str">
        <f t="shared" si="4"/>
        <v>05-1636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4140</v>
      </c>
    </row>
    <row r="58" spans="1:7" ht="15.75">
      <c r="A58" s="404" t="str">
        <f t="shared" si="3"/>
        <v>Expat Romania BET UCITS ETF</v>
      </c>
      <c r="B58" s="405" t="str">
        <f t="shared" si="4"/>
        <v>05-1636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831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3309</v>
      </c>
    </row>
    <row r="60" spans="1:7" ht="15.75">
      <c r="A60" s="404" t="str">
        <f aca="true" t="shared" si="6" ref="A60:A81">dfName</f>
        <v>Expat Romania BET UCITS ETF</v>
      </c>
      <c r="B60" s="405" t="str">
        <f aca="true" t="shared" si="7" ref="B60:B81">dfRG</f>
        <v>05-1636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Romania BET UCITS ETF</v>
      </c>
      <c r="B61" s="405" t="str">
        <f t="shared" si="7"/>
        <v>05-1636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Romania BET UCITS ETF</v>
      </c>
      <c r="B62" s="405" t="str">
        <f t="shared" si="7"/>
        <v>05-1636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Romania BET UCITS ETF</v>
      </c>
      <c r="B63" s="405" t="str">
        <f t="shared" si="7"/>
        <v>05-1636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Romania BET UCITS ETF</v>
      </c>
      <c r="B64" s="405" t="str">
        <f t="shared" si="7"/>
        <v>05-1636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Romania BET UCITS ETF</v>
      </c>
      <c r="B65" s="405" t="str">
        <f t="shared" si="7"/>
        <v>05-1636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Romania BET UCITS ETF</v>
      </c>
      <c r="B66" s="405" t="str">
        <f t="shared" si="7"/>
        <v>05-1636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Romania BET UCITS ETF</v>
      </c>
      <c r="B67" s="405" t="str">
        <f t="shared" si="7"/>
        <v>05-1636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Romania BET UCITS ETF</v>
      </c>
      <c r="B68" s="405" t="str">
        <f t="shared" si="7"/>
        <v>05-1636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Romania BET UCITS ETF</v>
      </c>
      <c r="B69" s="405" t="str">
        <f t="shared" si="7"/>
        <v>05-1636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4140</v>
      </c>
    </row>
    <row r="70" spans="1:7" ht="15.75">
      <c r="A70" s="404" t="str">
        <f t="shared" si="6"/>
        <v>Expat Romania BET UCITS ETF</v>
      </c>
      <c r="B70" s="405" t="str">
        <f t="shared" si="7"/>
        <v>05-1636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3750308</v>
      </c>
    </row>
    <row r="71" spans="1:7" ht="15.75">
      <c r="A71" s="422" t="str">
        <f t="shared" si="6"/>
        <v>Expat Romania BET UCITS ETF</v>
      </c>
      <c r="B71" s="423" t="str">
        <f t="shared" si="7"/>
        <v>05-1636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Romania BET UCITS ETF</v>
      </c>
      <c r="B72" s="423" t="str">
        <f t="shared" si="7"/>
        <v>05-1636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Romania BET UCITS ETF</v>
      </c>
      <c r="B73" s="423" t="str">
        <f t="shared" si="7"/>
        <v>05-1636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Romania BET UCITS ETF</v>
      </c>
      <c r="B74" s="423" t="str">
        <f t="shared" si="7"/>
        <v>05-1636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28147</v>
      </c>
    </row>
    <row r="75" spans="1:7" ht="31.5">
      <c r="A75" s="422" t="str">
        <f t="shared" si="6"/>
        <v>Expat Romania BET UCITS ETF</v>
      </c>
      <c r="B75" s="423" t="str">
        <f t="shared" si="7"/>
        <v>05-1636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351332</v>
      </c>
    </row>
    <row r="76" spans="1:7" ht="15.75">
      <c r="A76" s="422" t="str">
        <f t="shared" si="6"/>
        <v>Expat Romania BET UCITS ETF</v>
      </c>
      <c r="B76" s="423" t="str">
        <f t="shared" si="7"/>
        <v>05-1636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400110</v>
      </c>
    </row>
    <row r="77" spans="1:7" ht="15.75">
      <c r="A77" s="422" t="str">
        <f t="shared" si="6"/>
        <v>Expat Romania BET UCITS ETF</v>
      </c>
      <c r="B77" s="423" t="str">
        <f t="shared" si="7"/>
        <v>05-1636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56417</v>
      </c>
    </row>
    <row r="78" spans="1:7" ht="15.75">
      <c r="A78" s="422" t="str">
        <f t="shared" si="6"/>
        <v>Expat Romania BET UCITS ETF</v>
      </c>
      <c r="B78" s="423" t="str">
        <f t="shared" si="7"/>
        <v>05-1636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836006</v>
      </c>
    </row>
    <row r="79" spans="1:7" ht="15.75">
      <c r="A79" s="422" t="str">
        <f t="shared" si="6"/>
        <v>Expat Romania BET UCITS ETF</v>
      </c>
      <c r="B79" s="423" t="str">
        <f t="shared" si="7"/>
        <v>05-1636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Romania BET UCITS ETF</v>
      </c>
      <c r="B80" s="423" t="str">
        <f t="shared" si="7"/>
        <v>05-1636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Romania BET UCITS ETF</v>
      </c>
      <c r="B81" s="423" t="str">
        <f t="shared" si="7"/>
        <v>05-1636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31707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Romania BET UCITS ETF</v>
      </c>
      <c r="B83" s="423" t="str">
        <f aca="true" t="shared" si="10" ref="B83:B109">dfRG</f>
        <v>05-1636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Romania BET UCITS ETF</v>
      </c>
      <c r="B84" s="423" t="str">
        <f t="shared" si="10"/>
        <v>05-1636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Romania BET UCITS ETF</v>
      </c>
      <c r="B85" s="423" t="str">
        <f t="shared" si="10"/>
        <v>05-1636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31707</v>
      </c>
    </row>
    <row r="86" spans="1:7" ht="15.75">
      <c r="A86" s="422" t="str">
        <f t="shared" si="9"/>
        <v>Expat Romania BET UCITS ETF</v>
      </c>
      <c r="B86" s="423" t="str">
        <f t="shared" si="10"/>
        <v>05-1636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867713</v>
      </c>
    </row>
    <row r="87" spans="1:7" ht="15.75">
      <c r="A87" s="422" t="str">
        <f t="shared" si="9"/>
        <v>Expat Romania BET UCITS ETF</v>
      </c>
      <c r="B87" s="423" t="str">
        <f t="shared" si="10"/>
        <v>05-1636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Romania BET UCITS ETF</v>
      </c>
      <c r="B88" s="423" t="str">
        <f t="shared" si="10"/>
        <v>05-1636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Romania BET UCITS ETF</v>
      </c>
      <c r="B89" s="423" t="str">
        <f t="shared" si="10"/>
        <v>05-1636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Romania BET UCITS ETF</v>
      </c>
      <c r="B90" s="423" t="str">
        <f t="shared" si="10"/>
        <v>05-1636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867713</v>
      </c>
    </row>
    <row r="91" spans="1:7" ht="15.75">
      <c r="A91" s="433" t="str">
        <f t="shared" si="9"/>
        <v>Expat Romania BET UCITS ETF</v>
      </c>
      <c r="B91" s="434" t="str">
        <f t="shared" si="10"/>
        <v>05-1636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Romania BET UCITS ETF</v>
      </c>
      <c r="B92" s="434" t="str">
        <f t="shared" si="10"/>
        <v>05-1636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Romania BET UCITS ETF</v>
      </c>
      <c r="B93" s="434" t="str">
        <f t="shared" si="10"/>
        <v>05-1636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336588</v>
      </c>
    </row>
    <row r="94" spans="1:7" ht="31.5">
      <c r="A94" s="433" t="str">
        <f t="shared" si="9"/>
        <v>Expat Romania BET UCITS ETF</v>
      </c>
      <c r="B94" s="434" t="str">
        <f t="shared" si="10"/>
        <v>05-1636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Romania BET UCITS ETF</v>
      </c>
      <c r="B95" s="434" t="str">
        <f t="shared" si="10"/>
        <v>05-1636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Romania BET UCITS ETF</v>
      </c>
      <c r="B96" s="434" t="str">
        <f t="shared" si="10"/>
        <v>05-1636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351446</v>
      </c>
    </row>
    <row r="97" spans="1:7" ht="15.75">
      <c r="A97" s="433" t="str">
        <f t="shared" si="9"/>
        <v>Expat Romania BET UCITS ETF</v>
      </c>
      <c r="B97" s="434" t="str">
        <f t="shared" si="10"/>
        <v>05-1636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Romania BET UCITS ETF</v>
      </c>
      <c r="B98" s="434" t="str">
        <f t="shared" si="10"/>
        <v>05-1636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Romania BET UCITS ETF</v>
      </c>
      <c r="B99" s="434" t="str">
        <f t="shared" si="10"/>
        <v>05-1636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688034</v>
      </c>
    </row>
    <row r="100" spans="1:7" ht="15.75">
      <c r="A100" s="433" t="str">
        <f t="shared" si="9"/>
        <v>Expat Romania BET UCITS ETF</v>
      </c>
      <c r="B100" s="434" t="str">
        <f t="shared" si="10"/>
        <v>05-1636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Romania BET UCITS ETF</v>
      </c>
      <c r="B101" s="434" t="str">
        <f t="shared" si="10"/>
        <v>05-1636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Romania BET UCITS ETF</v>
      </c>
      <c r="B102" s="434" t="str">
        <f t="shared" si="10"/>
        <v>05-1636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688034</v>
      </c>
    </row>
    <row r="103" spans="1:7" ht="15.75">
      <c r="A103" s="433" t="str">
        <f t="shared" si="9"/>
        <v>Expat Romania BET UCITS ETF</v>
      </c>
      <c r="B103" s="434" t="str">
        <f t="shared" si="10"/>
        <v>05-1636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179679</v>
      </c>
    </row>
    <row r="104" spans="1:7" ht="15.75">
      <c r="A104" s="433" t="str">
        <f t="shared" si="9"/>
        <v>Expat Romania BET UCITS ETF</v>
      </c>
      <c r="B104" s="434" t="str">
        <f t="shared" si="10"/>
        <v>05-1636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Romania BET UCITS ETF</v>
      </c>
      <c r="B105" s="434" t="str">
        <f t="shared" si="10"/>
        <v>05-1636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179679</v>
      </c>
    </row>
    <row r="106" spans="1:7" ht="15.75">
      <c r="A106" s="433" t="str">
        <f t="shared" si="9"/>
        <v>Expat Romania BET UCITS ETF</v>
      </c>
      <c r="B106" s="434" t="str">
        <f t="shared" si="10"/>
        <v>05-1636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867713</v>
      </c>
    </row>
    <row r="107" spans="1:7" ht="15.75">
      <c r="A107" s="445" t="str">
        <f t="shared" si="9"/>
        <v>Expat Romania BET UCITS ETF</v>
      </c>
      <c r="B107" s="446" t="str">
        <f t="shared" si="10"/>
        <v>05-1636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Romania BET UCITS ETF</v>
      </c>
      <c r="B108" s="446" t="str">
        <f t="shared" si="10"/>
        <v>05-1636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-18467</v>
      </c>
    </row>
    <row r="109" spans="1:7" ht="31.5">
      <c r="A109" s="445" t="str">
        <f t="shared" si="9"/>
        <v>Expat Romania BET UCITS ETF</v>
      </c>
      <c r="B109" s="446" t="str">
        <f t="shared" si="10"/>
        <v>05-1636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Romania BET UCITS ETF</v>
      </c>
      <c r="B110" s="446" t="str">
        <f aca="true" t="shared" si="13" ref="B110:B141">dfRG</f>
        <v>05-1636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Romania BET UCITS ETF</v>
      </c>
      <c r="B111" s="446" t="str">
        <f t="shared" si="13"/>
        <v>05-1636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Romania BET UCITS ETF</v>
      </c>
      <c r="B112" s="446" t="str">
        <f t="shared" si="13"/>
        <v>05-1636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Romania BET UCITS ETF</v>
      </c>
      <c r="B113" s="446" t="str">
        <f t="shared" si="13"/>
        <v>05-1636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-31707</v>
      </c>
    </row>
    <row r="114" spans="1:7" ht="31.5">
      <c r="A114" s="445" t="str">
        <f t="shared" si="12"/>
        <v>Expat Romania BET UCITS ETF</v>
      </c>
      <c r="B114" s="446" t="str">
        <f t="shared" si="13"/>
        <v>05-1636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-50174</v>
      </c>
    </row>
    <row r="115" spans="1:7" ht="15.75">
      <c r="A115" s="445" t="str">
        <f t="shared" si="12"/>
        <v>Expat Romania BET UCITS ETF</v>
      </c>
      <c r="B115" s="446" t="str">
        <f t="shared" si="13"/>
        <v>05-1636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Romania BET UCITS ETF</v>
      </c>
      <c r="B116" s="446" t="str">
        <f t="shared" si="13"/>
        <v>05-1636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-127914</v>
      </c>
    </row>
    <row r="117" spans="1:7" ht="31.5">
      <c r="A117" s="445" t="str">
        <f t="shared" si="12"/>
        <v>Expat Romania BET UCITS ETF</v>
      </c>
      <c r="B117" s="446" t="str">
        <f t="shared" si="13"/>
        <v>05-1636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Romania BET UCITS ETF</v>
      </c>
      <c r="B118" s="446" t="str">
        <f t="shared" si="13"/>
        <v>05-1636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-8108</v>
      </c>
    </row>
    <row r="119" spans="1:7" ht="15.75">
      <c r="A119" s="445" t="str">
        <f t="shared" si="12"/>
        <v>Expat Romania BET UCITS ETF</v>
      </c>
      <c r="B119" s="446" t="str">
        <f t="shared" si="13"/>
        <v>05-1636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337621</v>
      </c>
    </row>
    <row r="120" spans="1:7" ht="15.75">
      <c r="A120" s="445" t="str">
        <f t="shared" si="12"/>
        <v>Expat Romania BET UCITS ETF</v>
      </c>
      <c r="B120" s="446" t="str">
        <f t="shared" si="13"/>
        <v>05-1636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-39674</v>
      </c>
    </row>
    <row r="121" spans="1:7" ht="15.75">
      <c r="A121" s="445" t="str">
        <f t="shared" si="12"/>
        <v>Expat Romania BET UCITS ETF</v>
      </c>
      <c r="B121" s="446" t="str">
        <f t="shared" si="13"/>
        <v>05-1636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-9865</v>
      </c>
    </row>
    <row r="122" spans="1:7" ht="15.75">
      <c r="A122" s="445" t="str">
        <f t="shared" si="12"/>
        <v>Expat Romania BET UCITS ETF</v>
      </c>
      <c r="B122" s="446" t="str">
        <f t="shared" si="13"/>
        <v>05-1636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-7826</v>
      </c>
    </row>
    <row r="123" spans="1:7" ht="15.75">
      <c r="A123" s="445" t="str">
        <f t="shared" si="12"/>
        <v>Expat Romania BET UCITS ETF</v>
      </c>
      <c r="B123" s="446" t="str">
        <f t="shared" si="13"/>
        <v>05-1636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-476</v>
      </c>
    </row>
    <row r="124" spans="1:7" ht="31.5">
      <c r="A124" s="445" t="str">
        <f t="shared" si="12"/>
        <v>Expat Romania BET UCITS ETF</v>
      </c>
      <c r="B124" s="446" t="str">
        <f t="shared" si="13"/>
        <v>05-1636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143758</v>
      </c>
    </row>
    <row r="125" spans="1:7" ht="15.75">
      <c r="A125" s="445" t="str">
        <f t="shared" si="12"/>
        <v>Expat Romania BET UCITS ETF</v>
      </c>
      <c r="B125" s="446" t="str">
        <f t="shared" si="13"/>
        <v>05-1636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Romania BET UCITS ETF</v>
      </c>
      <c r="B126" s="446" t="str">
        <f t="shared" si="13"/>
        <v>05-1636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Romania BET UCITS ETF</v>
      </c>
      <c r="B127" s="446" t="str">
        <f t="shared" si="13"/>
        <v>05-1636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Romania BET UCITS ETF</v>
      </c>
      <c r="B128" s="446" t="str">
        <f t="shared" si="13"/>
        <v>05-1636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Romania BET UCITS ETF</v>
      </c>
      <c r="B129" s="446" t="str">
        <f t="shared" si="13"/>
        <v>05-1636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Romania BET UCITS ETF</v>
      </c>
      <c r="B130" s="446" t="str">
        <f t="shared" si="13"/>
        <v>05-1636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Romania BET UCITS ETF</v>
      </c>
      <c r="B131" s="446" t="str">
        <f t="shared" si="13"/>
        <v>05-1636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Romania BET UCITS ETF</v>
      </c>
      <c r="B132" s="446" t="str">
        <f t="shared" si="13"/>
        <v>05-1636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93584</v>
      </c>
    </row>
    <row r="133" spans="1:7" ht="31.5">
      <c r="A133" s="445" t="str">
        <f t="shared" si="12"/>
        <v>Expat Romania BET UCITS ETF</v>
      </c>
      <c r="B133" s="446" t="str">
        <f t="shared" si="13"/>
        <v>05-1636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18059</v>
      </c>
    </row>
    <row r="134" spans="1:7" ht="31.5">
      <c r="A134" s="445" t="str">
        <f t="shared" si="12"/>
        <v>Expat Romania BET UCITS ETF</v>
      </c>
      <c r="B134" s="446" t="str">
        <f t="shared" si="13"/>
        <v>05-1636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111643</v>
      </c>
    </row>
    <row r="135" spans="1:7" ht="15.75">
      <c r="A135" s="445" t="str">
        <f t="shared" si="12"/>
        <v>Expat Romania BET UCITS ETF</v>
      </c>
      <c r="B135" s="446" t="str">
        <f t="shared" si="13"/>
        <v>05-1636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111643</v>
      </c>
    </row>
    <row r="136" spans="1:7" ht="31.5">
      <c r="A136" s="433" t="str">
        <f t="shared" si="12"/>
        <v>Expat Romania BET UCITS ETF</v>
      </c>
      <c r="B136" s="434" t="str">
        <f t="shared" si="13"/>
        <v>05-1636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Romania BET UCITS ETF</v>
      </c>
      <c r="B137" s="434" t="str">
        <f t="shared" si="13"/>
        <v>05-1636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3945643</v>
      </c>
    </row>
    <row r="138" spans="1:7" ht="31.5">
      <c r="A138" s="433" t="str">
        <f t="shared" si="12"/>
        <v>Expat Romania BET UCITS ETF</v>
      </c>
      <c r="B138" s="434" t="str">
        <f t="shared" si="13"/>
        <v>05-1636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Romania BET UCITS ETF</v>
      </c>
      <c r="B139" s="434" t="str">
        <f t="shared" si="13"/>
        <v>05-1636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Romania BET UCITS ETF</v>
      </c>
      <c r="B140" s="434" t="str">
        <f t="shared" si="13"/>
        <v>05-1636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Romania BET UCITS ETF</v>
      </c>
      <c r="B141" s="434" t="str">
        <f t="shared" si="13"/>
        <v>05-1636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3945643</v>
      </c>
    </row>
    <row r="142" spans="1:7" ht="31.5">
      <c r="A142" s="433" t="str">
        <f aca="true" t="shared" si="15" ref="A142:A155">dfName</f>
        <v>Expat Romania BET UCITS ETF</v>
      </c>
      <c r="B142" s="434" t="str">
        <f aca="true" t="shared" si="16" ref="B142:B155">dfRG</f>
        <v>05-1636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-19796</v>
      </c>
    </row>
    <row r="143" spans="1:7" ht="31.5">
      <c r="A143" s="433" t="str">
        <f t="shared" si="15"/>
        <v>Expat Romania BET UCITS ETF</v>
      </c>
      <c r="B143" s="434" t="str">
        <f t="shared" si="16"/>
        <v>05-1636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323950</v>
      </c>
    </row>
    <row r="144" spans="1:7" ht="31.5">
      <c r="A144" s="433" t="str">
        <f t="shared" si="15"/>
        <v>Expat Romania BET UCITS ETF</v>
      </c>
      <c r="B144" s="434" t="str">
        <f t="shared" si="16"/>
        <v>05-1636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-343746</v>
      </c>
    </row>
    <row r="145" spans="1:7" ht="31.5">
      <c r="A145" s="433" t="str">
        <f t="shared" si="15"/>
        <v>Expat Romania BET UCITS ETF</v>
      </c>
      <c r="B145" s="434" t="str">
        <f t="shared" si="16"/>
        <v>05-1636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-179679</v>
      </c>
    </row>
    <row r="146" spans="1:7" ht="31.5">
      <c r="A146" s="433" t="str">
        <f t="shared" si="15"/>
        <v>Expat Romania BET UCITS ETF</v>
      </c>
      <c r="B146" s="434" t="str">
        <f t="shared" si="16"/>
        <v>05-1636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Romania BET UCITS ETF</v>
      </c>
      <c r="B147" s="434" t="str">
        <f t="shared" si="16"/>
        <v>05-1636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Romania BET UCITS ETF</v>
      </c>
      <c r="B148" s="434" t="str">
        <f t="shared" si="16"/>
        <v>05-1636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Romania BET UCITS ETF</v>
      </c>
      <c r="B149" s="434" t="str">
        <f t="shared" si="16"/>
        <v>05-1636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Romania BET UCITS ETF</v>
      </c>
      <c r="B150" s="434" t="str">
        <f t="shared" si="16"/>
        <v>05-1636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Romania BET UCITS ETF</v>
      </c>
      <c r="B151" s="434" t="str">
        <f t="shared" si="16"/>
        <v>05-1636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Romania BET UCITS ETF</v>
      </c>
      <c r="B152" s="434" t="str">
        <f t="shared" si="16"/>
        <v>05-1636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Romania BET UCITS ETF</v>
      </c>
      <c r="B153" s="434" t="str">
        <f t="shared" si="16"/>
        <v>05-1636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Romania BET UCITS ETF</v>
      </c>
      <c r="B154" s="434" t="str">
        <f t="shared" si="16"/>
        <v>05-1636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Romania BET UCITS ETF</v>
      </c>
      <c r="B155" s="434" t="str">
        <f t="shared" si="16"/>
        <v>05-1636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Romania BET UCITS ETF</v>
      </c>
      <c r="B157" s="434" t="str">
        <f aca="true" t="shared" si="19" ref="B157:B201">dfRG</f>
        <v>05-1636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3746168</v>
      </c>
    </row>
    <row r="158" spans="1:7" ht="31.5">
      <c r="A158" s="433" t="str">
        <f t="shared" si="18"/>
        <v>Expat Romania BET UCITS ETF</v>
      </c>
      <c r="B158" s="434" t="str">
        <f t="shared" si="19"/>
        <v>05-1636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Romania BET UCITS ETF</v>
      </c>
      <c r="B159" s="434" t="str">
        <f t="shared" si="19"/>
        <v>05-1636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3746168</v>
      </c>
    </row>
    <row r="160" spans="1:7" ht="15.75">
      <c r="A160" s="474" t="str">
        <f t="shared" si="18"/>
        <v>Expat Romania BET UCITS ETF</v>
      </c>
      <c r="B160" s="475" t="str">
        <f t="shared" si="19"/>
        <v>05-1636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Romania BET UCITS ETF</v>
      </c>
      <c r="B161" s="475" t="str">
        <f t="shared" si="19"/>
        <v>05-1636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1300000</v>
      </c>
    </row>
    <row r="162" spans="1:7" ht="15.75">
      <c r="A162" s="474" t="str">
        <f t="shared" si="18"/>
        <v>Expat Romania BET UCITS ETF</v>
      </c>
      <c r="B162" s="475" t="str">
        <f t="shared" si="19"/>
        <v>05-1636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1290000</v>
      </c>
    </row>
    <row r="163" spans="1:7" ht="15.75">
      <c r="A163" s="474" t="str">
        <f t="shared" si="18"/>
        <v>Expat Romania BET UCITS ETF</v>
      </c>
      <c r="B163" s="475" t="str">
        <f t="shared" si="19"/>
        <v>05-1636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110000</v>
      </c>
    </row>
    <row r="164" spans="1:7" ht="31.5">
      <c r="A164" s="474" t="str">
        <f t="shared" si="18"/>
        <v>Expat Romania BET UCITS ETF</v>
      </c>
      <c r="B164" s="475" t="str">
        <f t="shared" si="19"/>
        <v>05-1636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324481.98</v>
      </c>
    </row>
    <row r="165" spans="1:7" ht="15.75">
      <c r="A165" s="474" t="str">
        <f t="shared" si="18"/>
        <v>Expat Romania BET UCITS ETF</v>
      </c>
      <c r="B165" s="475" t="str">
        <f t="shared" si="19"/>
        <v>05-1636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120000</v>
      </c>
    </row>
    <row r="166" spans="1:7" ht="31.5">
      <c r="A166" s="474" t="str">
        <f t="shared" si="18"/>
        <v>Expat Romania BET UCITS ETF</v>
      </c>
      <c r="B166" s="475" t="str">
        <f t="shared" si="19"/>
        <v>05-1636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342948.92</v>
      </c>
    </row>
    <row r="167" spans="1:7" ht="31.5">
      <c r="A167" s="474" t="str">
        <f t="shared" si="18"/>
        <v>Expat Romania BET UCITS ETF</v>
      </c>
      <c r="B167" s="475" t="str">
        <f t="shared" si="19"/>
        <v>05-1636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1.5518</v>
      </c>
    </row>
    <row r="168" spans="1:7" ht="31.5">
      <c r="A168" s="474" t="str">
        <f t="shared" si="18"/>
        <v>Expat Romania BET UCITS ETF</v>
      </c>
      <c r="B168" s="475" t="str">
        <f t="shared" si="19"/>
        <v>05-1636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1.4848</v>
      </c>
    </row>
    <row r="169" spans="1:7" ht="15.75">
      <c r="A169" s="474" t="str">
        <f t="shared" si="18"/>
        <v>Expat Romania BET UCITS ETF</v>
      </c>
      <c r="B169" s="475" t="str">
        <f t="shared" si="19"/>
        <v>05-1636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3840912.6415335</v>
      </c>
    </row>
    <row r="170" spans="1:7" ht="31.5">
      <c r="A170" s="474" t="str">
        <f t="shared" si="18"/>
        <v>Expat Romania BET UCITS ETF</v>
      </c>
      <c r="B170" s="475" t="str">
        <f t="shared" si="19"/>
        <v>05-1636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1963827.45</v>
      </c>
    </row>
    <row r="171" spans="1:7" ht="15.75">
      <c r="A171" s="474" t="str">
        <f t="shared" si="18"/>
        <v>Expat Romania BET UCITS ETF</v>
      </c>
      <c r="B171" s="475" t="str">
        <f t="shared" si="19"/>
        <v>05-1636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38438</v>
      </c>
    </row>
    <row r="172" spans="1:7" ht="15.75">
      <c r="A172" s="474" t="str">
        <f t="shared" si="18"/>
        <v>Expat Romania BET UCITS ETF</v>
      </c>
      <c r="B172" s="475" t="str">
        <f t="shared" si="19"/>
        <v>05-1636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17146</v>
      </c>
    </row>
    <row r="173" spans="1:7" ht="15.75">
      <c r="A173" s="474" t="str">
        <f t="shared" si="18"/>
        <v>Expat Romania BET UCITS ETF</v>
      </c>
      <c r="B173" s="475" t="str">
        <f t="shared" si="19"/>
        <v>05-1636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189</v>
      </c>
    </row>
    <row r="174" spans="1:7" ht="15.75">
      <c r="A174" s="474" t="str">
        <f t="shared" si="18"/>
        <v>Expat Romania BET UCITS ETF</v>
      </c>
      <c r="B174" s="475" t="str">
        <f t="shared" si="19"/>
        <v>05-1636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-0.04317566696739281</v>
      </c>
    </row>
    <row r="175" spans="1:7" ht="15.75">
      <c r="A175" s="474" t="str">
        <f t="shared" si="18"/>
        <v>Expat Romania BET UCITS ETF</v>
      </c>
      <c r="B175" s="475" t="str">
        <f t="shared" si="19"/>
        <v>05-1636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0.0837</v>
      </c>
    </row>
    <row r="176" spans="1:7" ht="15.75">
      <c r="A176" s="474" t="str">
        <f t="shared" si="18"/>
        <v>Expat Romania BET UCITS ETF</v>
      </c>
      <c r="B176" s="475" t="str">
        <f t="shared" si="19"/>
        <v>05-1636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-0.04317566696739281</v>
      </c>
    </row>
    <row r="177" spans="1:7" ht="15.75">
      <c r="A177" s="474" t="str">
        <f t="shared" si="18"/>
        <v>Expat Romania BET UCITS ETF</v>
      </c>
      <c r="B177" s="475" t="str">
        <f t="shared" si="19"/>
        <v>05-1636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0.1966</v>
      </c>
    </row>
    <row r="178" spans="1:7" ht="31.5">
      <c r="A178" s="445" t="str">
        <f t="shared" si="18"/>
        <v>Expat Romania BET UCITS ETF</v>
      </c>
      <c r="B178" s="446" t="str">
        <f t="shared" si="19"/>
        <v>05-1636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Romania BET UCITS ETF</v>
      </c>
      <c r="B179" s="446" t="str">
        <f t="shared" si="19"/>
        <v>05-1636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Romania BET UCITS ETF</v>
      </c>
      <c r="B180" s="446" t="str">
        <f t="shared" si="19"/>
        <v>05-1636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Romania BET UCITS ETF</v>
      </c>
      <c r="B181" s="446" t="str">
        <f t="shared" si="19"/>
        <v>05-1636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Romania BET UCITS ETF</v>
      </c>
      <c r="B182" s="446" t="str">
        <f t="shared" si="19"/>
        <v>05-1636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Romania BET UCITS ETF</v>
      </c>
      <c r="B183" s="446" t="str">
        <f t="shared" si="19"/>
        <v>05-1636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Romania BET UCITS ETF</v>
      </c>
      <c r="B184" s="446" t="str">
        <f t="shared" si="19"/>
        <v>05-1636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Romania BET UCITS ETF</v>
      </c>
      <c r="B185" s="466" t="str">
        <f t="shared" si="19"/>
        <v>05-1636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Romania BET UCITS ETF</v>
      </c>
      <c r="B186" s="466" t="str">
        <f t="shared" si="19"/>
        <v>05-1636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Romania BET UCITS ETF</v>
      </c>
      <c r="B187" s="466" t="str">
        <f t="shared" si="19"/>
        <v>05-1636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Romania BET UCITS ETF</v>
      </c>
      <c r="B188" s="466" t="str">
        <f t="shared" si="19"/>
        <v>05-1636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Romania BET UCITS ETF</v>
      </c>
      <c r="B189" s="466" t="str">
        <f t="shared" si="19"/>
        <v>05-1636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Romania BET UCITS ETF</v>
      </c>
      <c r="B190" s="466" t="str">
        <f t="shared" si="19"/>
        <v>05-1636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Romania BET UCITS ETF</v>
      </c>
      <c r="B191" s="466" t="str">
        <f t="shared" si="19"/>
        <v>05-1636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Romania BET UCITS ETF</v>
      </c>
      <c r="B192" s="466" t="str">
        <f t="shared" si="19"/>
        <v>05-1636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Romania BET UCITS ETF</v>
      </c>
      <c r="B193" s="466" t="str">
        <f t="shared" si="19"/>
        <v>05-1636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Romania BET UCITS ETF</v>
      </c>
      <c r="B194" s="466" t="str">
        <f t="shared" si="19"/>
        <v>05-1636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Romania BET UCITS ETF</v>
      </c>
      <c r="B195" s="466" t="str">
        <f t="shared" si="19"/>
        <v>05-1636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Romania BET UCITS ETF</v>
      </c>
      <c r="B196" s="466" t="str">
        <f t="shared" si="19"/>
        <v>05-1636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Romania BET UCITS ETF</v>
      </c>
      <c r="B197" s="466" t="str">
        <f t="shared" si="19"/>
        <v>05-1636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Romania BET UCITS ETF</v>
      </c>
      <c r="B198" s="466" t="str">
        <f t="shared" si="19"/>
        <v>05-1636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Romania BET UCITS ETF</v>
      </c>
      <c r="B199" s="475" t="str">
        <f t="shared" si="19"/>
        <v>05-1636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Romania BET UCITS ETF</v>
      </c>
      <c r="B200" s="475" t="str">
        <f t="shared" si="19"/>
        <v>05-1636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Romania BET UCITS ETF</v>
      </c>
      <c r="B201" s="475" t="str">
        <f t="shared" si="19"/>
        <v>05-1636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4140</v>
      </c>
    </row>
    <row r="202" spans="1:7" ht="15.75">
      <c r="A202" s="474" t="str">
        <f aca="true" t="shared" si="21" ref="A202:A214">dfName</f>
        <v>Expat Romania BET UCITS ETF</v>
      </c>
      <c r="B202" s="475" t="str">
        <f aca="true" t="shared" si="22" ref="B202:B214">dfRG</f>
        <v>05-1636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831</v>
      </c>
    </row>
    <row r="203" spans="1:7" ht="15.75">
      <c r="A203" s="474" t="str">
        <f t="shared" si="21"/>
        <v>Expat Romania BET UCITS ETF</v>
      </c>
      <c r="B203" s="475" t="str">
        <f t="shared" si="22"/>
        <v>05-1636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3309</v>
      </c>
    </row>
    <row r="204" spans="1:7" ht="15.75">
      <c r="A204" s="474" t="str">
        <f t="shared" si="21"/>
        <v>Expat Romania BET UCITS ETF</v>
      </c>
      <c r="B204" s="475" t="str">
        <f t="shared" si="22"/>
        <v>05-1636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Romania BET UCITS ETF</v>
      </c>
      <c r="B205" s="475" t="str">
        <f t="shared" si="22"/>
        <v>05-1636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Romania BET UCITS ETF</v>
      </c>
      <c r="B206" s="475" t="str">
        <f t="shared" si="22"/>
        <v>05-1636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Romania BET UCITS ETF</v>
      </c>
      <c r="B207" s="475" t="str">
        <f t="shared" si="22"/>
        <v>05-1636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Romania BET UCITS ETF</v>
      </c>
      <c r="B208" s="475" t="str">
        <f t="shared" si="22"/>
        <v>05-1636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Romania BET UCITS ETF</v>
      </c>
      <c r="B209" s="475" t="str">
        <f t="shared" si="22"/>
        <v>05-1636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Romania BET UCITS ETF</v>
      </c>
      <c r="B210" s="475" t="str">
        <f t="shared" si="22"/>
        <v>05-1636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Romania BET UCITS ETF</v>
      </c>
      <c r="B211" s="475" t="str">
        <f t="shared" si="22"/>
        <v>05-1636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Romania BET UCITS ETF</v>
      </c>
      <c r="B212" s="475" t="str">
        <f t="shared" si="22"/>
        <v>05-1636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Romania BET UCITS ETF</v>
      </c>
      <c r="B213" s="475" t="str">
        <f t="shared" si="22"/>
        <v>05-1636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Romania BET UCITS ETF</v>
      </c>
      <c r="B214" s="484" t="str">
        <f t="shared" si="22"/>
        <v>05-1636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4140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2523021</v>
      </c>
      <c r="H11" s="251">
        <v>2542579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-130287</v>
      </c>
      <c r="H13" s="231">
        <v>-130049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-130287</v>
      </c>
      <c r="H16" s="252">
        <f>SUM(H13:H15)</f>
        <v>-130049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1533113</v>
      </c>
      <c r="H18" s="244">
        <f>SUM(H19:H20)</f>
        <v>222422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1599491</v>
      </c>
      <c r="H19" s="231">
        <v>288800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1310691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111643</v>
      </c>
      <c r="D22" s="231">
        <v>18059</v>
      </c>
      <c r="E22" s="286" t="s">
        <v>990</v>
      </c>
      <c r="F22" s="230" t="s">
        <v>991</v>
      </c>
      <c r="G22" s="231">
        <v>-179679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1353434</v>
      </c>
      <c r="H23" s="252">
        <f>H19+H21+H20+H22</f>
        <v>1533113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3746168</v>
      </c>
      <c r="H24" s="252">
        <f>H11+H16+H23</f>
        <v>3945643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111643</v>
      </c>
      <c r="D25" s="252">
        <f>SUM(D21:D24)</f>
        <v>18059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3638665</v>
      </c>
      <c r="D27" s="244">
        <f>SUM(D28:D31)</f>
        <v>3931624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3638665</v>
      </c>
      <c r="D28" s="231">
        <v>3931624</v>
      </c>
      <c r="E28" s="125" t="s">
        <v>125</v>
      </c>
      <c r="F28" s="262" t="s">
        <v>208</v>
      </c>
      <c r="G28" s="244">
        <f>SUM(G29:G31)</f>
        <v>4140</v>
      </c>
      <c r="H28" s="244">
        <f>SUM(H29:H31)</f>
        <v>4040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831</v>
      </c>
      <c r="H29" s="258">
        <v>826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3309</v>
      </c>
      <c r="H30" s="258">
        <v>3214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3638665</v>
      </c>
      <c r="D37" s="243">
        <f>SUM(D32:D36)+D27</f>
        <v>3931624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4140</v>
      </c>
      <c r="H40" s="259">
        <f>SUM(H32:H39)+H28+H27</f>
        <v>4040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3750308</v>
      </c>
      <c r="D45" s="259">
        <f>D25+D37+D43+D44</f>
        <v>3949683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3750308</v>
      </c>
      <c r="D47" s="608">
        <f>D18+D45</f>
        <v>3949683</v>
      </c>
      <c r="E47" s="264" t="s">
        <v>35</v>
      </c>
      <c r="F47" s="223" t="s">
        <v>221</v>
      </c>
      <c r="G47" s="609">
        <f>G24+G40</f>
        <v>3750308</v>
      </c>
      <c r="H47" s="609">
        <f>H24+H40</f>
        <v>3949683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3" sqref="C13: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336588</v>
      </c>
      <c r="H12" s="245">
        <v>214734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28147</v>
      </c>
      <c r="D13" s="245">
        <v>14562</v>
      </c>
      <c r="E13" s="136" t="s">
        <v>939</v>
      </c>
      <c r="F13" s="372" t="s">
        <v>812</v>
      </c>
      <c r="G13" s="245"/>
      <c r="H13" s="245">
        <v>7432</v>
      </c>
      <c r="I13" s="132"/>
    </row>
    <row r="14" spans="1:9" s="124" customFormat="1" ht="31.5">
      <c r="A14" s="136" t="s">
        <v>937</v>
      </c>
      <c r="B14" s="372" t="s">
        <v>796</v>
      </c>
      <c r="C14" s="245">
        <v>351332</v>
      </c>
      <c r="D14" s="245"/>
      <c r="E14" s="136" t="s">
        <v>940</v>
      </c>
      <c r="F14" s="372" t="s">
        <v>813</v>
      </c>
      <c r="G14" s="245"/>
      <c r="H14" s="245">
        <v>1298287</v>
      </c>
      <c r="I14" s="132"/>
    </row>
    <row r="15" spans="1:9" s="124" customFormat="1" ht="31.5">
      <c r="A15" s="136" t="s">
        <v>938</v>
      </c>
      <c r="B15" s="372" t="s">
        <v>797</v>
      </c>
      <c r="C15" s="245">
        <v>400110</v>
      </c>
      <c r="D15" s="245">
        <v>279196</v>
      </c>
      <c r="E15" s="136" t="s">
        <v>941</v>
      </c>
      <c r="F15" s="372" t="s">
        <v>814</v>
      </c>
      <c r="G15" s="245">
        <v>351446</v>
      </c>
      <c r="H15" s="245">
        <v>187313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56417</v>
      </c>
      <c r="D16" s="245">
        <v>69209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836006</v>
      </c>
      <c r="D18" s="248">
        <f>SUM(D12:D16)</f>
        <v>362967</v>
      </c>
      <c r="E18" s="138" t="s">
        <v>20</v>
      </c>
      <c r="F18" s="373" t="s">
        <v>817</v>
      </c>
      <c r="G18" s="248">
        <f>SUM(G12:G17)</f>
        <v>688034</v>
      </c>
      <c r="H18" s="248">
        <f>SUM(H12:H17)</f>
        <v>1707766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31707</v>
      </c>
      <c r="D21" s="245">
        <v>34108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31707</v>
      </c>
      <c r="D25" s="248">
        <f>SUM(D20:D24)</f>
        <v>34108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867713</v>
      </c>
      <c r="D26" s="248">
        <f>D18+D25</f>
        <v>397075</v>
      </c>
      <c r="E26" s="250" t="s">
        <v>40</v>
      </c>
      <c r="F26" s="373" t="s">
        <v>819</v>
      </c>
      <c r="G26" s="248">
        <f>G18+G25</f>
        <v>688034</v>
      </c>
      <c r="H26" s="248">
        <f>H18+H25</f>
        <v>1707766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1310691</v>
      </c>
      <c r="E27" s="250" t="s">
        <v>825</v>
      </c>
      <c r="F27" s="373" t="s">
        <v>820</v>
      </c>
      <c r="G27" s="284">
        <f>IF((C26-G26)&gt;0,C26-G26,0)</f>
        <v>179679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1310691</v>
      </c>
      <c r="E29" s="250" t="s">
        <v>147</v>
      </c>
      <c r="F29" s="373" t="s">
        <v>821</v>
      </c>
      <c r="G29" s="248">
        <f>G27</f>
        <v>179679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867713</v>
      </c>
      <c r="D30" s="248">
        <f>D26+D28+D29</f>
        <v>1707766</v>
      </c>
      <c r="E30" s="250" t="s">
        <v>827</v>
      </c>
      <c r="F30" s="373" t="s">
        <v>822</v>
      </c>
      <c r="G30" s="248">
        <f>G26+G29</f>
        <v>867713</v>
      </c>
      <c r="H30" s="248">
        <f>H26+H29</f>
        <v>1707766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2" sqref="D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ROMANIA BET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270892</v>
      </c>
      <c r="D13" s="523">
        <v>-289359</v>
      </c>
      <c r="E13" s="524">
        <f>SUM(C13:D13)</f>
        <v>-18467</v>
      </c>
      <c r="F13" s="523">
        <v>502140</v>
      </c>
      <c r="G13" s="523">
        <v>-2330364</v>
      </c>
      <c r="H13" s="524">
        <f>SUM(F13:G13)</f>
        <v>-1828224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-31707</v>
      </c>
      <c r="E18" s="524">
        <f t="shared" si="0"/>
        <v>-31707</v>
      </c>
      <c r="F18" s="523"/>
      <c r="G18" s="523">
        <v>-34108</v>
      </c>
      <c r="H18" s="524">
        <f t="shared" si="1"/>
        <v>-34108</v>
      </c>
    </row>
    <row r="19" spans="1:8" ht="21" customHeight="1">
      <c r="A19" s="520" t="s">
        <v>985</v>
      </c>
      <c r="B19" s="241" t="s">
        <v>836</v>
      </c>
      <c r="C19" s="527">
        <f>SUM(C13:C14,C16:C18)</f>
        <v>270892</v>
      </c>
      <c r="D19" s="527">
        <f>SUM(D13:D14,D16:D18)</f>
        <v>-321066</v>
      </c>
      <c r="E19" s="524">
        <f t="shared" si="0"/>
        <v>-50174</v>
      </c>
      <c r="F19" s="527">
        <f>SUM(F13:F14,F16:F18)</f>
        <v>502140</v>
      </c>
      <c r="G19" s="527">
        <f>SUM(G13:G14,G16:G18)</f>
        <v>-2364472</v>
      </c>
      <c r="H19" s="524">
        <f t="shared" si="1"/>
        <v>-1862332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117992</v>
      </c>
      <c r="D21" s="523">
        <v>-245906</v>
      </c>
      <c r="E21" s="524">
        <f>SUM(C21:D21)</f>
        <v>-127914</v>
      </c>
      <c r="F21" s="523">
        <v>2352262</v>
      </c>
      <c r="G21" s="523">
        <v>-761443</v>
      </c>
      <c r="H21" s="524">
        <f>SUM(F21:G21)</f>
        <v>1590819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-8108</v>
      </c>
      <c r="E23" s="524">
        <f t="shared" si="2"/>
        <v>-8108</v>
      </c>
      <c r="F23" s="523"/>
      <c r="G23" s="523">
        <v>-11525</v>
      </c>
      <c r="H23" s="524">
        <f t="shared" si="3"/>
        <v>-11525</v>
      </c>
    </row>
    <row r="24" spans="1:8" ht="12.75">
      <c r="A24" s="522" t="s">
        <v>961</v>
      </c>
      <c r="B24" s="95" t="s">
        <v>840</v>
      </c>
      <c r="C24" s="523">
        <v>337621</v>
      </c>
      <c r="D24" s="523"/>
      <c r="E24" s="524">
        <f t="shared" si="2"/>
        <v>337621</v>
      </c>
      <c r="F24" s="523">
        <v>218773</v>
      </c>
      <c r="G24" s="523"/>
      <c r="H24" s="524">
        <f t="shared" si="3"/>
        <v>218773</v>
      </c>
    </row>
    <row r="25" spans="1:8" ht="12.75">
      <c r="A25" s="530" t="s">
        <v>962</v>
      </c>
      <c r="B25" s="95" t="s">
        <v>841</v>
      </c>
      <c r="C25" s="523"/>
      <c r="D25" s="523">
        <v>-39674</v>
      </c>
      <c r="E25" s="524">
        <f t="shared" si="2"/>
        <v>-39674</v>
      </c>
      <c r="F25" s="523"/>
      <c r="G25" s="523">
        <v>-46760</v>
      </c>
      <c r="H25" s="524">
        <f t="shared" si="3"/>
        <v>-46760</v>
      </c>
    </row>
    <row r="26" spans="1:8" ht="12.75">
      <c r="A26" s="530" t="s">
        <v>963</v>
      </c>
      <c r="B26" s="95" t="s">
        <v>842</v>
      </c>
      <c r="C26" s="523"/>
      <c r="D26" s="523">
        <v>-9865</v>
      </c>
      <c r="E26" s="524">
        <f t="shared" si="2"/>
        <v>-9865</v>
      </c>
      <c r="F26" s="523"/>
      <c r="G26" s="523">
        <v>-11492</v>
      </c>
      <c r="H26" s="524">
        <f t="shared" si="3"/>
        <v>-11492</v>
      </c>
    </row>
    <row r="27" spans="1:8" ht="12.75">
      <c r="A27" s="526" t="s">
        <v>964</v>
      </c>
      <c r="B27" s="95" t="s">
        <v>843</v>
      </c>
      <c r="C27" s="523"/>
      <c r="D27" s="523">
        <v>-7826</v>
      </c>
      <c r="E27" s="524">
        <f t="shared" si="2"/>
        <v>-7826</v>
      </c>
      <c r="F27" s="523">
        <v>2343</v>
      </c>
      <c r="G27" s="523">
        <v>-27269</v>
      </c>
      <c r="H27" s="524">
        <f t="shared" si="3"/>
        <v>-24926</v>
      </c>
    </row>
    <row r="28" spans="1:8" ht="12.75">
      <c r="A28" s="522" t="s">
        <v>965</v>
      </c>
      <c r="B28" s="95" t="s">
        <v>844</v>
      </c>
      <c r="C28" s="523">
        <v>105</v>
      </c>
      <c r="D28" s="523">
        <v>-581</v>
      </c>
      <c r="E28" s="524">
        <f t="shared" si="2"/>
        <v>-476</v>
      </c>
      <c r="F28" s="523"/>
      <c r="G28" s="523">
        <v>-1904</v>
      </c>
      <c r="H28" s="524">
        <f t="shared" si="3"/>
        <v>-1904</v>
      </c>
    </row>
    <row r="29" spans="1:8" ht="21" customHeight="1">
      <c r="A29" s="520" t="s">
        <v>115</v>
      </c>
      <c r="B29" s="241" t="s">
        <v>845</v>
      </c>
      <c r="C29" s="527">
        <f>SUM(C21:C28)</f>
        <v>455718</v>
      </c>
      <c r="D29" s="527">
        <f>SUM(D21:D28)</f>
        <v>-311960</v>
      </c>
      <c r="E29" s="524">
        <f t="shared" si="2"/>
        <v>143758</v>
      </c>
      <c r="F29" s="527">
        <f>SUM(F21:F28)</f>
        <v>2573378</v>
      </c>
      <c r="G29" s="527">
        <f>SUM(G21:G28)</f>
        <v>-860393</v>
      </c>
      <c r="H29" s="524">
        <f t="shared" si="3"/>
        <v>1712985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726610</v>
      </c>
      <c r="D37" s="527">
        <f t="shared" si="5"/>
        <v>-633026</v>
      </c>
      <c r="E37" s="527">
        <f t="shared" si="5"/>
        <v>93584</v>
      </c>
      <c r="F37" s="527">
        <f t="shared" si="5"/>
        <v>3075518</v>
      </c>
      <c r="G37" s="527">
        <f t="shared" si="5"/>
        <v>-3224865</v>
      </c>
      <c r="H37" s="527">
        <f t="shared" si="5"/>
        <v>-149347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18059</v>
      </c>
      <c r="F38" s="527"/>
      <c r="G38" s="527"/>
      <c r="H38" s="533">
        <v>167406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111643</v>
      </c>
      <c r="F39" s="527"/>
      <c r="G39" s="527"/>
      <c r="H39" s="527">
        <f>SUM(H37:H38)</f>
        <v>18059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111643</v>
      </c>
      <c r="F40" s="524"/>
      <c r="G40" s="524"/>
      <c r="H40" s="523">
        <v>18059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2542579</v>
      </c>
      <c r="D14" s="610">
        <f>'1-SB'!H13</f>
        <v>-130049</v>
      </c>
      <c r="E14" s="610">
        <f>'1-SB'!H14</f>
        <v>0</v>
      </c>
      <c r="F14" s="610">
        <f>'1-SB'!H15</f>
        <v>0</v>
      </c>
      <c r="G14" s="610">
        <f>'1-SB'!H19+'1-SB'!H21</f>
        <v>1599491</v>
      </c>
      <c r="H14" s="610">
        <f>'1-SB'!H20+'1-SB'!H22</f>
        <v>-66378</v>
      </c>
      <c r="I14" s="610">
        <f aca="true" t="shared" si="0" ref="I14:I36">SUM(C14:H14)</f>
        <v>3945643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2542579</v>
      </c>
      <c r="D18" s="611">
        <f t="shared" si="2"/>
        <v>-130049</v>
      </c>
      <c r="E18" s="611">
        <f>E14+E15</f>
        <v>0</v>
      </c>
      <c r="F18" s="611">
        <f t="shared" si="2"/>
        <v>0</v>
      </c>
      <c r="G18" s="611">
        <f t="shared" si="2"/>
        <v>1599491</v>
      </c>
      <c r="H18" s="611">
        <f t="shared" si="2"/>
        <v>-66378</v>
      </c>
      <c r="I18" s="610">
        <f t="shared" si="0"/>
        <v>3945643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-19558</v>
      </c>
      <c r="D19" s="611">
        <f t="shared" si="3"/>
        <v>-238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-19796</v>
      </c>
      <c r="J19" s="105"/>
    </row>
    <row r="20" spans="1:10" ht="15">
      <c r="A20" s="205" t="s">
        <v>225</v>
      </c>
      <c r="B20" s="82" t="s">
        <v>863</v>
      </c>
      <c r="C20" s="236">
        <v>215141</v>
      </c>
      <c r="D20" s="236">
        <v>108809</v>
      </c>
      <c r="E20" s="236"/>
      <c r="F20" s="236"/>
      <c r="G20" s="236"/>
      <c r="H20" s="236"/>
      <c r="I20" s="610">
        <f t="shared" si="0"/>
        <v>323950</v>
      </c>
      <c r="J20" s="105"/>
    </row>
    <row r="21" spans="1:10" ht="15">
      <c r="A21" s="205" t="s">
        <v>226</v>
      </c>
      <c r="B21" s="82" t="s">
        <v>864</v>
      </c>
      <c r="C21" s="236">
        <v>-234699</v>
      </c>
      <c r="D21" s="236">
        <v>-109047</v>
      </c>
      <c r="E21" s="236"/>
      <c r="F21" s="236"/>
      <c r="G21" s="236"/>
      <c r="H21" s="236"/>
      <c r="I21" s="610">
        <f t="shared" si="0"/>
        <v>-343746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-179679</v>
      </c>
      <c r="I22" s="610">
        <f t="shared" si="0"/>
        <v>-179679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2523021</v>
      </c>
      <c r="D34" s="611">
        <f t="shared" si="7"/>
        <v>-130287</v>
      </c>
      <c r="E34" s="611">
        <f t="shared" si="7"/>
        <v>0</v>
      </c>
      <c r="F34" s="611">
        <f t="shared" si="7"/>
        <v>0</v>
      </c>
      <c r="G34" s="611">
        <f t="shared" si="7"/>
        <v>1599491</v>
      </c>
      <c r="H34" s="611">
        <f t="shared" si="7"/>
        <v>-246057</v>
      </c>
      <c r="I34" s="610">
        <f t="shared" si="0"/>
        <v>3746168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2523021</v>
      </c>
      <c r="D36" s="614">
        <f t="shared" si="8"/>
        <v>-130287</v>
      </c>
      <c r="E36" s="614">
        <f t="shared" si="8"/>
        <v>0</v>
      </c>
      <c r="F36" s="614">
        <f t="shared" si="8"/>
        <v>0</v>
      </c>
      <c r="G36" s="614">
        <f t="shared" si="8"/>
        <v>1599491</v>
      </c>
      <c r="H36" s="614">
        <f t="shared" si="8"/>
        <v>-246057</v>
      </c>
      <c r="I36" s="610">
        <f t="shared" si="0"/>
        <v>3746168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ROMANIA BET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1300000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1290000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110000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324481.98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120000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342948.92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1.5518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1.4848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3840912.6415335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1963827.45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38438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17146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189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-0.04317566696739281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0.0837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-0.04317566696739281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0.1966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4140</v>
      </c>
      <c r="D33" s="285">
        <f>SUM(D34:D36)</f>
        <v>4140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831</v>
      </c>
      <c r="D34" s="242">
        <v>831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3309</v>
      </c>
      <c r="D35" s="242">
        <v>3309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4140</v>
      </c>
      <c r="D46" s="285">
        <f>SUM(D32+D33+D37+D38+D39+D40+D41+D42+D43+D44)</f>
        <v>4140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12" sqref="D12:X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44926</v>
      </c>
      <c r="D12" s="53">
        <v>1</v>
      </c>
      <c r="E12" s="53" t="s">
        <v>1502</v>
      </c>
      <c r="F12" s="53" t="s">
        <v>1503</v>
      </c>
      <c r="G12" s="54" t="s">
        <v>263</v>
      </c>
      <c r="H12" s="54" t="s">
        <v>644</v>
      </c>
      <c r="I12" s="577" t="s">
        <v>776</v>
      </c>
      <c r="J12" s="54" t="s">
        <v>1504</v>
      </c>
      <c r="K12" s="54" t="s">
        <v>1505</v>
      </c>
      <c r="L12" s="54" t="s">
        <v>1494</v>
      </c>
      <c r="M12" s="54" t="s">
        <v>1494</v>
      </c>
      <c r="N12" s="298">
        <v>90868</v>
      </c>
      <c r="O12" s="578" t="s">
        <v>1229</v>
      </c>
      <c r="P12" s="298">
        <v>7.8715274399999995</v>
      </c>
      <c r="Q12" s="298">
        <v>0</v>
      </c>
      <c r="R12" s="81">
        <v>0.395157</v>
      </c>
      <c r="S12" s="55"/>
      <c r="T12" s="55">
        <v>715270</v>
      </c>
      <c r="U12" s="55">
        <v>715270</v>
      </c>
      <c r="V12" s="306">
        <v>0.1907230019507731</v>
      </c>
      <c r="W12" s="306">
        <v>0.00012840661743562305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44926</v>
      </c>
      <c r="D13" s="56">
        <v>2</v>
      </c>
      <c r="E13" s="56" t="s">
        <v>1506</v>
      </c>
      <c r="F13" s="56" t="s">
        <v>1507</v>
      </c>
      <c r="G13" s="57" t="s">
        <v>263</v>
      </c>
      <c r="H13" s="57" t="s">
        <v>644</v>
      </c>
      <c r="I13" s="57" t="s">
        <v>776</v>
      </c>
      <c r="J13" s="57" t="s">
        <v>1504</v>
      </c>
      <c r="K13" s="57" t="s">
        <v>1508</v>
      </c>
      <c r="L13" s="57" t="s">
        <v>1494</v>
      </c>
      <c r="M13" s="57" t="s">
        <v>1494</v>
      </c>
      <c r="N13" s="299">
        <v>5653</v>
      </c>
      <c r="O13" s="58" t="s">
        <v>1229</v>
      </c>
      <c r="P13" s="299">
        <v>8.5749069</v>
      </c>
      <c r="Q13" s="299">
        <v>0</v>
      </c>
      <c r="R13" s="293">
        <v>0.395157</v>
      </c>
      <c r="S13" s="46"/>
      <c r="T13" s="46">
        <v>48474</v>
      </c>
      <c r="U13" s="46">
        <v>48474</v>
      </c>
      <c r="V13" s="307">
        <v>0.012925338398872839</v>
      </c>
      <c r="W13" s="307">
        <v>7.711811316355308E-05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44926</v>
      </c>
      <c r="D14" s="56">
        <v>3</v>
      </c>
      <c r="E14" s="56" t="s">
        <v>1509</v>
      </c>
      <c r="F14" s="56" t="s">
        <v>1510</v>
      </c>
      <c r="G14" s="57" t="s">
        <v>263</v>
      </c>
      <c r="H14" s="57" t="s">
        <v>598</v>
      </c>
      <c r="I14" s="57" t="s">
        <v>776</v>
      </c>
      <c r="J14" s="57" t="s">
        <v>1504</v>
      </c>
      <c r="K14" s="57" t="s">
        <v>1511</v>
      </c>
      <c r="L14" s="57" t="s">
        <v>1494</v>
      </c>
      <c r="M14" s="57" t="s">
        <v>1494</v>
      </c>
      <c r="N14" s="299">
        <v>7730</v>
      </c>
      <c r="O14" s="58" t="s">
        <v>1229</v>
      </c>
      <c r="P14" s="299">
        <v>12.4474455</v>
      </c>
      <c r="Q14" s="299">
        <v>0</v>
      </c>
      <c r="R14" s="293">
        <v>0.395157</v>
      </c>
      <c r="S14" s="46"/>
      <c r="T14" s="46">
        <v>96219</v>
      </c>
      <c r="U14" s="46">
        <v>96219</v>
      </c>
      <c r="V14" s="307">
        <v>0.025656292763154388</v>
      </c>
      <c r="W14" s="307">
        <v>0.0002257331596930403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44926</v>
      </c>
      <c r="D15" s="56">
        <v>4</v>
      </c>
      <c r="E15" s="56" t="s">
        <v>1512</v>
      </c>
      <c r="F15" s="56" t="s">
        <v>1513</v>
      </c>
      <c r="G15" s="57" t="s">
        <v>263</v>
      </c>
      <c r="H15" s="57" t="s">
        <v>644</v>
      </c>
      <c r="I15" s="57" t="s">
        <v>776</v>
      </c>
      <c r="J15" s="57" t="s">
        <v>1504</v>
      </c>
      <c r="K15" s="57" t="s">
        <v>1514</v>
      </c>
      <c r="L15" s="57" t="s">
        <v>1494</v>
      </c>
      <c r="M15" s="57" t="s">
        <v>1494</v>
      </c>
      <c r="N15" s="299">
        <v>22324</v>
      </c>
      <c r="O15" s="58" t="s">
        <v>1229</v>
      </c>
      <c r="P15" s="299">
        <v>14.91717675</v>
      </c>
      <c r="Q15" s="299">
        <v>0</v>
      </c>
      <c r="R15" s="293">
        <v>0.395157</v>
      </c>
      <c r="S15" s="46"/>
      <c r="T15" s="46">
        <v>333011</v>
      </c>
      <c r="U15" s="46">
        <v>333011</v>
      </c>
      <c r="V15" s="307">
        <v>0.08879564025141402</v>
      </c>
      <c r="W15" s="307">
        <v>5.7920868117680756E-05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44926</v>
      </c>
      <c r="D16" s="56">
        <v>5</v>
      </c>
      <c r="E16" s="56" t="s">
        <v>1515</v>
      </c>
      <c r="F16" s="56" t="s">
        <v>1516</v>
      </c>
      <c r="G16" s="57" t="s">
        <v>263</v>
      </c>
      <c r="H16" s="57" t="s">
        <v>644</v>
      </c>
      <c r="I16" s="57" t="s">
        <v>776</v>
      </c>
      <c r="J16" s="57" t="s">
        <v>1504</v>
      </c>
      <c r="K16" s="57" t="s">
        <v>1517</v>
      </c>
      <c r="L16" s="57" t="s">
        <v>1494</v>
      </c>
      <c r="M16" s="57" t="s">
        <v>1494</v>
      </c>
      <c r="N16" s="299">
        <v>3618300</v>
      </c>
      <c r="O16" s="58" t="s">
        <v>1229</v>
      </c>
      <c r="P16" s="299">
        <v>0.16596594</v>
      </c>
      <c r="Q16" s="299">
        <v>0</v>
      </c>
      <c r="R16" s="293">
        <v>0.395157</v>
      </c>
      <c r="S16" s="46"/>
      <c r="T16" s="46">
        <v>600514</v>
      </c>
      <c r="U16" s="46">
        <v>600514</v>
      </c>
      <c r="V16" s="307">
        <v>0.16012391515576854</v>
      </c>
      <c r="W16" s="307">
        <v>6.387778193278184E-05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44926</v>
      </c>
      <c r="D17" s="56">
        <v>6</v>
      </c>
      <c r="E17" s="56" t="s">
        <v>1518</v>
      </c>
      <c r="F17" s="56" t="s">
        <v>1519</v>
      </c>
      <c r="G17" s="57" t="s">
        <v>263</v>
      </c>
      <c r="H17" s="57" t="s">
        <v>644</v>
      </c>
      <c r="I17" s="57" t="s">
        <v>776</v>
      </c>
      <c r="J17" s="57" t="s">
        <v>1504</v>
      </c>
      <c r="K17" s="57" t="s">
        <v>1520</v>
      </c>
      <c r="L17" s="57" t="s">
        <v>1494</v>
      </c>
      <c r="M17" s="57" t="s">
        <v>1494</v>
      </c>
      <c r="N17" s="299">
        <v>1537</v>
      </c>
      <c r="O17" s="58" t="s">
        <v>1229</v>
      </c>
      <c r="P17" s="299">
        <v>13.9490421</v>
      </c>
      <c r="Q17" s="299">
        <v>0</v>
      </c>
      <c r="R17" s="293">
        <v>0.395157</v>
      </c>
      <c r="S17" s="46"/>
      <c r="T17" s="46">
        <v>0</v>
      </c>
      <c r="U17" s="46">
        <v>21440</v>
      </c>
      <c r="V17" s="307">
        <v>0.005716863788254191</v>
      </c>
      <c r="W17" s="307">
        <v>0.0001909495622322886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44926</v>
      </c>
      <c r="D18" s="56">
        <v>7</v>
      </c>
      <c r="E18" s="56" t="s">
        <v>1521</v>
      </c>
      <c r="F18" s="56" t="s">
        <v>1522</v>
      </c>
      <c r="G18" s="57" t="s">
        <v>263</v>
      </c>
      <c r="H18" s="57" t="s">
        <v>644</v>
      </c>
      <c r="I18" s="57" t="s">
        <v>776</v>
      </c>
      <c r="J18" s="57" t="s">
        <v>1504</v>
      </c>
      <c r="K18" s="57" t="s">
        <v>1523</v>
      </c>
      <c r="L18" s="57" t="s">
        <v>1494</v>
      </c>
      <c r="M18" s="57" t="s">
        <v>1494</v>
      </c>
      <c r="N18" s="299">
        <v>252557</v>
      </c>
      <c r="O18" s="58" t="s">
        <v>1229</v>
      </c>
      <c r="P18" s="299">
        <v>0.21733635</v>
      </c>
      <c r="Q18" s="299">
        <v>0</v>
      </c>
      <c r="R18" s="293">
        <v>0.395157</v>
      </c>
      <c r="S18" s="46"/>
      <c r="T18" s="46">
        <v>54890</v>
      </c>
      <c r="U18" s="46">
        <v>54890</v>
      </c>
      <c r="V18" s="307">
        <v>0.014636131219089205</v>
      </c>
      <c r="W18" s="307">
        <v>0.00011590498325195778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44926</v>
      </c>
      <c r="D19" s="56">
        <v>8</v>
      </c>
      <c r="E19" s="56" t="s">
        <v>1524</v>
      </c>
      <c r="F19" s="56" t="s">
        <v>1525</v>
      </c>
      <c r="G19" s="57" t="s">
        <v>263</v>
      </c>
      <c r="H19" s="57" t="s">
        <v>644</v>
      </c>
      <c r="I19" s="57" t="s">
        <v>776</v>
      </c>
      <c r="J19" s="57" t="s">
        <v>1504</v>
      </c>
      <c r="K19" s="57" t="s">
        <v>1526</v>
      </c>
      <c r="L19" s="57" t="s">
        <v>1494</v>
      </c>
      <c r="M19" s="57" t="s">
        <v>1494</v>
      </c>
      <c r="N19" s="299">
        <v>41427</v>
      </c>
      <c r="O19" s="58" t="s">
        <v>1229</v>
      </c>
      <c r="P19" s="299">
        <v>0.62039649</v>
      </c>
      <c r="Q19" s="299">
        <v>0</v>
      </c>
      <c r="R19" s="293">
        <v>0.395157</v>
      </c>
      <c r="S19" s="46"/>
      <c r="T19" s="46">
        <v>25701</v>
      </c>
      <c r="U19" s="46">
        <v>25701</v>
      </c>
      <c r="V19" s="307">
        <v>0.006853037137216463</v>
      </c>
      <c r="W19" s="307">
        <v>5.803896187018692E-05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44926</v>
      </c>
      <c r="D20" s="56">
        <v>9</v>
      </c>
      <c r="E20" s="56" t="s">
        <v>1527</v>
      </c>
      <c r="F20" s="56" t="s">
        <v>1528</v>
      </c>
      <c r="G20" s="57" t="s">
        <v>263</v>
      </c>
      <c r="H20" s="57" t="s">
        <v>644</v>
      </c>
      <c r="I20" s="57" t="s">
        <v>776</v>
      </c>
      <c r="J20" s="57" t="s">
        <v>1504</v>
      </c>
      <c r="K20" s="57" t="s">
        <v>1529</v>
      </c>
      <c r="L20" s="57" t="s">
        <v>1494</v>
      </c>
      <c r="M20" s="57" t="s">
        <v>1494</v>
      </c>
      <c r="N20" s="299">
        <v>8104</v>
      </c>
      <c r="O20" s="58" t="s">
        <v>1229</v>
      </c>
      <c r="P20" s="299">
        <v>4.52849922</v>
      </c>
      <c r="Q20" s="299">
        <v>0</v>
      </c>
      <c r="R20" s="293">
        <v>0.395157</v>
      </c>
      <c r="S20" s="46"/>
      <c r="T20" s="46">
        <v>36699</v>
      </c>
      <c r="U20" s="46">
        <v>36699</v>
      </c>
      <c r="V20" s="307">
        <v>0.009785596276359169</v>
      </c>
      <c r="W20" s="307">
        <v>0.00013506666666666665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44926</v>
      </c>
      <c r="D21" s="56">
        <v>10</v>
      </c>
      <c r="E21" s="56" t="s">
        <v>1530</v>
      </c>
      <c r="F21" s="56" t="s">
        <v>1531</v>
      </c>
      <c r="G21" s="57" t="s">
        <v>263</v>
      </c>
      <c r="H21" s="57" t="s">
        <v>644</v>
      </c>
      <c r="I21" s="57" t="s">
        <v>776</v>
      </c>
      <c r="J21" s="57" t="s">
        <v>1504</v>
      </c>
      <c r="K21" s="57" t="s">
        <v>1532</v>
      </c>
      <c r="L21" s="57" t="s">
        <v>1494</v>
      </c>
      <c r="M21" s="57" t="s">
        <v>1494</v>
      </c>
      <c r="N21" s="299">
        <v>90621</v>
      </c>
      <c r="O21" s="58" t="s">
        <v>1229</v>
      </c>
      <c r="P21" s="299">
        <v>0.218126664</v>
      </c>
      <c r="Q21" s="299">
        <v>0</v>
      </c>
      <c r="R21" s="293">
        <v>0.395157</v>
      </c>
      <c r="S21" s="46"/>
      <c r="T21" s="46">
        <v>0</v>
      </c>
      <c r="U21" s="46">
        <v>19767</v>
      </c>
      <c r="V21" s="307">
        <v>0.0052707670943293195</v>
      </c>
      <c r="W21" s="307">
        <v>7.551734896530206E-05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44926</v>
      </c>
      <c r="D22" s="56">
        <v>11</v>
      </c>
      <c r="E22" s="56" t="s">
        <v>1533</v>
      </c>
      <c r="F22" s="56" t="s">
        <v>1534</v>
      </c>
      <c r="G22" s="57" t="s">
        <v>263</v>
      </c>
      <c r="H22" s="57" t="s">
        <v>644</v>
      </c>
      <c r="I22" s="57" t="s">
        <v>776</v>
      </c>
      <c r="J22" s="57" t="s">
        <v>1504</v>
      </c>
      <c r="K22" s="57" t="s">
        <v>1535</v>
      </c>
      <c r="L22" s="57" t="s">
        <v>1494</v>
      </c>
      <c r="M22" s="57" t="s">
        <v>1494</v>
      </c>
      <c r="N22" s="299">
        <v>198474</v>
      </c>
      <c r="O22" s="58" t="s">
        <v>1229</v>
      </c>
      <c r="P22" s="299">
        <v>0.338254392</v>
      </c>
      <c r="Q22" s="299">
        <v>0</v>
      </c>
      <c r="R22" s="293">
        <v>0.395157</v>
      </c>
      <c r="S22" s="46"/>
      <c r="T22" s="46">
        <v>67135</v>
      </c>
      <c r="U22" s="46">
        <v>67135</v>
      </c>
      <c r="V22" s="307">
        <v>0.01790119638173718</v>
      </c>
      <c r="W22" s="307">
        <v>7.146771946994728E-05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44926</v>
      </c>
      <c r="D23" s="56">
        <v>12</v>
      </c>
      <c r="E23" s="56" t="s">
        <v>1536</v>
      </c>
      <c r="F23" s="56" t="s">
        <v>1537</v>
      </c>
      <c r="G23" s="57" t="s">
        <v>263</v>
      </c>
      <c r="H23" s="57" t="s">
        <v>644</v>
      </c>
      <c r="I23" s="57" t="s">
        <v>776</v>
      </c>
      <c r="J23" s="57" t="s">
        <v>1504</v>
      </c>
      <c r="K23" s="57" t="s">
        <v>1538</v>
      </c>
      <c r="L23" s="57" t="s">
        <v>1494</v>
      </c>
      <c r="M23" s="57" t="s">
        <v>1494</v>
      </c>
      <c r="N23" s="299">
        <v>26726</v>
      </c>
      <c r="O23" s="58" t="s">
        <v>1229</v>
      </c>
      <c r="P23" s="299">
        <v>3.1968201300000003</v>
      </c>
      <c r="Q23" s="299">
        <v>0</v>
      </c>
      <c r="R23" s="293">
        <v>0.395157</v>
      </c>
      <c r="S23" s="46"/>
      <c r="T23" s="46">
        <v>85438</v>
      </c>
      <c r="U23" s="46">
        <v>85438</v>
      </c>
      <c r="V23" s="307">
        <v>0.022781595538286455</v>
      </c>
      <c r="W23" s="307">
        <v>7.714387055044922E-05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44926</v>
      </c>
      <c r="D24" s="56">
        <v>13</v>
      </c>
      <c r="E24" s="56" t="s">
        <v>1539</v>
      </c>
      <c r="F24" s="56" t="s">
        <v>1540</v>
      </c>
      <c r="G24" s="57" t="s">
        <v>263</v>
      </c>
      <c r="H24" s="57" t="s">
        <v>644</v>
      </c>
      <c r="I24" s="57" t="s">
        <v>776</v>
      </c>
      <c r="J24" s="57" t="s">
        <v>1504</v>
      </c>
      <c r="K24" s="57" t="s">
        <v>1541</v>
      </c>
      <c r="L24" s="57" t="s">
        <v>1494</v>
      </c>
      <c r="M24" s="57" t="s">
        <v>1494</v>
      </c>
      <c r="N24" s="299">
        <v>17783</v>
      </c>
      <c r="O24" s="58" t="s">
        <v>1229</v>
      </c>
      <c r="P24" s="299">
        <v>6.6781533</v>
      </c>
      <c r="Q24" s="299">
        <v>0</v>
      </c>
      <c r="R24" s="293">
        <v>0.395157</v>
      </c>
      <c r="S24" s="46"/>
      <c r="T24" s="46">
        <v>118757</v>
      </c>
      <c r="U24" s="46">
        <v>118757</v>
      </c>
      <c r="V24" s="307">
        <v>0.03166593250474361</v>
      </c>
      <c r="W24" s="307">
        <v>0.00013383709002898854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44926</v>
      </c>
      <c r="D25" s="56">
        <v>14</v>
      </c>
      <c r="E25" s="56" t="s">
        <v>1542</v>
      </c>
      <c r="F25" s="56" t="s">
        <v>1543</v>
      </c>
      <c r="G25" s="57" t="s">
        <v>263</v>
      </c>
      <c r="H25" s="57" t="s">
        <v>644</v>
      </c>
      <c r="I25" s="57" t="s">
        <v>776</v>
      </c>
      <c r="J25" s="57" t="s">
        <v>1504</v>
      </c>
      <c r="K25" s="57" t="s">
        <v>1544</v>
      </c>
      <c r="L25" s="57" t="s">
        <v>1494</v>
      </c>
      <c r="M25" s="57" t="s">
        <v>1494</v>
      </c>
      <c r="N25" s="299">
        <v>1135</v>
      </c>
      <c r="O25" s="58" t="s">
        <v>1229</v>
      </c>
      <c r="P25" s="299">
        <v>108.8657535</v>
      </c>
      <c r="Q25" s="299">
        <v>0</v>
      </c>
      <c r="R25" s="293">
        <v>0.395157</v>
      </c>
      <c r="S25" s="46"/>
      <c r="T25" s="46">
        <v>123563</v>
      </c>
      <c r="U25" s="46">
        <v>123563</v>
      </c>
      <c r="V25" s="307">
        <v>0.03294742725130843</v>
      </c>
      <c r="W25" s="307">
        <v>9.640012216910637E-05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44926</v>
      </c>
      <c r="D26" s="56">
        <v>15</v>
      </c>
      <c r="E26" s="56" t="s">
        <v>1545</v>
      </c>
      <c r="F26" s="56" t="s">
        <v>1546</v>
      </c>
      <c r="G26" s="57" t="s">
        <v>263</v>
      </c>
      <c r="H26" s="57" t="s">
        <v>644</v>
      </c>
      <c r="I26" s="57" t="s">
        <v>776</v>
      </c>
      <c r="J26" s="57" t="s">
        <v>1504</v>
      </c>
      <c r="K26" s="57" t="s">
        <v>1547</v>
      </c>
      <c r="L26" s="57" t="s">
        <v>1494</v>
      </c>
      <c r="M26" s="57" t="s">
        <v>1494</v>
      </c>
      <c r="N26" s="299">
        <v>667</v>
      </c>
      <c r="O26" s="58" t="s">
        <v>1229</v>
      </c>
      <c r="P26" s="299">
        <v>26.7916446</v>
      </c>
      <c r="Q26" s="299">
        <v>0</v>
      </c>
      <c r="R26" s="293">
        <v>0.395157</v>
      </c>
      <c r="S26" s="46"/>
      <c r="T26" s="46">
        <v>0</v>
      </c>
      <c r="U26" s="46">
        <v>17870</v>
      </c>
      <c r="V26" s="307">
        <v>0.00476494197276597</v>
      </c>
      <c r="W26" s="307">
        <v>7.704277710681386E-05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44926</v>
      </c>
      <c r="D27" s="56">
        <v>16</v>
      </c>
      <c r="E27" s="56" t="s">
        <v>1548</v>
      </c>
      <c r="F27" s="56" t="s">
        <v>1549</v>
      </c>
      <c r="G27" s="57" t="s">
        <v>263</v>
      </c>
      <c r="H27" s="57" t="s">
        <v>644</v>
      </c>
      <c r="I27" s="57" t="s">
        <v>776</v>
      </c>
      <c r="J27" s="57" t="s">
        <v>1504</v>
      </c>
      <c r="K27" s="57" t="s">
        <v>1550</v>
      </c>
      <c r="L27" s="57" t="s">
        <v>1494</v>
      </c>
      <c r="M27" s="57" t="s">
        <v>1494</v>
      </c>
      <c r="N27" s="299">
        <v>967261</v>
      </c>
      <c r="O27" s="58" t="s">
        <v>1229</v>
      </c>
      <c r="P27" s="299">
        <v>0.80612028</v>
      </c>
      <c r="Q27" s="299">
        <v>0</v>
      </c>
      <c r="R27" s="293">
        <v>0.395157</v>
      </c>
      <c r="S27" s="46"/>
      <c r="T27" s="46">
        <v>779729</v>
      </c>
      <c r="U27" s="46">
        <v>779729</v>
      </c>
      <c r="V27" s="307">
        <v>0.20791065693804348</v>
      </c>
      <c r="W27" s="307">
        <v>0.00016768153610121657</v>
      </c>
      <c r="X27" s="60" t="s">
        <v>763</v>
      </c>
    </row>
    <row r="28" spans="1:24" ht="15.75">
      <c r="A28" s="61" t="str">
        <f t="shared" si="0"/>
        <v>Expat Romania BET UCITS ETF</v>
      </c>
      <c r="B28" s="61" t="str">
        <f t="shared" si="1"/>
        <v>05-1636</v>
      </c>
      <c r="C28" s="61">
        <f t="shared" si="2"/>
        <v>44926</v>
      </c>
      <c r="D28" s="56">
        <v>17</v>
      </c>
      <c r="E28" s="56" t="s">
        <v>1551</v>
      </c>
      <c r="F28" s="56" t="s">
        <v>1552</v>
      </c>
      <c r="G28" s="57" t="s">
        <v>263</v>
      </c>
      <c r="H28" s="57" t="s">
        <v>644</v>
      </c>
      <c r="I28" s="57" t="s">
        <v>776</v>
      </c>
      <c r="J28" s="57" t="s">
        <v>1504</v>
      </c>
      <c r="K28" s="57" t="s">
        <v>1553</v>
      </c>
      <c r="L28" s="57" t="s">
        <v>1494</v>
      </c>
      <c r="M28" s="57" t="s">
        <v>1494</v>
      </c>
      <c r="N28" s="299">
        <v>11652</v>
      </c>
      <c r="O28" s="58" t="s">
        <v>1229</v>
      </c>
      <c r="P28" s="299">
        <v>16.9127196</v>
      </c>
      <c r="Q28" s="299">
        <v>0</v>
      </c>
      <c r="R28" s="293">
        <v>0.395157</v>
      </c>
      <c r="S28" s="46"/>
      <c r="T28" s="46">
        <v>197067</v>
      </c>
      <c r="U28" s="46">
        <v>197067</v>
      </c>
      <c r="V28" s="307">
        <v>0.05254688414924854</v>
      </c>
      <c r="W28" s="307">
        <v>3.862833039809518E-05</v>
      </c>
      <c r="X28" s="60" t="s">
        <v>763</v>
      </c>
    </row>
    <row r="29" spans="1:24" ht="15.75">
      <c r="A29" s="61" t="str">
        <f t="shared" si="0"/>
        <v>Expat Romania BET UCITS ETF</v>
      </c>
      <c r="B29" s="61" t="str">
        <f t="shared" si="1"/>
        <v>05-1636</v>
      </c>
      <c r="C29" s="61">
        <f t="shared" si="2"/>
        <v>44926</v>
      </c>
      <c r="D29" s="56">
        <v>18</v>
      </c>
      <c r="E29" s="56" t="s">
        <v>1554</v>
      </c>
      <c r="F29" s="56" t="s">
        <v>1555</v>
      </c>
      <c r="G29" s="57" t="s">
        <v>263</v>
      </c>
      <c r="H29" s="57" t="s">
        <v>644</v>
      </c>
      <c r="I29" s="57" t="s">
        <v>776</v>
      </c>
      <c r="J29" s="57" t="s">
        <v>1504</v>
      </c>
      <c r="K29" s="57" t="s">
        <v>1556</v>
      </c>
      <c r="L29" s="57" t="s">
        <v>1494</v>
      </c>
      <c r="M29" s="57" t="s">
        <v>1494</v>
      </c>
      <c r="N29" s="299">
        <v>53805</v>
      </c>
      <c r="O29" s="58" t="s">
        <v>1229</v>
      </c>
      <c r="P29" s="299">
        <v>5.137041</v>
      </c>
      <c r="Q29" s="299">
        <v>0</v>
      </c>
      <c r="R29" s="293">
        <v>0.395157</v>
      </c>
      <c r="S29" s="46"/>
      <c r="T29" s="46">
        <v>276398</v>
      </c>
      <c r="U29" s="46">
        <v>276398</v>
      </c>
      <c r="V29" s="307">
        <v>0.07370008010008777</v>
      </c>
      <c r="W29" s="307">
        <v>7.720603070920561E-05</v>
      </c>
      <c r="X29" s="60" t="s">
        <v>763</v>
      </c>
    </row>
    <row r="30" spans="1:24" ht="15.75">
      <c r="A30" s="61" t="str">
        <f t="shared" si="0"/>
        <v>Expat Romania BET UCITS ETF</v>
      </c>
      <c r="B30" s="61" t="str">
        <f t="shared" si="1"/>
        <v>05-1636</v>
      </c>
      <c r="C30" s="61">
        <f t="shared" si="2"/>
        <v>44926</v>
      </c>
      <c r="D30" s="56">
        <v>19</v>
      </c>
      <c r="E30" s="56" t="s">
        <v>1557</v>
      </c>
      <c r="F30" s="56" t="s">
        <v>1558</v>
      </c>
      <c r="G30" s="57" t="s">
        <v>263</v>
      </c>
      <c r="H30" s="57" t="s">
        <v>546</v>
      </c>
      <c r="I30" s="57" t="s">
        <v>776</v>
      </c>
      <c r="J30" s="57" t="s">
        <v>1504</v>
      </c>
      <c r="K30" s="57" t="s">
        <v>1559</v>
      </c>
      <c r="L30" s="57" t="s">
        <v>1494</v>
      </c>
      <c r="M30" s="57" t="s">
        <v>1494</v>
      </c>
      <c r="N30" s="299">
        <v>6177</v>
      </c>
      <c r="O30" s="58" t="s">
        <v>1229</v>
      </c>
      <c r="P30" s="299">
        <v>3.3548829299999996</v>
      </c>
      <c r="Q30" s="299">
        <v>0</v>
      </c>
      <c r="R30" s="293">
        <v>0.395157</v>
      </c>
      <c r="S30" s="46"/>
      <c r="T30" s="46">
        <v>20723</v>
      </c>
      <c r="U30" s="46">
        <v>20723</v>
      </c>
      <c r="V30" s="307">
        <v>0.005525679490857817</v>
      </c>
      <c r="W30" s="307">
        <v>0.000154425</v>
      </c>
      <c r="X30" s="60" t="s">
        <v>763</v>
      </c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3638665</v>
      </c>
      <c r="V212" s="632">
        <f>SUM(V12:V211)</f>
        <v>0.9702309783623104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3638665</v>
      </c>
      <c r="V264" s="644">
        <f>V212+V263</f>
        <v>0.9702309783623104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