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<sst xmlns="http://schemas.openxmlformats.org/spreadsheetml/2006/main" count="3371" uniqueCount="1561">
  <si>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</si>
  <si>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</si>
  <si>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</si>
  <si>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</si>
  <si>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</si>
  <si>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</si>
  <si>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</si>
  <si>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</si>
  <si>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</si>
  <si>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</si>
  <si>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</si>
  <si>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</si>
  <si>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</si>
  <si>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</si>
  <si>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</si>
  <si>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</si>
  <si>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</si>
  <si>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</si>
  <si>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</si>
  <si>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</si>
  <si>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</si>
  <si>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</si>
  <si>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</si>
  <si>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</si>
  <si>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</si>
  <si>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</si>
  <si>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</si>
  <si>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</si>
  <si>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</si>
  <si>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</si>
  <si>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</si>
  <si>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</si>
  <si>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</si>
  <si>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</si>
  <si>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</si>
  <si>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</si>
  <si>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</si>
  <si>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</si>
  <si>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</si>
  <si>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</si>
  <si>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</si>
  <si>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</si>
  <si>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</si>
  <si>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</si>
  <si>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</si>
  <si>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</si>
  <si>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</si>
  <si>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</si>
  <si>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</si>
  <si>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</si>
  <si>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</si>
  <si>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</si>
  <si>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</si>
  <si>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</si>
  <si>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</si>
  <si>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</si>
  <si>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</si>
  <si>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</si>
  <si>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</si>
  <si>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</si>
  <si>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</si>
  <si>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</si>
  <si>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</si>
  <si>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</si>
  <si>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</si>
  <si>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</si>
  <si>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</si>
  <si>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</si>
  <si>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</si>
  <si>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</si>
  <si>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</si>
  <si>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</si>
  <si>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</si>
  <si>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</si>
  <si>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</si>
  <si>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</si>
  <si>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</si>
  <si>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</si>
  <si>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</si>
  <si>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</si>
  <si>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</si>
  <si>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</si>
  <si>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</si>
  <si>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</si>
  <si>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</si>
  <si>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</si>
  <si>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</si>
  <si>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</si>
  <si>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</si>
  <si>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</si>
  <si>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</si>
  <si>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</si>
  <si>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</si>
  <si>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</si>
  <si>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</si>
  <si>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</si>
  <si>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</si>
  <si>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</si>
  <si>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</si>
  <si>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</si>
  <si>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</si>
  <si>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</si>
  <si>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</si>
  <si>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</si>
  <si>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</si>
  <si>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</si>
  <si>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</si>
  <si>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</si>
  <si>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</si>
  <si>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</si>
  <si>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</si>
  <si>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</si>
  <si>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</si>
  <si>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</si>
  <si>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</si>
  <si>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</si>
  <si>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</si>
  <si>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</si>
  <si>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</si>
  <si>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</si>
  <si>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</si>
  <si>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</si>
  <si>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</si>
  <si>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</si>
  <si>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</si>
  <si>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</si>
  <si>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</si>
  <si>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</si>
  <si>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</si>
  <si>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</si>
  <si>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</si>
  <si>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</si>
  <si>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</si>
  <si>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</si>
  <si>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</si>
  <si>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</si>
  <si>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</si>
  <si>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</si>
  <si>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</si>
  <si>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</si>
  <si>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</si>
  <si>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</si>
  <si>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</si>
  <si>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</si>
  <si>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</si>
  <si>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</si>
  <si>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</si>
  <si>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</si>
  <si>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</si>
  <si>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</si>
  <si>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</si>
  <si>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</si>
  <si>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</si>
  <si>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</si>
  <si>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</si>
  <si>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</si>
  <si>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</si>
  <si>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</si>
  <si>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</si>
  <si>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</si>
  <si>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</si>
  <si>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</si>
  <si>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</si>
  <si>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</si>
  <si>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</si>
  <si>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</si>
  <si>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</si>
  <si>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</si>
  <si>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</si>
  <si>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</si>
  <si>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</si>
  <si>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</si>
  <si>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</si>
  <si>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</si>
  <si>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</si>
  <si>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</si>
  <si>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</si>
  <si>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</si>
  <si>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</si>
  <si>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</si>
  <si>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</si>
  <si>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</si>
  <si>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</si>
  <si>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</si>
  <si>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</si>
  <si>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</si>
  <si>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</si>
  <si>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</si>
  <si>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</si>
  <si>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</si>
  <si>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</si>
  <si>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</si>
  <si>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</si>
  <si>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</si>
  <si>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</si>
  <si>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</si>
  <si>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</si>
  <si>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</si>
  <si>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</si>
  <si>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</si>
  <si>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</si>
  <si>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</si>
  <si>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</si>
  <si>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</si>
  <si>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</si>
  <si>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</si>
  <si>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</si>
  <si>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</si>
  <si>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</si>
  <si>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</si>
  <si>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</si>
  <si>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</si>
  <si>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</si>
  <si>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</si>
  <si>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</si>
  <si>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</si>
  <si>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</si>
  <si>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</si>
  <si>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</si>
  <si>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</si>
  <si>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</si>
  <si>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</si>
  <si>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</si>
  <si>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</si>
  <si>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</si>
  <si>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</si>
  <si>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</si>
  <si>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</si>
  <si>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</si>
  <si>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</si>
  <si>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</si>
  <si>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</si>
  <si>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</si>
  <si>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</si>
  <si>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</si>
  <si>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</si>
  <si>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</si>
  <si>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</si>
  <si>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</si>
  <si>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</si>
  <si>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</si>
  <si>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</si>
  <si>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</si>
  <si>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</si>
  <si>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</si>
  <si>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</si>
  <si>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</si>
  <si>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</si>
  <si>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</si>
  <si>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</si>
  <si>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</si>
  <si>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</si>
  <si>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</si>
  <si>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</si>
  <si>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</si>
  <si>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</si>
  <si>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</si>
  <si>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</si>
  <si>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</si>
  <si>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</si>
  <si>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</si>
  <si>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</si>
  <si>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</si>
  <si>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</si>
  <si>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</si>
  <si>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</si>
  <si>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</si>
  <si>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</si>
  <si>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</si>
  <si>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</si>
  <si>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</si>
  <si>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</si>
  <si>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</si>
  <si>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</si>
  <si>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</si>
  <si>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</si>
  <si>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</si>
  <si>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</si>
  <si>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</si>
  <si>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</si>
  <si>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</si>
  <si>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</si>
  <si>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</si>
  <si>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</si>
  <si>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</si>
  <si>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</si>
  <si>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</si>
  <si>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</si>
  <si>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</si>
  <si>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</si>
  <si>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</si>
  <si>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</si>
  <si>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</si>
  <si>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</si>
  <si>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</si>
  <si>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</si>
  <si>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</si>
  <si>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</si>
  <si>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</si>
  <si>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</si>
  <si>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</si>
  <si>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</si>
  <si>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</si>
  <si>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</si>
  <si>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</si>
  <si>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</si>
  <si>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</si>
  <si>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</si>
  <si>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</si>
  <si>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</si>
  <si>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</si>
  <si>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</si>
  <si>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</si>
  <si>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</si>
  <si>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</si>
  <si>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</si>
  <si>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</si>
  <si>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</si>
  <si>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</si>
  <si>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</si>
  <si>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</si>
  <si>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</si>
  <si>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</si>
  <si>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</si>
  <si>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</si>
  <si>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</si>
  <si>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</si>
  <si>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</si>
  <si>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</si>
  <si>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</si>
  <si>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</si>
  <si>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</si>
  <si>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</si>
  <si>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</si>
  <si>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</si>
  <si>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</si>
  <si>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</si>
  <si>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</si>
  <si>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</si>
  <si>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</si>
  <si>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</si>
  <si>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</si>
  <si>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</si>
  <si>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</si>
  <si>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</si>
  <si>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</si>
  <si>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</si>
  <si>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</si>
  <si>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</si>
  <si>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</si>
  <si>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</si>
  <si>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</si>
  <si>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</si>
  <si>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</si>
  <si>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</si>
  <si>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</si>
  <si>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</si>
  <si>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</si>
  <si>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</si>
  <si>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</si>
  <si>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</si>
  <si>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</si>
  <si>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</si>
  <si>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</si>
  <si>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</si>
  <si>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</si>
  <si>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</si>
  <si>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</si>
  <si>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</si>
  <si>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</si>
  <si>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</si>
  <si>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</si>
  <si>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</si>
  <si>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</si>
  <si>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</si>
  <si>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</si>
  <si>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</si>
  <si>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</si>
  <si>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</si>
  <si>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</si>
  <si>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</si>
  <si>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</si>
  <si>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</si>
  <si>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</si>
  <si>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</si>
  <si>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</si>
  <si>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</si>
  <si>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</si>
  <si>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</si>
  <si>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</si>
  <si>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</si>
  <si>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</si>
  <si>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</si>
  <si>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</si>
  <si>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</si>
  <si>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</si>
  <si>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</si>
  <si>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</si>
  <si>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</si>
  <si>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</si>
  <si>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</si>
  <si>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</si>
  <si>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</si>
  <si>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</si>
  <si>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</si>
  <si>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</si>
  <si>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</si>
  <si>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</si>
  <si>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</si>
  <si>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</si>
  <si>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</si>
  <si>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</si>
  <si>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</si>
  <si>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</si>
  <si>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</si>
  <si>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</si>
  <si>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</si>
  <si>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</si>
  <si>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</si>
  <si>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</si>
  <si>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</si>
  <si>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</si>
  <si>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</si>
  <si>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</si>
  <si>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</si>
  <si>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</si>
  <si>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</si>
  <si>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</si>
  <si>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</si>
  <si>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</si>
  <si>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</si>
  <si>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</si>
  <si>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</si>
  <si>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</si>
  <si>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</si>
  <si>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</si>
  <si>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</si>
  <si>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</si>
  <si>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</si>
  <si>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</si>
  <si>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</si>
  <si>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</si>
  <si>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</si>
  <si>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</si>
  <si>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</si>
  <si>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</si>
  <si>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</si>
  <si>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</si>
  <si>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</si>
  <si>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</si>
  <si>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</si>
  <si>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</si>
  <si>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</si>
  <si>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</si>
  <si>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</si>
  <si>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</si>
  <si>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</si>
  <si>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</si>
  <si>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</si>
  <si>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</si>
  <si>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</si>
  <si>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</si>
  <si>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</si>
  <si>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</si>
  <si>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</si>
  <si>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</si>
  <si>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</si>
  <si>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</si>
  <si>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</si>
  <si>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</si>
  <si>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</si>
  <si>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</si>
  <si>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</si>
  <si>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</si>
  <si>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</si>
  <si>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</si>
  <si>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</si>
  <si>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</si>
  <si>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</si>
  <si>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</si>
  <si>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</si>
  <si>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</si>
  <si>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</si>
  <si>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</si>
  <si>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</si>
  <si>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</si>
  <si>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</si>
  <si>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</si>
  <si>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</si>
  <si>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</si>
  <si>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</si>
  <si>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</si>
  <si>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</si>
  <si>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</si>
  <si>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</si>
  <si>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</si>
  <si>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</si>
  <si>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</si>
  <si>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</si>
  <si>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</si>
  <si>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</si>
  <si>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</si>
  <si>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</si>
  <si>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</si>
  <si>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</si>
  <si>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</si>
  <si>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</si>
  <si>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</si>
  <si>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</si>
  <si>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</si>
  <si>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</si>
  <si>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</si>
  <si>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</si>
  <si>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</si>
  <si>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</si>
  <si>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</si>
  <si>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</si>
  <si>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</si>
  <si>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</si>
  <si>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</si>
  <si>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</si>
  <si>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</si>
  <si>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</si>
  <si>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</si>
  <si>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</si>
  <si>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</si>
  <si>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</si>
  <si>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</si>
  <si>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</si>
  <si>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</si>
  <si>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</si>
  <si>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</si>
  <si>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</si>
  <si>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</si>
  <si>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</si>
  <si>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</si>
  <si>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</si>
  <si>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</si>
  <si>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</si>
  <si>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</si>
  <si>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</si>
  <si>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</si>
  <si>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</si>
  <si>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</si>
  <si>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</si>
  <si>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</si>
  <si>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</si>
  <si>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</si>
  <si>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</si>
  <si>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</si>
  <si>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</si>
  <si>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</si>
  <si>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</si>
  <si>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</si>
  <si>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</si>
  <si>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</si>
  <si>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</si>
  <si>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</si>
  <si>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</si>
  <si>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</si>
  <si>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</si>
  <si>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</si>
  <si>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</si>
  <si>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</si>
  <si>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</si>
  <si>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</si>
  <si>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</si>
  <si>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</si>
  <si>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</si>
  <si>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</si>
  <si>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</si>
  <si>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</si>
  <si>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</si>
  <si>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</si>
  <si>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</si>
  <si>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</si>
  <si>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</si>
  <si>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</si>
  <si>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</si>
  <si>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</si>
  <si>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</si>
  <si>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</si>
  <si>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</si>
  <si>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</si>
  <si>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</si>
  <si>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</si>
  <si>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</si>
  <si>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</si>
  <si>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</si>
  <si>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</si>
  <si>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</si>
  <si>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</si>
  <si>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</si>
  <si>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</si>
  <si>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</si>
  <si>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</si>
  <si>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</si>
  <si>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</si>
  <si>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</si>
  <si>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</si>
  <si>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</si>
  <si>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</si>
  <si>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</si>
  <si>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</si>
  <si>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</si>
  <si>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</si>
  <si>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</si>
  <si>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</si>
  <si>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</si>
  <si>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</si>
  <si>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</si>
  <si>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</si>
  <si>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</si>
  <si>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</si>
  <si>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</si>
  <si>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</si>
  <si>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</si>
  <si>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</si>
  <si>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</si>
  <si>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</si>
  <si>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</si>
  <si>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</si>
  <si>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</si>
  <si>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</si>
  <si>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</si>
  <si>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</si>
  <si>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</si>
  <si>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</si>
  <si>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</si>
  <si>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</si>
  <si>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</si>
  <si>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</si>
  <si>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</si>
  <si>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</si>
  <si>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</si>
  <si>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</si>
  <si>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</si>
  <si>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</si>
  <si>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</si>
  <si>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</si>
  <si>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</si>
  <si>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</si>
  <si>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</si>
  <si>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</si>
  <si>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</si>
  <si>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</si>
  <si>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</si>
  <si>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</si>
  <si>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</si>
  <si>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</si>
  <si>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</si>
  <si>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</si>
  <si>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</si>
  <si>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</si>
  <si>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</si>
  <si>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</si>
  <si>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</si>
  <si>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</si>
  <si>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</si>
  <si>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</si>
  <si>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</si>
  <si>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</si>
  <si>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</si>
  <si>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</si>
  <si>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</si>
  <si>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</si>
  <si>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</si>
  <si>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</si>
  <si>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</si>
  <si>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</si>
  <si>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</si>
  <si>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</si>
  <si>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</si>
  <si>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</si>
  <si>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</si>
  <si>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</si>
  <si>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</si>
  <si>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</si>
  <si>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</si>
  <si>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</si>
  <si>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</si>
  <si>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</si>
  <si>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</si>
  <si>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</si>
  <si>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</si>
  <si>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</si>
  <si>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</si>
  <si>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</si>
  <si>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</si>
  <si>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</si>
  <si>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</si>
  <si>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</si>
  <si>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</si>
  <si>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</si>
  <si>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</si>
  <si>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</si>
  <si>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</si>
  <si>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</si>
  <si>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</si>
  <si>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</si>
  <si>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</si>
  <si>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</si>
  <si>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</si>
  <si>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</si>
  <si>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</si>
  <si>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</si>
  <si>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</si>
  <si>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</si>
  <si>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</si>
  <si>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</si>
  <si>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</si>
  <si>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</si>
  <si>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</si>
  <si>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</si>
  <si>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</si>
  <si>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</si>
  <si>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</si>
  <si>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</si>
  <si>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</si>
  <si>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</si>
  <si>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</si>
  <si>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</si>
  <si>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</si>
  <si>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</si>
  <si>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</si>
  <si>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</si>
  <si>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</si>
  <si>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</si>
  <si>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</si>
  <si>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</si>
  <si>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</si>
  <si>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</si>
  <si>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</si>
  <si>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</si>
  <si>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</si>
  <si>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</si>
  <si>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</si>
  <si>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</si>
  <si>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</si>
  <si>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</si>
  <si>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</si>
  <si>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</si>
  <si>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</si>
  <si>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</si>
  <si>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</si>
  <si>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</si>
  <si>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</si>
  <si>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</si>
  <si>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</si>
  <si>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</si>
  <si>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</si>
  <si>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</si>
  <si>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</si>
  <si>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</si>
  <si>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</si>
  <si>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</si>
  <si>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</si>
  <si>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</si>
  <si>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</si>
  <si>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</si>
  <si>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</si>
  <si>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</si>
  <si>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</si>
  <si>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</si>
  <si>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</si>
  <si>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</si>
  <si>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</si>
  <si>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</si>
  <si>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</si>
  <si>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</si>
  <si>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</si>
  <si>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</si>
  <si>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</si>
  <si>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</si>
  <si>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</si>
  <si>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</si>
  <si>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</si>
  <si>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</si>
  <si>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</si>
  <si>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</si>
  <si>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</si>
  <si>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</si>
  <si>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</si>
  <si>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</si>
  <si>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</si>
  <si>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</si>
  <si>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</si>
  <si>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</si>
  <si>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</si>
  <si>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</si>
  <si>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</si>
  <si>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</si>
  <si>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</si>
  <si>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</si>
  <si>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</si>
  <si>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</si>
  <si>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</si>
  <si>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</si>
  <si>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</si>
  <si>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</si>
  <si>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</si>
  <si>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</si>
  <si>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</si>
  <si>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</si>
  <si>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</si>
  <si>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</si>
  <si>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</si>
  <si>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</si>
  <si>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</si>
  <si>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</si>
  <si>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</si>
  <si>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</si>
  <si>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</si>
  <si>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</si>
  <si>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</si>
  <si>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</si>
  <si>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</si>
  <si>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</si>
  <si>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</si>
  <si>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</si>
  <si>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</si>
  <si>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</si>
  <si>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</si>
  <si>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</si>
  <si>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</si>
  <si>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</si>
  <si>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</si>
  <si>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</si>
  <si>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</si>
  <si>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</si>
  <si>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</si>
  <si>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</si>
  <si>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</si>
  <si>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</si>
  <si>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</si>
  <si>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</si>
  <si>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</si>
  <si>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</si>
  <si>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</si>
  <si>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</si>
  <si>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</si>
  <si>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</si>
  <si>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</si>
  <si>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</si>
  <si>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</si>
  <si>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</si>
  <si>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</si>
  <si>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</si>
  <si>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</si>
  <si>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</si>
  <si>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</si>
  <si>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</si>
  <si>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</si>
  <si>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</si>
  <si>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</si>
  <si>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</si>
  <si>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</si>
  <si>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</si>
  <si>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</si>
  <si>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</si>
  <si>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</si>
  <si>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</si>
  <si>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</si>
  <si>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</si>
  <si>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</si>
  <si>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</si>
  <si>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</si>
  <si>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</si>
  <si>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</si>
  <si>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</si>
  <si>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</si>
  <si>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</si>
  <si>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</si>
  <si>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</si>
  <si>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</si>
  <si>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</si>
  <si>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</si>
  <si>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</si>
  <si>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</si>
  <si>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</si>
  <si>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</si>
  <si>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</si>
  <si>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</si>
  <si>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</si>
  <si>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</si>
  <si>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</si>
  <si>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</si>
  <si>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</si>
  <si>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</si>
  <si>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</si>
  <si>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</si>
  <si>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</si>
  <si>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</si>
  <si>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</si>
  <si>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</si>
  <si>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</si>
  <si>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</si>
  <si>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</si>
  <si>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</si>
  <si>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</si>
  <si>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</si>
  <si>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</si>
  <si>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</si>
  <si>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</si>
  <si>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</si>
  <si>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</si>
  <si>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</si>
  <si>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</si>
  <si>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</si>
  <si>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</si>
  <si>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</si>
  <si>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</si>
  <si>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</si>
  <si>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</si>
  <si>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</si>
  <si>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</si>
  <si>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</si>
  <si>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</si>
  <si>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</si>
  <si>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</si>
  <si>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</si>
  <si>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</si>
  <si>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</si>
  <si>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</si>
  <si>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</si>
  <si>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</si>
  <si>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</si>
  <si>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</si>
  <si>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</si>
  <si>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</si>
  <si>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</si>
  <si>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</si>
  <si>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</si>
  <si>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</si>
  <si>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</si>
  <si>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</si>
  <si>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</si>
  <si>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</si>
  <si>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</si>
  <si>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</si>
  <si>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</si>
  <si>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</si>
  <si>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</si>
  <si>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</si>
  <si>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</si>
  <si>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</si>
  <si>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</si>
  <si>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</si>
  <si>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</si>
  <si>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</si>
  <si>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</si>
  <si>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</si>
  <si>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</si>
  <si>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</si>
  <si>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</si>
  <si>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</si>
  <si>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</si>
  <si>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</si>
  <si>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</si>
  <si>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</si>
  <si>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</si>
  <si>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</si>
  <si>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</si>
  <si>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</si>
  <si>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</si>
  <si>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</si>
  <si>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</si>
  <si>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</si>
  <si>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</si>
  <si>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</si>
  <si>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</si>
  <si>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</si>
  <si>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</si>
  <si>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</si>
  <si>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</si>
  <si>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</si>
  <si>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</si>
  <si>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</si>
  <si>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</si>
  <si>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</si>
  <si>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</si>
  <si>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</si>
  <si>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</si>
  <si>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</si>
  <si>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</si>
  <si>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</si>
  <si>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</si>
  <si>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</si>
  <si>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</si>
  <si>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</si>
  <si>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</si>
  <si>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</si>
  <si>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</si>
  <si>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</si>
  <si>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</si>
  <si>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</si>
  <si>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</si>
  <si>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</si>
  <si>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</si>
  <si>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</si>
  <si>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</si>
  <si>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</si>
  <si>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</si>
  <si>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</si>
  <si>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</si>
  <si>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</si>
  <si>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</si>
  <si>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</si>
  <si>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</si>
  <si>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</si>
  <si>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</si>
  <si>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</si>
  <si>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</si>
  <si>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</si>
  <si>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</si>
  <si>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</si>
  <si>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</si>
  <si>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</si>
  <si>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</si>
  <si>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</si>
  <si>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</si>
  <si>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</si>
  <si>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</si>
  <si>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</si>
  <si>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</si>
  <si>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</si>
  <si>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</si>
  <si>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</si>
  <si>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</si>
  <si>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</si>
  <si>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</si>
  <si>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</si>
  <si>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</si>
  <si>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</si>
  <si>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</si>
  <si>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</si>
  <si>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</si>
  <si>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</si>
  <si>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</si>
  <si>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</si>
  <si>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</si>
  <si>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</si>
  <si>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</si>
  <si>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</si>
  <si>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</si>
  <si>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</si>
  <si>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</si>
  <si>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</si>
  <si>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</si>
  <si>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</si>
  <si>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</si>
  <si>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</si>
  <si>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</si>
  <si>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</si>
  <si>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</si>
  <si>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</si>
  <si>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</si>
  <si>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</si>
  <si>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</si>
  <si>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</si>
  <si>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</si>
  <si>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</si>
  <si>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</si>
  <si>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</si>
  <si>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</si>
  <si>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</si>
  <si>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</si>
  <si>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</si>
  <si>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</si>
  <si>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</si>
  <si>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</si>
  <si>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</si>
  <si>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</si>
  <si>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</si>
  <si>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</si>
  <si>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</si>
  <si>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</si>
  <si>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</si>
  <si>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</si>
  <si>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</si>
  <si>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</si>
  <si>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</si>
  <si>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</si>
  <si>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</si>
  <si>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</si>
  <si>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</si>
  <si>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</si>
  <si>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</si>
  <si>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</si>
  <si>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</si>
  <si>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</si>
  <si>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</si>
  <si>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</si>
  <si>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</si>
  <si>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</si>
  <si>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</si>
  <si>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</si>
  <si>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</si>
  <si>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</si>
  <si>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</si>
  <si>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</si>
  <si>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</si>
  <si>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</si>
  <si>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</si>
  <si>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</si>
  <si>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</si>
  <si>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</si>
  <si>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</si>
  <si>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</si>
  <si>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</si>
  <si>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</si>
  <si>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</si>
  <si>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</si>
  <si>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</si>
  <si>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</si>
  <si>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</si>
  <si>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</si>
  <si>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</si>
  <si>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</si>
  <si>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</si>
  <si>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</si>
  <si>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</si>
  <si>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</si>
  <si>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</si>
  <si>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</si>
  <si>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</si>
  <si>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</si>
  <si>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</si>
  <si>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</si>
  <si>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</si>
  <si>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</si>
  <si>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</si>
  <si>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</si>
  <si>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</si>
  <si>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</si>
  <si>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</si>
  <si>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</si>
  <si>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</si>
  <si>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</si>
  <si>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</si>
  <si>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</si>
  <si>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</si>
  <si>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</si>
  <si>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</si>
  <si>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</si>
  <si>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</si>
  <si>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</si>
  <si>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</si>
  <si>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</si>
  <si>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</si>
  <si>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</si>
  <si>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</si>
  <si>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</si>
  <si>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</si>
  <si>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</si>
  <si>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</si>
  <si>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</si>
  <si>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</si>
  <si>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</si>
  <si>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</si>
  <si>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</si>
  <si>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</si>
  <si>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</si>
  <si>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</si>
  <si>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</si>
  <si>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</si>
  <si>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</si>
  <si>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</si>
  <si>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</si>
  <si>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</si>
  <si>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</si>
  <si>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</si>
  <si>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</si>
  <si>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</si>
  <si>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</si>
  <si>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</si>
  <si>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</si>
  <si>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</si>
  <si>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</si>
  <si>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</si>
  <si>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</si>
  <si>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</si>
  <si>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</si>
  <si>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</si>
  <si>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</si>
  <si>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</si>
  <si>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</si>
  <si>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</si>
  <si>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</si>
  <si>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</si>
  <si>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</si>
  <si>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</si>
  <si>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</si>
  <si>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</si>
  <si>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</si>
  <si>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</si>
  <si>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</si>
  <si>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</si>
  <si>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</si>
  <si>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</si>
  <si>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</si>
  <si>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</si>
  <si>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</si>
  <si>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</si>
  <si>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</si>
  <si>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</si>
  <si>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</si>
  <si>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</si>
  <si>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</si>
  <si>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</si>
  <si>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</si>
  <si>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</si>
  <si>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</si>
  <si>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</si>
  <si>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</si>
  <si>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</si>
  <si>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</si>
  <si>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</si>
  <si>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</si>
  <si>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</si>
  <si>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</si>
  <si>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</si>
  <si>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</si>
  <si>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</si>
  <si>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</si>
  <si>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</si>
  <si>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</si>
  <si>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</si>
  <si>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</si>
  <si>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</si>
  <si>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</si>
  <si>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</si>
  <si>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</si>
  <si>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</si>
  <si>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</si>
  <si>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</si>
  <si>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</si>
  <si>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</si>
  <si>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</si>
  <si>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</si>
  <si>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</si>
  <si>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</si>
  <si>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</si>
  <si>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</si>
  <si>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</si>
  <si>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</si>
  <si>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</si>
  <si>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</si>
  <si>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</si>
  <si>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</si>
  <si>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</si>
  <si>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</si>
  <si>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</si>
  <si>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</si>
  <si>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</si>
  <si>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</si>
  <si>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</si>
  <si>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</si>
  <si>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</si>
  <si>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</si>
  <si>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</si>
  <si>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</si>
  <si>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</si>
  <si>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</si>
  <si>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</si>
  <si>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</si>
  <si>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</si>
  <si>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</si>
  <si>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</si>
  <si>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</si>
  <si>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</si>
  <si>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</si>
  <si>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</si>
  <si>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</si>
  <si>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</si>
  <si>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</si>
  <si>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</si>
  <si>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</si>
  <si>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</si>
  <si>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</si>
  <si>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</si>
  <si>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</si>
  <si>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</si>
  <si>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</si>
  <si>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</si>
  <si>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</si>
  <si>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</si>
  <si>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</si>
  <si>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</si>
  <si>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</si>
  <si>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</si>
  <si>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</si>
  <si>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</si>
  <si>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</si>
  <si>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</si>
  <si>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</si>
  <si>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</si>
  <si>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</si>
  <si>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</si>
  <si>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</si>
  <si>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</si>
  <si>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</si>
  <si>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</si>
  <si>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</si>
  <si>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</si>
  <si>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</si>
  <si>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</si>
  <si>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</si>
  <si>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</si>
  <si>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</si>
  <si>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</si>
  <si>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</si>
  <si>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</si>
  <si>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</si>
  <si>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</si>
  <si>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</si>
  <si>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</si>
  <si>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</si>
  <si>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</si>
  <si>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</si>
  <si>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</si>
  <si>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</si>
  <si>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</si>
  <si>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</si>
  <si>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</si>
  <si>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</si>
  <si>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</si>
  <si>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</si>
  <si>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</si>
  <si>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</si>
  <si>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</si>
  <si>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</si>
  <si>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</si>
  <si>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</si>
  <si>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</si>
  <si>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</si>
  <si>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</si>
  <si>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</si>
  <si>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</si>
  <si>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</si>
  <si>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</si>
  <si>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</si>
  <si>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</si>
  <si>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</si>
  <si>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</si>
  <si>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</si>
  <si>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</si>
  <si>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</si>
  <si>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</si>
  <si>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</si>
  <si>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</si>
  <si>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</si>
  <si>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</si>
  <si>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</si>
  <si>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</si>
  <si>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</si>
  <si>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</si>
  <si>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</si>
  <si>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</si>
  <si>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</si>
  <si>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</si>
  <si>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</si>
  <si>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</si>
  <si>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</si>
  <si>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</si>
  <si>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</si>
  <si>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</si>
  <si>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</si>
  <si>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</si>
  <si>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</si>
  <si>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</si>
  <si>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</si>
  <si>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</si>
  <si>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</si>
  <si>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</si>
  <si>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</si>
  <si>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</si>
  <si>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</si>
  <si>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</si>
  <si>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</si>
  <si>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</si>
  <si>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</si>
  <si>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</si>
  <si>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</si>
  <si>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</si>
  <si>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</si>
  <si>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</si>
  <si>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</si>
  <si>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</si>
  <si>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</si>
  <si>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</si>
  <si>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</si>
  <si>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</si>
  <si>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</si>
  <si>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</si>
  <si>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</si>
  <si>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</si>
  <si>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</si>
  <si>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</si>
  <si>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</si>
  <si>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</si>
  <si>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</si>
  <si>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</si>
  <si>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</si>
  <si>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</si>
  <si>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</si>
  <si>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</si>
  <si>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</si>
  <si>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</si>
  <si>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</si>
  <si>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</si>
  <si>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</si>
  <si>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</si>
  <si>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</si>
  <si>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</si>
  <si>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</si>
  <si>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</si>
  <si>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</si>
  <si>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</si>
  <si>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</si>
  <si>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</si>
  <si>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</si>
  <si>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</si>
  <si>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</si>
  <si>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</si>
  <si>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</si>
  <si>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</si>
  <si>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</si>
  <si>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</si>
  <si>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</si>
  <si>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</si>
  <si>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</si>
  <si>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</si>
  <si>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</si>
  <si>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</si>
  <si>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</si>
  <si>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</si>
  <si>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</si>
  <si>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</si>
  <si>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</si>
  <si>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</si>
  <si>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</si>
  <si>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</si>
  <si>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</si>
  <si>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</si>
  <si>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</si>
  <si>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</si>
  <si>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</si>
  <si>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</si>
  <si>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</si>
  <si>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</si>
  <si>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</si>
  <si>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</si>
  <si>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</si>
  <si>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</si>
  <si>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</si>
  <si>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</si>
  <si>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</si>
  <si>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</si>
  <si>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</si>
  <si>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</si>
  <si>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</si>
  <si>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</si>
  <si>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</si>
  <si>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</si>
  <si>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</si>
  <si>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</si>
  <si>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</si>
  <si>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</si>
  <si>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</si>
  <si>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</si>
  <si>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</si>
  <si>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</si>
  <si>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</si>
  <si>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</si>
  <si>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</si>
  <si>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</si>
  <si>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</si>
  <si>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</si>
  <si>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</si>
  <si>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</si>
  <si>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</si>
  <si>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</si>
  <si>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</si>
  <si>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</si>
  <si>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</si>
  <si>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</si>
  <si>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</si>
  <si>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</si>
  <si>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</si>
  <si>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</si>
  <si>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</si>
  <si>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</si>
  <si>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</si>
  <si>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</si>
  <si>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Позицията е влезнала в инв. лимит вследствие намаляване на теглото ѝ в портфейла на Фонда.</t>
  </si>
  <si>
    <t>София ул. Георги С. Раковски 96А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</si>
  <si>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</si>
  <si>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>02/980 1881</t>
  </si>
  <si>
    <t xml:space="preserve">По причини извън контрола на УД „Експат Асет Мениджмънт“ ЕАД: Пазарната цена на позицията в акции на MAKEDONSKI TELEKOM се е увеличила. </t>
  </si>
  <si>
    <t>Expat Poland WIG20 UCITS ETF</t>
  </si>
  <si>
    <t>05-1635</t>
  </si>
  <si>
    <t>177233744</t>
  </si>
  <si>
    <t>PGE SA</t>
  </si>
  <si>
    <t>PLPGER000010</t>
  </si>
  <si>
    <t>Warsaw Stock-Exchange</t>
  </si>
  <si>
    <t>PGE PW</t>
  </si>
  <si>
    <t>JASTRZEBSKA SPOLKA WEGLOWA S</t>
  </si>
  <si>
    <t>PLJSW0000015</t>
  </si>
  <si>
    <t>JSW PW</t>
  </si>
  <si>
    <t>CYFROWY POLSAT SA</t>
  </si>
  <si>
    <t>PLCFRPT00013</t>
  </si>
  <si>
    <t>CPS PW</t>
  </si>
  <si>
    <t>ASSECO POLAND SA</t>
  </si>
  <si>
    <t>PLSOFTB00016</t>
  </si>
  <si>
    <t>ACP PW</t>
  </si>
  <si>
    <t>POLSKI KONCERN NAFTOWY ORLEN</t>
  </si>
  <si>
    <t>PLPKN0000018</t>
  </si>
  <si>
    <t>PKN PW</t>
  </si>
  <si>
    <t>CD PROJEKT SA</t>
  </si>
  <si>
    <t>PLOPTTC00011</t>
  </si>
  <si>
    <t>CDR PW</t>
  </si>
  <si>
    <t>GRUPA KETY SA</t>
  </si>
  <si>
    <t>PLKETY000011</t>
  </si>
  <si>
    <t>KTY PW</t>
  </si>
  <si>
    <t>MBANK SA</t>
  </si>
  <si>
    <t>PLBRE0000012</t>
  </si>
  <si>
    <t>MBK PW</t>
  </si>
  <si>
    <t>PKO BANK POLSKI SA</t>
  </si>
  <si>
    <t>PLPKO0000016</t>
  </si>
  <si>
    <t>PKO PW</t>
  </si>
  <si>
    <t>BANK PEKAO SA</t>
  </si>
  <si>
    <t>PLPEKAO00016</t>
  </si>
  <si>
    <t>PEO PW</t>
  </si>
  <si>
    <t>POWSZECHNY ZAKLAD UBEZPIECZE</t>
  </si>
  <si>
    <t>PLPZU0000011</t>
  </si>
  <si>
    <t>PZU PW</t>
  </si>
  <si>
    <t>DINO POLSKA SA</t>
  </si>
  <si>
    <t>PLDINPL00011</t>
  </si>
  <si>
    <t>DNP PW</t>
  </si>
  <si>
    <t>ALLEGRO.EU SA</t>
  </si>
  <si>
    <t>LU2237380790</t>
  </si>
  <si>
    <t>ALE PW Equity</t>
  </si>
  <si>
    <t>ORANGE POLSKA SA</t>
  </si>
  <si>
    <t>PLTLKPL00017</t>
  </si>
  <si>
    <t>OPL PW</t>
  </si>
  <si>
    <t>KGHM POLSKA MIEDZ SA</t>
  </si>
  <si>
    <t>PLKGHM000017</t>
  </si>
  <si>
    <t>KGH PW</t>
  </si>
  <si>
    <t>Santander Bank Polska SA</t>
  </si>
  <si>
    <t>PLBZ00000044</t>
  </si>
  <si>
    <t>SPL PW</t>
  </si>
  <si>
    <t>LPP SA</t>
  </si>
  <si>
    <t>PLLPP0000011</t>
  </si>
  <si>
    <t>LPP PW</t>
  </si>
  <si>
    <t>PEPCO GROUP NV</t>
  </si>
  <si>
    <t>NL0015000AU7</t>
  </si>
  <si>
    <t>PCO PW</t>
  </si>
  <si>
    <t>KRUK SA</t>
  </si>
  <si>
    <t>PLKRK0000010</t>
  </si>
  <si>
    <t>KRU PW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</si>
</sst>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1500</v>
      </c>
    </row>
    <row r="12" spans="2:3" ht="15.75">
      <c r="B12" s="24" t="s">
        <v>238</v>
      </c>
      <c r="C12" s="267" t="s">
        <v>1501</v>
      </c>
    </row>
    <row r="13" spans="2:3" ht="15.75">
      <c r="B13" s="24" t="s">
        <v>239</v>
      </c>
      <c r="C13" s="267" t="s">
        <v>1502</v>
      </c>
    </row>
    <row r="14" spans="2:3" ht="15.75">
      <c r="B14" s="24" t="s">
        <v>240</v>
      </c>
      <c r="C14" s="267" t="s">
        <v>1496</v>
      </c>
    </row>
    <row r="15" spans="2:3" ht="15.75">
      <c r="B15" s="24" t="s">
        <v>241</v>
      </c>
      <c r="C15" s="267" t="s">
        <v>1496</v>
      </c>
    </row>
    <row r="16" spans="2:3" ht="15.75">
      <c r="B16" s="27" t="s">
        <v>242</v>
      </c>
      <c r="C16" s="268" t="s">
        <v>1498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POLAND WIG20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POLAND WIG20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POLAND WIG20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2" sqref="A12:H19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POLAND WIG20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1497</v>
      </c>
      <c r="C11" s="584" t="s">
        <v>1499</v>
      </c>
      <c r="D11" s="584" t="s">
        <v>1495</v>
      </c>
      <c r="E11" s="598">
        <v>44888</v>
      </c>
      <c r="F11" s="598">
        <v>44895</v>
      </c>
      <c r="G11" s="598">
        <v>45069</v>
      </c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9">
      <selection activeCell="E4" sqref="E4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POLAND WIG20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439973</v>
      </c>
      <c r="E11" s="347">
        <f>'1-SB'!D47</f>
        <v>391147</v>
      </c>
      <c r="F11" s="345"/>
    </row>
    <row r="12" spans="2:6" ht="15.75">
      <c r="B12" s="341"/>
      <c r="C12" s="341" t="s">
        <v>1353</v>
      </c>
      <c r="D12" s="346">
        <f>'1-SB'!G47</f>
        <v>439973</v>
      </c>
      <c r="E12" s="347">
        <f>'1-SB'!H47</f>
        <v>391147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2280</v>
      </c>
      <c r="E19" s="346">
        <f>'1-SB'!C25</f>
        <v>2280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2280</v>
      </c>
      <c r="E20" s="356">
        <f>'1-SB'!C22</f>
        <v>2280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938798</v>
      </c>
      <c r="E26" s="360">
        <f>'1-SB'!G11</f>
        <v>938798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-246529</v>
      </c>
      <c r="E27" s="360">
        <f>'1-SB'!G16</f>
        <v>-246529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49351</v>
      </c>
      <c r="E28" s="360">
        <f>'1-SB'!G19+'1-SB'!G21</f>
        <v>49351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-302540</v>
      </c>
      <c r="E29" s="360">
        <f>'1-SB'!G20+'1-SB'!G22</f>
        <v>-302540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439080</v>
      </c>
      <c r="E30" s="362">
        <f>'1-SB'!G24</f>
        <v>439080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893</v>
      </c>
      <c r="E44" s="356">
        <f>'1-SB'!G40</f>
        <v>893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437693</v>
      </c>
      <c r="E47" s="356">
        <f>'1-SB'!C16+'1-SB'!C37</f>
        <v>437693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Poland WIG20 UCITS ETF</v>
      </c>
      <c r="B3" s="386" t="str">
        <f aca="true" t="shared" si="1" ref="B3:B34">dfRG</f>
        <v>05-1635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Poland WIG20 UCITS ETF</v>
      </c>
      <c r="B4" s="386" t="str">
        <f t="shared" si="1"/>
        <v>05-1635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Poland WIG20 UCITS ETF</v>
      </c>
      <c r="B5" s="386" t="str">
        <f t="shared" si="1"/>
        <v>05-1635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Poland WIG20 UCITS ETF</v>
      </c>
      <c r="B6" s="386" t="str">
        <f t="shared" si="1"/>
        <v>05-1635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Poland WIG20 UCITS ETF</v>
      </c>
      <c r="B7" s="386" t="str">
        <f t="shared" si="1"/>
        <v>05-1635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Poland WIG20 UCITS ETF</v>
      </c>
      <c r="B8" s="386" t="str">
        <f t="shared" si="1"/>
        <v>05-1635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Poland WIG20 UCITS ETF</v>
      </c>
      <c r="B9" s="386" t="str">
        <f t="shared" si="1"/>
        <v>05-1635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Poland WIG20 UCITS ETF</v>
      </c>
      <c r="B10" s="386" t="str">
        <f t="shared" si="1"/>
        <v>05-1635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Poland WIG20 UCITS ETF</v>
      </c>
      <c r="B11" s="386" t="str">
        <f t="shared" si="1"/>
        <v>05-1635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Poland WIG20 UCITS ETF</v>
      </c>
      <c r="B12" s="386" t="str">
        <f t="shared" si="1"/>
        <v>05-1635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Poland WIG20 UCITS ETF</v>
      </c>
      <c r="B13" s="386" t="str">
        <f t="shared" si="1"/>
        <v>05-1635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Poland WIG20 UCITS ETF</v>
      </c>
      <c r="B14" s="386" t="str">
        <f t="shared" si="1"/>
        <v>05-1635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Poland WIG20 UCITS ETF</v>
      </c>
      <c r="B15" s="386" t="str">
        <f t="shared" si="1"/>
        <v>05-1635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2280</v>
      </c>
    </row>
    <row r="16" spans="1:7" ht="15.75">
      <c r="A16" s="385" t="str">
        <f t="shared" si="0"/>
        <v>Expat Poland WIG20 UCITS ETF</v>
      </c>
      <c r="B16" s="386" t="str">
        <f t="shared" si="1"/>
        <v>05-1635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Poland WIG20 UCITS ETF</v>
      </c>
      <c r="B17" s="386" t="str">
        <f t="shared" si="1"/>
        <v>05-1635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Poland WIG20 UCITS ETF</v>
      </c>
      <c r="B18" s="386" t="str">
        <f t="shared" si="1"/>
        <v>05-1635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2280</v>
      </c>
    </row>
    <row r="19" spans="1:7" ht="15.75">
      <c r="A19" s="385" t="str">
        <f t="shared" si="0"/>
        <v>Expat Poland WIG20 UCITS ETF</v>
      </c>
      <c r="B19" s="386" t="str">
        <f t="shared" si="1"/>
        <v>05-1635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Poland WIG20 UCITS ETF</v>
      </c>
      <c r="B20" s="386" t="str">
        <f t="shared" si="1"/>
        <v>05-1635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437693</v>
      </c>
    </row>
    <row r="21" spans="1:7" ht="15.75">
      <c r="A21" s="385" t="str">
        <f t="shared" si="0"/>
        <v>Expat Poland WIG20 UCITS ETF</v>
      </c>
      <c r="B21" s="386" t="str">
        <f t="shared" si="1"/>
        <v>05-1635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437693</v>
      </c>
    </row>
    <row r="22" spans="1:7" ht="15.75">
      <c r="A22" s="385" t="str">
        <f t="shared" si="0"/>
        <v>Expat Poland WIG20 UCITS ETF</v>
      </c>
      <c r="B22" s="386" t="str">
        <f t="shared" si="1"/>
        <v>05-1635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Poland WIG20 UCITS ETF</v>
      </c>
      <c r="B23" s="386" t="str">
        <f t="shared" si="1"/>
        <v>05-1635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Poland WIG20 UCITS ETF</v>
      </c>
      <c r="B24" s="386" t="str">
        <f t="shared" si="1"/>
        <v>05-1635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Poland WIG20 UCITS ETF</v>
      </c>
      <c r="B25" s="386" t="str">
        <f t="shared" si="1"/>
        <v>05-1635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Poland WIG20 UCITS ETF</v>
      </c>
      <c r="B26" s="386" t="str">
        <f t="shared" si="1"/>
        <v>05-1635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Poland WIG20 UCITS ETF</v>
      </c>
      <c r="B27" s="386" t="str">
        <f t="shared" si="1"/>
        <v>05-1635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Poland WIG20 UCITS ETF</v>
      </c>
      <c r="B28" s="386" t="str">
        <f t="shared" si="1"/>
        <v>05-1635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Poland WIG20 UCITS ETF</v>
      </c>
      <c r="B29" s="386" t="str">
        <f t="shared" si="1"/>
        <v>05-1635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Poland WIG20 UCITS ETF</v>
      </c>
      <c r="B30" s="386" t="str">
        <f t="shared" si="1"/>
        <v>05-1635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437693</v>
      </c>
    </row>
    <row r="31" spans="1:7" ht="15.75">
      <c r="A31" s="385" t="str">
        <f t="shared" si="0"/>
        <v>Expat Poland WIG20 UCITS ETF</v>
      </c>
      <c r="B31" s="386" t="str">
        <f t="shared" si="1"/>
        <v>05-1635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Poland WIG20 UCITS ETF</v>
      </c>
      <c r="B32" s="386" t="str">
        <f t="shared" si="1"/>
        <v>05-1635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Poland WIG20 UCITS ETF</v>
      </c>
      <c r="B33" s="386" t="str">
        <f t="shared" si="1"/>
        <v>05-1635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Poland WIG20 UCITS ETF</v>
      </c>
      <c r="B34" s="386" t="str">
        <f t="shared" si="1"/>
        <v>05-1635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Poland WIG20 UCITS ETF</v>
      </c>
      <c r="B35" s="386" t="str">
        <f aca="true" t="shared" si="4" ref="B35:B58">dfRG</f>
        <v>05-1635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Poland WIG20 UCITS ETF</v>
      </c>
      <c r="B36" s="386" t="str">
        <f t="shared" si="4"/>
        <v>05-1635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Poland WIG20 UCITS ETF</v>
      </c>
      <c r="B37" s="386" t="str">
        <f t="shared" si="4"/>
        <v>05-1635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Poland WIG20 UCITS ETF</v>
      </c>
      <c r="B38" s="386" t="str">
        <f t="shared" si="4"/>
        <v>05-1635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439973</v>
      </c>
    </row>
    <row r="39" spans="1:7" ht="15.75">
      <c r="A39" s="385" t="str">
        <f t="shared" si="3"/>
        <v>Expat Poland WIG20 UCITS ETF</v>
      </c>
      <c r="B39" s="386" t="str">
        <f t="shared" si="4"/>
        <v>05-1635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439973</v>
      </c>
    </row>
    <row r="40" spans="1:7" ht="15.75">
      <c r="A40" s="404" t="str">
        <f t="shared" si="3"/>
        <v>Expat Poland WIG20 UCITS ETF</v>
      </c>
      <c r="B40" s="405" t="str">
        <f t="shared" si="4"/>
        <v>05-1635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Poland WIG20 UCITS ETF</v>
      </c>
      <c r="B41" s="405" t="str">
        <f t="shared" si="4"/>
        <v>05-1635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938798</v>
      </c>
    </row>
    <row r="42" spans="1:7" ht="15.75">
      <c r="A42" s="404" t="str">
        <f t="shared" si="3"/>
        <v>Expat Poland WIG20 UCITS ETF</v>
      </c>
      <c r="B42" s="405" t="str">
        <f t="shared" si="4"/>
        <v>05-1635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Poland WIG20 UCITS ETF</v>
      </c>
      <c r="B43" s="405" t="str">
        <f t="shared" si="4"/>
        <v>05-1635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-246529</v>
      </c>
    </row>
    <row r="44" spans="1:7" ht="15.75">
      <c r="A44" s="404" t="str">
        <f t="shared" si="3"/>
        <v>Expat Poland WIG20 UCITS ETF</v>
      </c>
      <c r="B44" s="405" t="str">
        <f t="shared" si="4"/>
        <v>05-1635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Poland WIG20 UCITS ETF</v>
      </c>
      <c r="B45" s="405" t="str">
        <f t="shared" si="4"/>
        <v>05-1635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Poland WIG20 UCITS ETF</v>
      </c>
      <c r="B46" s="405" t="str">
        <f t="shared" si="4"/>
        <v>05-1635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-246529</v>
      </c>
    </row>
    <row r="47" spans="1:7" ht="15.75">
      <c r="A47" s="404" t="str">
        <f t="shared" si="3"/>
        <v>Expat Poland WIG20 UCITS ETF</v>
      </c>
      <c r="B47" s="405" t="str">
        <f t="shared" si="4"/>
        <v>05-1635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Poland WIG20 UCITS ETF</v>
      </c>
      <c r="B48" s="405" t="str">
        <f t="shared" si="4"/>
        <v>05-1635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-70841</v>
      </c>
    </row>
    <row r="49" spans="1:7" ht="15.75">
      <c r="A49" s="404" t="str">
        <f t="shared" si="3"/>
        <v>Expat Poland WIG20 UCITS ETF</v>
      </c>
      <c r="B49" s="405" t="str">
        <f t="shared" si="4"/>
        <v>05-1635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49351</v>
      </c>
    </row>
    <row r="50" spans="1:7" ht="15.75">
      <c r="A50" s="404" t="str">
        <f t="shared" si="3"/>
        <v>Expat Poland WIG20 UCITS ETF</v>
      </c>
      <c r="B50" s="405" t="str">
        <f t="shared" si="4"/>
        <v>05-1635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-120192</v>
      </c>
    </row>
    <row r="51" spans="1:7" ht="15.75">
      <c r="A51" s="404" t="str">
        <f t="shared" si="3"/>
        <v>Expat Poland WIG20 UCITS ETF</v>
      </c>
      <c r="B51" s="405" t="str">
        <f t="shared" si="4"/>
        <v>05-1635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Poland WIG20 UCITS ETF</v>
      </c>
      <c r="B52" s="405" t="str">
        <f t="shared" si="4"/>
        <v>05-1635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-182348</v>
      </c>
    </row>
    <row r="53" spans="1:7" ht="15.75">
      <c r="A53" s="404" t="str">
        <f t="shared" si="3"/>
        <v>Expat Poland WIG20 UCITS ETF</v>
      </c>
      <c r="B53" s="405" t="str">
        <f t="shared" si="4"/>
        <v>05-1635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-253189</v>
      </c>
    </row>
    <row r="54" spans="1:7" ht="15.75">
      <c r="A54" s="404" t="str">
        <f t="shared" si="3"/>
        <v>Expat Poland WIG20 UCITS ETF</v>
      </c>
      <c r="B54" s="405" t="str">
        <f t="shared" si="4"/>
        <v>05-1635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439080</v>
      </c>
    </row>
    <row r="55" spans="1:7" ht="15.75">
      <c r="A55" s="404" t="str">
        <f t="shared" si="3"/>
        <v>Expat Poland WIG20 UCITS ETF</v>
      </c>
      <c r="B55" s="405" t="str">
        <f t="shared" si="4"/>
        <v>05-1635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Poland WIG20 UCITS ETF</v>
      </c>
      <c r="B56" s="405" t="str">
        <f t="shared" si="4"/>
        <v>05-1635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Poland WIG20 UCITS ETF</v>
      </c>
      <c r="B57" s="405" t="str">
        <f t="shared" si="4"/>
        <v>05-1635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893</v>
      </c>
    </row>
    <row r="58" spans="1:7" ht="15.75">
      <c r="A58" s="404" t="str">
        <f t="shared" si="3"/>
        <v>Expat Poland WIG20 UCITS ETF</v>
      </c>
      <c r="B58" s="405" t="str">
        <f t="shared" si="4"/>
        <v>05-1635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247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646</v>
      </c>
    </row>
    <row r="60" spans="1:7" ht="15.75">
      <c r="A60" s="404" t="str">
        <f aca="true" t="shared" si="6" ref="A60:A81">dfName</f>
        <v>Expat Poland WIG20 UCITS ETF</v>
      </c>
      <c r="B60" s="405" t="str">
        <f aca="true" t="shared" si="7" ref="B60:B81">dfRG</f>
        <v>05-1635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Poland WIG20 UCITS ETF</v>
      </c>
      <c r="B61" s="405" t="str">
        <f t="shared" si="7"/>
        <v>05-1635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Poland WIG20 UCITS ETF</v>
      </c>
      <c r="B62" s="405" t="str">
        <f t="shared" si="7"/>
        <v>05-1635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Poland WIG20 UCITS ETF</v>
      </c>
      <c r="B63" s="405" t="str">
        <f t="shared" si="7"/>
        <v>05-1635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Poland WIG20 UCITS ETF</v>
      </c>
      <c r="B64" s="405" t="str">
        <f t="shared" si="7"/>
        <v>05-1635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Poland WIG20 UCITS ETF</v>
      </c>
      <c r="B65" s="405" t="str">
        <f t="shared" si="7"/>
        <v>05-1635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Poland WIG20 UCITS ETF</v>
      </c>
      <c r="B66" s="405" t="str">
        <f t="shared" si="7"/>
        <v>05-1635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Poland WIG20 UCITS ETF</v>
      </c>
      <c r="B67" s="405" t="str">
        <f t="shared" si="7"/>
        <v>05-1635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Poland WIG20 UCITS ETF</v>
      </c>
      <c r="B68" s="405" t="str">
        <f t="shared" si="7"/>
        <v>05-1635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Poland WIG20 UCITS ETF</v>
      </c>
      <c r="B69" s="405" t="str">
        <f t="shared" si="7"/>
        <v>05-1635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893</v>
      </c>
    </row>
    <row r="70" spans="1:7" ht="15.75">
      <c r="A70" s="404" t="str">
        <f t="shared" si="6"/>
        <v>Expat Poland WIG20 UCITS ETF</v>
      </c>
      <c r="B70" s="405" t="str">
        <f t="shared" si="7"/>
        <v>05-1635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439973</v>
      </c>
    </row>
    <row r="71" spans="1:7" ht="15.75">
      <c r="A71" s="422" t="str">
        <f t="shared" si="6"/>
        <v>Expat Poland WIG20 UCITS ETF</v>
      </c>
      <c r="B71" s="423" t="str">
        <f t="shared" si="7"/>
        <v>05-1635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Poland WIG20 UCITS ETF</v>
      </c>
      <c r="B72" s="423" t="str">
        <f t="shared" si="7"/>
        <v>05-1635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Poland WIG20 UCITS ETF</v>
      </c>
      <c r="B73" s="423" t="str">
        <f t="shared" si="7"/>
        <v>05-1635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Poland WIG20 UCITS ETF</v>
      </c>
      <c r="B74" s="423" t="str">
        <f t="shared" si="7"/>
        <v>05-1635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32201</v>
      </c>
    </row>
    <row r="75" spans="1:7" ht="31.5">
      <c r="A75" s="422" t="str">
        <f t="shared" si="6"/>
        <v>Expat Poland WIG20 UCITS ETF</v>
      </c>
      <c r="B75" s="423" t="str">
        <f t="shared" si="7"/>
        <v>05-1635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87269</v>
      </c>
    </row>
    <row r="76" spans="1:7" ht="15.75">
      <c r="A76" s="422" t="str">
        <f t="shared" si="6"/>
        <v>Expat Poland WIG20 UCITS ETF</v>
      </c>
      <c r="B76" s="423" t="str">
        <f t="shared" si="7"/>
        <v>05-1635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159384</v>
      </c>
    </row>
    <row r="77" spans="1:7" ht="15.75">
      <c r="A77" s="422" t="str">
        <f t="shared" si="6"/>
        <v>Expat Poland WIG20 UCITS ETF</v>
      </c>
      <c r="B77" s="423" t="str">
        <f t="shared" si="7"/>
        <v>05-1635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17211</v>
      </c>
    </row>
    <row r="78" spans="1:7" ht="15.75">
      <c r="A78" s="422" t="str">
        <f t="shared" si="6"/>
        <v>Expat Poland WIG20 UCITS ETF</v>
      </c>
      <c r="B78" s="423" t="str">
        <f t="shared" si="7"/>
        <v>05-1635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296065</v>
      </c>
    </row>
    <row r="79" spans="1:7" ht="15.75">
      <c r="A79" s="422" t="str">
        <f t="shared" si="6"/>
        <v>Expat Poland WIG20 UCITS ETF</v>
      </c>
      <c r="B79" s="423" t="str">
        <f t="shared" si="7"/>
        <v>05-1635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Poland WIG20 UCITS ETF</v>
      </c>
      <c r="B80" s="423" t="str">
        <f t="shared" si="7"/>
        <v>05-1635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Poland WIG20 UCITS ETF</v>
      </c>
      <c r="B81" s="423" t="str">
        <f t="shared" si="7"/>
        <v>05-1635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58882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Poland WIG20 UCITS ETF</v>
      </c>
      <c r="B83" s="423" t="str">
        <f aca="true" t="shared" si="10" ref="B83:B109">dfRG</f>
        <v>05-1635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Poland WIG20 UCITS ETF</v>
      </c>
      <c r="B84" s="423" t="str">
        <f t="shared" si="10"/>
        <v>05-1635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Poland WIG20 UCITS ETF</v>
      </c>
      <c r="B85" s="423" t="str">
        <f t="shared" si="10"/>
        <v>05-1635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58882</v>
      </c>
    </row>
    <row r="86" spans="1:7" ht="15.75">
      <c r="A86" s="422" t="str">
        <f t="shared" si="9"/>
        <v>Expat Poland WIG20 UCITS ETF</v>
      </c>
      <c r="B86" s="423" t="str">
        <f t="shared" si="10"/>
        <v>05-1635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354947</v>
      </c>
    </row>
    <row r="87" spans="1:7" ht="15.75">
      <c r="A87" s="422" t="str">
        <f t="shared" si="9"/>
        <v>Expat Poland WIG20 UCITS ETF</v>
      </c>
      <c r="B87" s="423" t="str">
        <f t="shared" si="10"/>
        <v>05-1635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Poland WIG20 UCITS ETF</v>
      </c>
      <c r="B88" s="423" t="str">
        <f t="shared" si="10"/>
        <v>05-1635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Poland WIG20 UCITS ETF</v>
      </c>
      <c r="B89" s="423" t="str">
        <f t="shared" si="10"/>
        <v>05-1635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Poland WIG20 UCITS ETF</v>
      </c>
      <c r="B90" s="423" t="str">
        <f t="shared" si="10"/>
        <v>05-1635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354947</v>
      </c>
    </row>
    <row r="91" spans="1:7" ht="15.75">
      <c r="A91" s="433" t="str">
        <f t="shared" si="9"/>
        <v>Expat Poland WIG20 UCITS ETF</v>
      </c>
      <c r="B91" s="434" t="str">
        <f t="shared" si="10"/>
        <v>05-1635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Poland WIG20 UCITS ETF</v>
      </c>
      <c r="B92" s="434" t="str">
        <f t="shared" si="10"/>
        <v>05-1635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Poland WIG20 UCITS ETF</v>
      </c>
      <c r="B93" s="434" t="str">
        <f t="shared" si="10"/>
        <v>05-1635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7273</v>
      </c>
    </row>
    <row r="94" spans="1:7" ht="31.5">
      <c r="A94" s="433" t="str">
        <f t="shared" si="9"/>
        <v>Expat Poland WIG20 UCITS ETF</v>
      </c>
      <c r="B94" s="434" t="str">
        <f t="shared" si="10"/>
        <v>05-1635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1716</v>
      </c>
    </row>
    <row r="95" spans="1:7" ht="31.5">
      <c r="A95" s="433" t="str">
        <f t="shared" si="9"/>
        <v>Expat Poland WIG20 UCITS ETF</v>
      </c>
      <c r="B95" s="434" t="str">
        <f t="shared" si="10"/>
        <v>05-1635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Poland WIG20 UCITS ETF</v>
      </c>
      <c r="B96" s="434" t="str">
        <f t="shared" si="10"/>
        <v>05-1635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163607</v>
      </c>
    </row>
    <row r="97" spans="1:7" ht="15.75">
      <c r="A97" s="433" t="str">
        <f t="shared" si="9"/>
        <v>Expat Poland WIG20 UCITS ETF</v>
      </c>
      <c r="B97" s="434" t="str">
        <f t="shared" si="10"/>
        <v>05-1635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Poland WIG20 UCITS ETF</v>
      </c>
      <c r="B98" s="434" t="str">
        <f t="shared" si="10"/>
        <v>05-1635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3</v>
      </c>
    </row>
    <row r="99" spans="1:7" ht="15.75">
      <c r="A99" s="433" t="str">
        <f t="shared" si="9"/>
        <v>Expat Poland WIG20 UCITS ETF</v>
      </c>
      <c r="B99" s="434" t="str">
        <f t="shared" si="10"/>
        <v>05-1635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172599</v>
      </c>
    </row>
    <row r="100" spans="1:7" ht="15.75">
      <c r="A100" s="433" t="str">
        <f t="shared" si="9"/>
        <v>Expat Poland WIG20 UCITS ETF</v>
      </c>
      <c r="B100" s="434" t="str">
        <f t="shared" si="10"/>
        <v>05-1635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Poland WIG20 UCITS ETF</v>
      </c>
      <c r="B101" s="434" t="str">
        <f t="shared" si="10"/>
        <v>05-1635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Poland WIG20 UCITS ETF</v>
      </c>
      <c r="B102" s="434" t="str">
        <f t="shared" si="10"/>
        <v>05-1635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172599</v>
      </c>
    </row>
    <row r="103" spans="1:7" ht="15.75">
      <c r="A103" s="433" t="str">
        <f t="shared" si="9"/>
        <v>Expat Poland WIG20 UCITS ETF</v>
      </c>
      <c r="B103" s="434" t="str">
        <f t="shared" si="10"/>
        <v>05-1635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182348</v>
      </c>
    </row>
    <row r="104" spans="1:7" ht="15.75">
      <c r="A104" s="433" t="str">
        <f t="shared" si="9"/>
        <v>Expat Poland WIG20 UCITS ETF</v>
      </c>
      <c r="B104" s="434" t="str">
        <f t="shared" si="10"/>
        <v>05-1635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Poland WIG20 UCITS ETF</v>
      </c>
      <c r="B105" s="434" t="str">
        <f t="shared" si="10"/>
        <v>05-1635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182348</v>
      </c>
    </row>
    <row r="106" spans="1:7" ht="15.75">
      <c r="A106" s="433" t="str">
        <f t="shared" si="9"/>
        <v>Expat Poland WIG20 UCITS ETF</v>
      </c>
      <c r="B106" s="434" t="str">
        <f t="shared" si="10"/>
        <v>05-1635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354947</v>
      </c>
    </row>
    <row r="107" spans="1:7" ht="15.75">
      <c r="A107" s="445" t="str">
        <f t="shared" si="9"/>
        <v>Expat Poland WIG20 UCITS ETF</v>
      </c>
      <c r="B107" s="446" t="str">
        <f t="shared" si="10"/>
        <v>05-1635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Poland WIG20 UCITS ETF</v>
      </c>
      <c r="B108" s="446" t="str">
        <f t="shared" si="10"/>
        <v>05-1635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231534</v>
      </c>
    </row>
    <row r="109" spans="1:7" ht="31.5">
      <c r="A109" s="445" t="str">
        <f t="shared" si="9"/>
        <v>Expat Poland WIG20 UCITS ETF</v>
      </c>
      <c r="B109" s="446" t="str">
        <f t="shared" si="10"/>
        <v>05-1635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Poland WIG20 UCITS ETF</v>
      </c>
      <c r="B110" s="446" t="str">
        <f aca="true" t="shared" si="13" ref="B110:B141">dfRG</f>
        <v>05-1635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Poland WIG20 UCITS ETF</v>
      </c>
      <c r="B111" s="446" t="str">
        <f t="shared" si="13"/>
        <v>05-1635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Poland WIG20 UCITS ETF</v>
      </c>
      <c r="B112" s="446" t="str">
        <f t="shared" si="13"/>
        <v>05-1635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Poland WIG20 UCITS ETF</v>
      </c>
      <c r="B113" s="446" t="str">
        <f t="shared" si="13"/>
        <v>05-1635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-58882</v>
      </c>
    </row>
    <row r="114" spans="1:7" ht="31.5">
      <c r="A114" s="445" t="str">
        <f t="shared" si="12"/>
        <v>Expat Poland WIG20 UCITS ETF</v>
      </c>
      <c r="B114" s="446" t="str">
        <f t="shared" si="13"/>
        <v>05-1635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172652</v>
      </c>
    </row>
    <row r="115" spans="1:7" ht="15.75">
      <c r="A115" s="445" t="str">
        <f t="shared" si="12"/>
        <v>Expat Poland WIG20 UCITS ETF</v>
      </c>
      <c r="B115" s="446" t="str">
        <f t="shared" si="13"/>
        <v>05-1635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Poland WIG20 UCITS ETF</v>
      </c>
      <c r="B116" s="446" t="str">
        <f t="shared" si="13"/>
        <v>05-1635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-157914</v>
      </c>
    </row>
    <row r="117" spans="1:7" ht="31.5">
      <c r="A117" s="445" t="str">
        <f t="shared" si="12"/>
        <v>Expat Poland WIG20 UCITS ETF</v>
      </c>
      <c r="B117" s="446" t="str">
        <f t="shared" si="13"/>
        <v>05-1635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Poland WIG20 UCITS ETF</v>
      </c>
      <c r="B118" s="446" t="str">
        <f t="shared" si="13"/>
        <v>05-1635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-10370</v>
      </c>
    </row>
    <row r="119" spans="1:7" ht="15.75">
      <c r="A119" s="445" t="str">
        <f t="shared" si="12"/>
        <v>Expat Poland WIG20 UCITS ETF</v>
      </c>
      <c r="B119" s="446" t="str">
        <f t="shared" si="13"/>
        <v>05-1635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7186</v>
      </c>
    </row>
    <row r="120" spans="1:7" ht="15.75">
      <c r="A120" s="445" t="str">
        <f t="shared" si="12"/>
        <v>Expat Poland WIG20 UCITS ETF</v>
      </c>
      <c r="B120" s="446" t="str">
        <f t="shared" si="13"/>
        <v>05-1635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-4312</v>
      </c>
    </row>
    <row r="121" spans="1:7" ht="15.75">
      <c r="A121" s="445" t="str">
        <f t="shared" si="12"/>
        <v>Expat Poland WIG20 UCITS ETF</v>
      </c>
      <c r="B121" s="446" t="str">
        <f t="shared" si="13"/>
        <v>05-1635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-2889</v>
      </c>
    </row>
    <row r="122" spans="1:7" ht="15.75">
      <c r="A122" s="445" t="str">
        <f t="shared" si="12"/>
        <v>Expat Poland WIG20 UCITS ETF</v>
      </c>
      <c r="B122" s="446" t="str">
        <f t="shared" si="13"/>
        <v>05-1635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-2732</v>
      </c>
    </row>
    <row r="123" spans="1:7" ht="15.75">
      <c r="A123" s="445" t="str">
        <f t="shared" si="12"/>
        <v>Expat Poland WIG20 UCITS ETF</v>
      </c>
      <c r="B123" s="446" t="str">
        <f t="shared" si="13"/>
        <v>05-1635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-96</v>
      </c>
    </row>
    <row r="124" spans="1:7" ht="31.5">
      <c r="A124" s="445" t="str">
        <f t="shared" si="12"/>
        <v>Expat Poland WIG20 UCITS ETF</v>
      </c>
      <c r="B124" s="446" t="str">
        <f t="shared" si="13"/>
        <v>05-1635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-171127</v>
      </c>
    </row>
    <row r="125" spans="1:7" ht="15.75">
      <c r="A125" s="445" t="str">
        <f t="shared" si="12"/>
        <v>Expat Poland WIG20 UCITS ETF</v>
      </c>
      <c r="B125" s="446" t="str">
        <f t="shared" si="13"/>
        <v>05-1635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Poland WIG20 UCITS ETF</v>
      </c>
      <c r="B126" s="446" t="str">
        <f t="shared" si="13"/>
        <v>05-1635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Poland WIG20 UCITS ETF</v>
      </c>
      <c r="B127" s="446" t="str">
        <f t="shared" si="13"/>
        <v>05-1635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Poland WIG20 UCITS ETF</v>
      </c>
      <c r="B128" s="446" t="str">
        <f t="shared" si="13"/>
        <v>05-1635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Poland WIG20 UCITS ETF</v>
      </c>
      <c r="B129" s="446" t="str">
        <f t="shared" si="13"/>
        <v>05-1635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Poland WIG20 UCITS ETF</v>
      </c>
      <c r="B130" s="446" t="str">
        <f t="shared" si="13"/>
        <v>05-1635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Poland WIG20 UCITS ETF</v>
      </c>
      <c r="B131" s="446" t="str">
        <f t="shared" si="13"/>
        <v>05-1635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Poland WIG20 UCITS ETF</v>
      </c>
      <c r="B132" s="446" t="str">
        <f t="shared" si="13"/>
        <v>05-1635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1525</v>
      </c>
    </row>
    <row r="133" spans="1:7" ht="31.5">
      <c r="A133" s="445" t="str">
        <f t="shared" si="12"/>
        <v>Expat Poland WIG20 UCITS ETF</v>
      </c>
      <c r="B133" s="446" t="str">
        <f t="shared" si="13"/>
        <v>05-1635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755</v>
      </c>
    </row>
    <row r="134" spans="1:7" ht="31.5">
      <c r="A134" s="445" t="str">
        <f t="shared" si="12"/>
        <v>Expat Poland WIG20 UCITS ETF</v>
      </c>
      <c r="B134" s="446" t="str">
        <f t="shared" si="13"/>
        <v>05-1635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2280</v>
      </c>
    </row>
    <row r="135" spans="1:7" ht="15.75">
      <c r="A135" s="445" t="str">
        <f t="shared" si="12"/>
        <v>Expat Poland WIG20 UCITS ETF</v>
      </c>
      <c r="B135" s="446" t="str">
        <f t="shared" si="13"/>
        <v>05-1635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2280</v>
      </c>
    </row>
    <row r="136" spans="1:7" ht="31.5">
      <c r="A136" s="433" t="str">
        <f t="shared" si="12"/>
        <v>Expat Poland WIG20 UCITS ETF</v>
      </c>
      <c r="B136" s="434" t="str">
        <f t="shared" si="13"/>
        <v>05-1635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Poland WIG20 UCITS ETF</v>
      </c>
      <c r="B137" s="434" t="str">
        <f t="shared" si="13"/>
        <v>05-1635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390576</v>
      </c>
    </row>
    <row r="138" spans="1:7" ht="31.5">
      <c r="A138" s="433" t="str">
        <f t="shared" si="12"/>
        <v>Expat Poland WIG20 UCITS ETF</v>
      </c>
      <c r="B138" s="434" t="str">
        <f t="shared" si="13"/>
        <v>05-1635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Poland WIG20 UCITS ETF</v>
      </c>
      <c r="B139" s="434" t="str">
        <f t="shared" si="13"/>
        <v>05-1635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Poland WIG20 UCITS ETF</v>
      </c>
      <c r="B140" s="434" t="str">
        <f t="shared" si="13"/>
        <v>05-1635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Poland WIG20 UCITS ETF</v>
      </c>
      <c r="B141" s="434" t="str">
        <f t="shared" si="13"/>
        <v>05-1635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390576</v>
      </c>
    </row>
    <row r="142" spans="1:7" ht="31.5">
      <c r="A142" s="433" t="str">
        <f aca="true" t="shared" si="15" ref="A142:A155">dfName</f>
        <v>Expat Poland WIG20 UCITS ETF</v>
      </c>
      <c r="B142" s="434" t="str">
        <f aca="true" t="shared" si="16" ref="B142:B155">dfRG</f>
        <v>05-1635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230852</v>
      </c>
    </row>
    <row r="143" spans="1:7" ht="31.5">
      <c r="A143" s="433" t="str">
        <f t="shared" si="15"/>
        <v>Expat Poland WIG20 UCITS ETF</v>
      </c>
      <c r="B143" s="434" t="str">
        <f t="shared" si="16"/>
        <v>05-1635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718362</v>
      </c>
    </row>
    <row r="144" spans="1:7" ht="31.5">
      <c r="A144" s="433" t="str">
        <f t="shared" si="15"/>
        <v>Expat Poland WIG20 UCITS ETF</v>
      </c>
      <c r="B144" s="434" t="str">
        <f t="shared" si="16"/>
        <v>05-1635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-487510</v>
      </c>
    </row>
    <row r="145" spans="1:7" ht="31.5">
      <c r="A145" s="433" t="str">
        <f t="shared" si="15"/>
        <v>Expat Poland WIG20 UCITS ETF</v>
      </c>
      <c r="B145" s="434" t="str">
        <f t="shared" si="16"/>
        <v>05-1635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-182348</v>
      </c>
    </row>
    <row r="146" spans="1:7" ht="31.5">
      <c r="A146" s="433" t="str">
        <f t="shared" si="15"/>
        <v>Expat Poland WIG20 UCITS ETF</v>
      </c>
      <c r="B146" s="434" t="str">
        <f t="shared" si="16"/>
        <v>05-1635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Poland WIG20 UCITS ETF</v>
      </c>
      <c r="B147" s="434" t="str">
        <f t="shared" si="16"/>
        <v>05-1635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Poland WIG20 UCITS ETF</v>
      </c>
      <c r="B148" s="434" t="str">
        <f t="shared" si="16"/>
        <v>05-1635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Poland WIG20 UCITS ETF</v>
      </c>
      <c r="B149" s="434" t="str">
        <f t="shared" si="16"/>
        <v>05-1635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Poland WIG20 UCITS ETF</v>
      </c>
      <c r="B150" s="434" t="str">
        <f t="shared" si="16"/>
        <v>05-1635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Poland WIG20 UCITS ETF</v>
      </c>
      <c r="B151" s="434" t="str">
        <f t="shared" si="16"/>
        <v>05-1635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Poland WIG20 UCITS ETF</v>
      </c>
      <c r="B152" s="434" t="str">
        <f t="shared" si="16"/>
        <v>05-1635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Poland WIG20 UCITS ETF</v>
      </c>
      <c r="B153" s="434" t="str">
        <f t="shared" si="16"/>
        <v>05-1635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Poland WIG20 UCITS ETF</v>
      </c>
      <c r="B154" s="434" t="str">
        <f t="shared" si="16"/>
        <v>05-1635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Poland WIG20 UCITS ETF</v>
      </c>
      <c r="B155" s="434" t="str">
        <f t="shared" si="16"/>
        <v>05-1635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Poland WIG20 UCITS ETF</v>
      </c>
      <c r="B157" s="434" t="str">
        <f aca="true" t="shared" si="19" ref="B157:B201">dfRG</f>
        <v>05-1635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439080</v>
      </c>
    </row>
    <row r="158" spans="1:7" ht="31.5">
      <c r="A158" s="433" t="str">
        <f t="shared" si="18"/>
        <v>Expat Poland WIG20 UCITS ETF</v>
      </c>
      <c r="B158" s="434" t="str">
        <f t="shared" si="19"/>
        <v>05-1635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Poland WIG20 UCITS ETF</v>
      </c>
      <c r="B159" s="434" t="str">
        <f t="shared" si="19"/>
        <v>05-1635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439080</v>
      </c>
    </row>
    <row r="160" spans="1:7" ht="15.75">
      <c r="A160" s="474" t="str">
        <f t="shared" si="18"/>
        <v>Expat Poland WIG20 UCITS ETF</v>
      </c>
      <c r="B160" s="475" t="str">
        <f t="shared" si="19"/>
        <v>05-1635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Poland WIG20 UCITS ETF</v>
      </c>
      <c r="B161" s="475" t="str">
        <f t="shared" si="19"/>
        <v>05-1635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270000</v>
      </c>
    </row>
    <row r="162" spans="1:7" ht="15.75">
      <c r="A162" s="474" t="str">
        <f t="shared" si="18"/>
        <v>Expat Poland WIG20 UCITS ETF</v>
      </c>
      <c r="B162" s="475" t="str">
        <f t="shared" si="19"/>
        <v>05-1635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480000</v>
      </c>
    </row>
    <row r="163" spans="1:7" ht="15.75">
      <c r="A163" s="474" t="str">
        <f t="shared" si="18"/>
        <v>Expat Poland WIG20 UCITS ETF</v>
      </c>
      <c r="B163" s="475" t="str">
        <f t="shared" si="19"/>
        <v>05-1635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680000</v>
      </c>
    </row>
    <row r="164" spans="1:7" ht="31.5">
      <c r="A164" s="474" t="str">
        <f t="shared" si="18"/>
        <v>Expat Poland WIG20 UCITS ETF</v>
      </c>
      <c r="B164" s="475" t="str">
        <f t="shared" si="19"/>
        <v>05-1635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718773.39</v>
      </c>
    </row>
    <row r="165" spans="1:7" ht="15.75">
      <c r="A165" s="474" t="str">
        <f t="shared" si="18"/>
        <v>Expat Poland WIG20 UCITS ETF</v>
      </c>
      <c r="B165" s="475" t="str">
        <f t="shared" si="19"/>
        <v>05-1635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470000</v>
      </c>
    </row>
    <row r="166" spans="1:7" ht="31.5">
      <c r="A166" s="474" t="str">
        <f t="shared" si="18"/>
        <v>Expat Poland WIG20 UCITS ETF</v>
      </c>
      <c r="B166" s="475" t="str">
        <f t="shared" si="19"/>
        <v>05-1635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487240.28</v>
      </c>
    </row>
    <row r="167" spans="1:7" ht="31.5">
      <c r="A167" s="474" t="str">
        <f t="shared" si="18"/>
        <v>Expat Poland WIG20 UCITS ETF</v>
      </c>
      <c r="B167" s="475" t="str">
        <f t="shared" si="19"/>
        <v>05-1635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0.7396</v>
      </c>
    </row>
    <row r="168" spans="1:7" ht="31.5">
      <c r="A168" s="474" t="str">
        <f t="shared" si="18"/>
        <v>Expat Poland WIG20 UCITS ETF</v>
      </c>
      <c r="B168" s="475" t="str">
        <f t="shared" si="19"/>
        <v>05-1635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0.4677</v>
      </c>
    </row>
    <row r="169" spans="1:7" ht="15.75">
      <c r="A169" s="474" t="str">
        <f t="shared" si="18"/>
        <v>Expat Poland WIG20 UCITS ETF</v>
      </c>
      <c r="B169" s="475" t="str">
        <f t="shared" si="19"/>
        <v>05-1635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390627.4230929</v>
      </c>
    </row>
    <row r="170" spans="1:7" ht="31.5">
      <c r="A170" s="474" t="str">
        <f t="shared" si="18"/>
        <v>Expat Poland WIG20 UCITS ETF</v>
      </c>
      <c r="B170" s="475" t="str">
        <f t="shared" si="19"/>
        <v>05-1635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199724.63</v>
      </c>
    </row>
    <row r="171" spans="1:7" ht="15.75">
      <c r="A171" s="474" t="str">
        <f t="shared" si="18"/>
        <v>Expat Poland WIG20 UCITS ETF</v>
      </c>
      <c r="B171" s="475" t="str">
        <f t="shared" si="19"/>
        <v>05-1635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3947</v>
      </c>
    </row>
    <row r="172" spans="1:7" ht="15.75">
      <c r="A172" s="474" t="str">
        <f t="shared" si="18"/>
        <v>Expat Poland WIG20 UCITS ETF</v>
      </c>
      <c r="B172" s="475" t="str">
        <f t="shared" si="19"/>
        <v>05-1635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12513</v>
      </c>
    </row>
    <row r="173" spans="1:7" ht="15.75">
      <c r="A173" s="474" t="str">
        <f t="shared" si="18"/>
        <v>Expat Poland WIG20 UCITS ETF</v>
      </c>
      <c r="B173" s="475" t="str">
        <f t="shared" si="19"/>
        <v>05-1635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320</v>
      </c>
    </row>
    <row r="174" spans="1:7" ht="15.75">
      <c r="A174" s="474" t="str">
        <f t="shared" si="18"/>
        <v>Expat Poland WIG20 UCITS ETF</v>
      </c>
      <c r="B174" s="475" t="str">
        <f t="shared" si="19"/>
        <v>05-1635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-0.36763115197404006</v>
      </c>
    </row>
    <row r="175" spans="1:7" ht="15.75">
      <c r="A175" s="474" t="str">
        <f t="shared" si="18"/>
        <v>Expat Poland WIG20 UCITS ETF</v>
      </c>
      <c r="B175" s="475" t="str">
        <f t="shared" si="19"/>
        <v>05-1635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-0.1432</v>
      </c>
    </row>
    <row r="176" spans="1:7" ht="15.75">
      <c r="A176" s="474" t="str">
        <f t="shared" si="18"/>
        <v>Expat Poland WIG20 UCITS ETF</v>
      </c>
      <c r="B176" s="475" t="str">
        <f t="shared" si="19"/>
        <v>05-1635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-0.36763115197404006</v>
      </c>
    </row>
    <row r="177" spans="1:7" ht="15.75">
      <c r="A177" s="474" t="str">
        <f t="shared" si="18"/>
        <v>Expat Poland WIG20 UCITS ETF</v>
      </c>
      <c r="B177" s="475" t="str">
        <f t="shared" si="19"/>
        <v>05-1635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0.351</v>
      </c>
    </row>
    <row r="178" spans="1:7" ht="31.5">
      <c r="A178" s="445" t="str">
        <f t="shared" si="18"/>
        <v>Expat Poland WIG20 UCITS ETF</v>
      </c>
      <c r="B178" s="446" t="str">
        <f t="shared" si="19"/>
        <v>05-1635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Poland WIG20 UCITS ETF</v>
      </c>
      <c r="B179" s="446" t="str">
        <f t="shared" si="19"/>
        <v>05-1635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Poland WIG20 UCITS ETF</v>
      </c>
      <c r="B180" s="446" t="str">
        <f t="shared" si="19"/>
        <v>05-1635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Poland WIG20 UCITS ETF</v>
      </c>
      <c r="B181" s="446" t="str">
        <f t="shared" si="19"/>
        <v>05-1635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Poland WIG20 UCITS ETF</v>
      </c>
      <c r="B182" s="446" t="str">
        <f t="shared" si="19"/>
        <v>05-1635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Poland WIG20 UCITS ETF</v>
      </c>
      <c r="B183" s="446" t="str">
        <f t="shared" si="19"/>
        <v>05-1635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Poland WIG20 UCITS ETF</v>
      </c>
      <c r="B184" s="446" t="str">
        <f t="shared" si="19"/>
        <v>05-1635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Poland WIG20 UCITS ETF</v>
      </c>
      <c r="B185" s="466" t="str">
        <f t="shared" si="19"/>
        <v>05-1635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Poland WIG20 UCITS ETF</v>
      </c>
      <c r="B186" s="466" t="str">
        <f t="shared" si="19"/>
        <v>05-1635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Poland WIG20 UCITS ETF</v>
      </c>
      <c r="B187" s="466" t="str">
        <f t="shared" si="19"/>
        <v>05-1635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Poland WIG20 UCITS ETF</v>
      </c>
      <c r="B188" s="466" t="str">
        <f t="shared" si="19"/>
        <v>05-1635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Poland WIG20 UCITS ETF</v>
      </c>
      <c r="B189" s="466" t="str">
        <f t="shared" si="19"/>
        <v>05-1635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Poland WIG20 UCITS ETF</v>
      </c>
      <c r="B190" s="466" t="str">
        <f t="shared" si="19"/>
        <v>05-1635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Poland WIG20 UCITS ETF</v>
      </c>
      <c r="B191" s="466" t="str">
        <f t="shared" si="19"/>
        <v>05-1635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Poland WIG20 UCITS ETF</v>
      </c>
      <c r="B192" s="466" t="str">
        <f t="shared" si="19"/>
        <v>05-1635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Poland WIG20 UCITS ETF</v>
      </c>
      <c r="B193" s="466" t="str">
        <f t="shared" si="19"/>
        <v>05-1635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Poland WIG20 UCITS ETF</v>
      </c>
      <c r="B194" s="466" t="str">
        <f t="shared" si="19"/>
        <v>05-1635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Poland WIG20 UCITS ETF</v>
      </c>
      <c r="B195" s="466" t="str">
        <f t="shared" si="19"/>
        <v>05-1635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Poland WIG20 UCITS ETF</v>
      </c>
      <c r="B196" s="466" t="str">
        <f t="shared" si="19"/>
        <v>05-1635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Poland WIG20 UCITS ETF</v>
      </c>
      <c r="B197" s="466" t="str">
        <f t="shared" si="19"/>
        <v>05-1635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Poland WIG20 UCITS ETF</v>
      </c>
      <c r="B198" s="466" t="str">
        <f t="shared" si="19"/>
        <v>05-1635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Poland WIG20 UCITS ETF</v>
      </c>
      <c r="B199" s="475" t="str">
        <f t="shared" si="19"/>
        <v>05-1635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Poland WIG20 UCITS ETF</v>
      </c>
      <c r="B200" s="475" t="str">
        <f t="shared" si="19"/>
        <v>05-1635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Poland WIG20 UCITS ETF</v>
      </c>
      <c r="B201" s="475" t="str">
        <f t="shared" si="19"/>
        <v>05-1635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893</v>
      </c>
    </row>
    <row r="202" spans="1:7" ht="15.75">
      <c r="A202" s="474" t="str">
        <f aca="true" t="shared" si="21" ref="A202:A214">dfName</f>
        <v>Expat Poland WIG20 UCITS ETF</v>
      </c>
      <c r="B202" s="475" t="str">
        <f aca="true" t="shared" si="22" ref="B202:B214">dfRG</f>
        <v>05-1635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247</v>
      </c>
    </row>
    <row r="203" spans="1:7" ht="15.75">
      <c r="A203" s="474" t="str">
        <f t="shared" si="21"/>
        <v>Expat Poland WIG20 UCITS ETF</v>
      </c>
      <c r="B203" s="475" t="str">
        <f t="shared" si="22"/>
        <v>05-1635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646</v>
      </c>
    </row>
    <row r="204" spans="1:7" ht="15.75">
      <c r="A204" s="474" t="str">
        <f t="shared" si="21"/>
        <v>Expat Poland WIG20 UCITS ETF</v>
      </c>
      <c r="B204" s="475" t="str">
        <f t="shared" si="22"/>
        <v>05-1635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Poland WIG20 UCITS ETF</v>
      </c>
      <c r="B205" s="475" t="str">
        <f t="shared" si="22"/>
        <v>05-1635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Poland WIG20 UCITS ETF</v>
      </c>
      <c r="B206" s="475" t="str">
        <f t="shared" si="22"/>
        <v>05-1635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Poland WIG20 UCITS ETF</v>
      </c>
      <c r="B207" s="475" t="str">
        <f t="shared" si="22"/>
        <v>05-1635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Poland WIG20 UCITS ETF</v>
      </c>
      <c r="B208" s="475" t="str">
        <f t="shared" si="22"/>
        <v>05-1635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Poland WIG20 UCITS ETF</v>
      </c>
      <c r="B209" s="475" t="str">
        <f t="shared" si="22"/>
        <v>05-1635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Poland WIG20 UCITS ETF</v>
      </c>
      <c r="B210" s="475" t="str">
        <f t="shared" si="22"/>
        <v>05-1635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Poland WIG20 UCITS ETF</v>
      </c>
      <c r="B211" s="475" t="str">
        <f t="shared" si="22"/>
        <v>05-1635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Poland WIG20 UCITS ETF</v>
      </c>
      <c r="B212" s="475" t="str">
        <f t="shared" si="22"/>
        <v>05-1635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Poland WIG20 UCITS ETF</v>
      </c>
      <c r="B213" s="475" t="str">
        <f t="shared" si="22"/>
        <v>05-1635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Poland WIG20 UCITS ETF</v>
      </c>
      <c r="B214" s="484" t="str">
        <f t="shared" si="22"/>
        <v>05-1635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893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938798</v>
      </c>
      <c r="H11" s="251">
        <v>528074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-246529</v>
      </c>
      <c r="H13" s="231">
        <v>-66657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-246529</v>
      </c>
      <c r="H16" s="252">
        <f>SUM(H13:H15)</f>
        <v>-66657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-70841</v>
      </c>
      <c r="H18" s="244">
        <f>SUM(H19:H20)</f>
        <v>-120192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49351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-120192</v>
      </c>
      <c r="H20" s="231">
        <v>-120192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49351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2280</v>
      </c>
      <c r="D22" s="231">
        <v>755</v>
      </c>
      <c r="E22" s="286" t="s">
        <v>990</v>
      </c>
      <c r="F22" s="230" t="s">
        <v>991</v>
      </c>
      <c r="G22" s="231">
        <v>-182348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-253189</v>
      </c>
      <c r="H23" s="252">
        <f>H19+H21+H20+H22</f>
        <v>-70841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439080</v>
      </c>
      <c r="H24" s="252">
        <f>H11+H16+H23</f>
        <v>390576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2280</v>
      </c>
      <c r="D25" s="252">
        <f>SUM(D21:D24)</f>
        <v>755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437693</v>
      </c>
      <c r="D27" s="244">
        <f>SUM(D28:D31)</f>
        <v>390392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437693</v>
      </c>
      <c r="D28" s="231">
        <v>390392</v>
      </c>
      <c r="E28" s="125" t="s">
        <v>125</v>
      </c>
      <c r="F28" s="262" t="s">
        <v>208</v>
      </c>
      <c r="G28" s="244">
        <f>SUM(G29:G31)</f>
        <v>893</v>
      </c>
      <c r="H28" s="244">
        <f>SUM(H29:H31)</f>
        <v>571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247</v>
      </c>
      <c r="H29" s="258">
        <v>242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646</v>
      </c>
      <c r="H30" s="258">
        <v>329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437693</v>
      </c>
      <c r="D37" s="243">
        <f>SUM(D32:D36)+D27</f>
        <v>390392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893</v>
      </c>
      <c r="H40" s="259">
        <f>SUM(H32:H39)+H28+H27</f>
        <v>571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439973</v>
      </c>
      <c r="D45" s="259">
        <f>D25+D37+D43+D44</f>
        <v>391147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439973</v>
      </c>
      <c r="D47" s="608">
        <f>D18+D45</f>
        <v>391147</v>
      </c>
      <c r="E47" s="264" t="s">
        <v>35</v>
      </c>
      <c r="F47" s="223" t="s">
        <v>221</v>
      </c>
      <c r="G47" s="609">
        <f>G24+G40</f>
        <v>439973</v>
      </c>
      <c r="H47" s="609">
        <f>H24+H40</f>
        <v>391147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13" sqref="C13:C14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7273</v>
      </c>
      <c r="H12" s="245">
        <v>7628</v>
      </c>
      <c r="I12" s="132"/>
    </row>
    <row r="13" spans="1:9" s="124" customFormat="1" ht="31.5">
      <c r="A13" s="136" t="s">
        <v>936</v>
      </c>
      <c r="B13" s="372" t="s">
        <v>795</v>
      </c>
      <c r="C13" s="245">
        <v>32201</v>
      </c>
      <c r="D13" s="245">
        <v>557</v>
      </c>
      <c r="E13" s="136" t="s">
        <v>939</v>
      </c>
      <c r="F13" s="372" t="s">
        <v>812</v>
      </c>
      <c r="G13" s="245">
        <v>1716</v>
      </c>
      <c r="H13" s="245">
        <v>5765</v>
      </c>
      <c r="I13" s="132"/>
    </row>
    <row r="14" spans="1:9" s="124" customFormat="1" ht="31.5">
      <c r="A14" s="136" t="s">
        <v>937</v>
      </c>
      <c r="B14" s="372" t="s">
        <v>796</v>
      </c>
      <c r="C14" s="245">
        <v>87269</v>
      </c>
      <c r="D14" s="245"/>
      <c r="E14" s="136" t="s">
        <v>940</v>
      </c>
      <c r="F14" s="372" t="s">
        <v>813</v>
      </c>
      <c r="G14" s="245"/>
      <c r="H14" s="245">
        <v>55449</v>
      </c>
      <c r="I14" s="132"/>
    </row>
    <row r="15" spans="1:9" s="124" customFormat="1" ht="31.5">
      <c r="A15" s="136" t="s">
        <v>938</v>
      </c>
      <c r="B15" s="372" t="s">
        <v>797</v>
      </c>
      <c r="C15" s="245">
        <f>262880-103496</f>
        <v>159384</v>
      </c>
      <c r="D15" s="245">
        <v>196396</v>
      </c>
      <c r="E15" s="136" t="s">
        <v>941</v>
      </c>
      <c r="F15" s="372" t="s">
        <v>814</v>
      </c>
      <c r="G15" s="245">
        <f>263640-100033</f>
        <v>163607</v>
      </c>
      <c r="H15" s="245">
        <v>190441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17211</v>
      </c>
      <c r="D16" s="245">
        <v>12145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>
        <v>3</v>
      </c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296065</v>
      </c>
      <c r="D18" s="248">
        <f>SUM(D12:D16)</f>
        <v>209098</v>
      </c>
      <c r="E18" s="138" t="s">
        <v>20</v>
      </c>
      <c r="F18" s="373" t="s">
        <v>817</v>
      </c>
      <c r="G18" s="248">
        <f>SUM(G12:G17)</f>
        <v>172599</v>
      </c>
      <c r="H18" s="248">
        <f>SUM(H12:H17)</f>
        <v>259283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58882</v>
      </c>
      <c r="D21" s="245">
        <v>834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58882</v>
      </c>
      <c r="D25" s="248">
        <f>SUM(D20:D24)</f>
        <v>834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354947</v>
      </c>
      <c r="D26" s="248">
        <f>D18+D25</f>
        <v>209932</v>
      </c>
      <c r="E26" s="250" t="s">
        <v>40</v>
      </c>
      <c r="F26" s="373" t="s">
        <v>819</v>
      </c>
      <c r="G26" s="248">
        <f>G18+G25</f>
        <v>172599</v>
      </c>
      <c r="H26" s="248">
        <f>H18+H25</f>
        <v>259283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49351</v>
      </c>
      <c r="E27" s="250" t="s">
        <v>825</v>
      </c>
      <c r="F27" s="373" t="s">
        <v>820</v>
      </c>
      <c r="G27" s="284">
        <f>IF((C26-G26)&gt;0,C26-G26,0)</f>
        <v>182348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49351</v>
      </c>
      <c r="E29" s="250" t="s">
        <v>147</v>
      </c>
      <c r="F29" s="373" t="s">
        <v>821</v>
      </c>
      <c r="G29" s="248">
        <f>G27</f>
        <v>182348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354947</v>
      </c>
      <c r="D30" s="248">
        <f>D26+D28+D29</f>
        <v>259283</v>
      </c>
      <c r="E30" s="250" t="s">
        <v>827</v>
      </c>
      <c r="F30" s="373" t="s">
        <v>822</v>
      </c>
      <c r="G30" s="248">
        <f>G26+G29</f>
        <v>354947</v>
      </c>
      <c r="H30" s="248">
        <f>H26+H29</f>
        <v>259283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POLAND WIG20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719643</v>
      </c>
      <c r="D13" s="523">
        <v>-488109</v>
      </c>
      <c r="E13" s="524">
        <f>SUM(C13:D13)</f>
        <v>231534</v>
      </c>
      <c r="F13" s="523">
        <v>442886</v>
      </c>
      <c r="G13" s="523">
        <v>-401658</v>
      </c>
      <c r="H13" s="524">
        <f>SUM(F13:G13)</f>
        <v>41228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-58882</v>
      </c>
      <c r="E18" s="524">
        <f t="shared" si="0"/>
        <v>-58882</v>
      </c>
      <c r="F18" s="523"/>
      <c r="G18" s="523">
        <v>-834</v>
      </c>
      <c r="H18" s="524">
        <f t="shared" si="1"/>
        <v>-834</v>
      </c>
    </row>
    <row r="19" spans="1:8" ht="21" customHeight="1">
      <c r="A19" s="520" t="s">
        <v>985</v>
      </c>
      <c r="B19" s="241" t="s">
        <v>836</v>
      </c>
      <c r="C19" s="527">
        <f>SUM(C13:C14,C16:C18)</f>
        <v>719643</v>
      </c>
      <c r="D19" s="527">
        <f>SUM(D13:D14,D16:D18)</f>
        <v>-546991</v>
      </c>
      <c r="E19" s="524">
        <f t="shared" si="0"/>
        <v>172652</v>
      </c>
      <c r="F19" s="527">
        <f>SUM(F13:F14,F16:F18)</f>
        <v>442886</v>
      </c>
      <c r="G19" s="527">
        <f>SUM(G13:G14,G16:G18)</f>
        <v>-402492</v>
      </c>
      <c r="H19" s="524">
        <f t="shared" si="1"/>
        <v>40394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424772</v>
      </c>
      <c r="D21" s="523">
        <v>-582686</v>
      </c>
      <c r="E21" s="524">
        <f>SUM(C21:D21)</f>
        <v>-157914</v>
      </c>
      <c r="F21" s="523">
        <v>141111</v>
      </c>
      <c r="G21" s="523">
        <v>-194829</v>
      </c>
      <c r="H21" s="524">
        <f>SUM(F21:G21)</f>
        <v>-53718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-10370</v>
      </c>
      <c r="E23" s="524">
        <f t="shared" si="2"/>
        <v>-10370</v>
      </c>
      <c r="F23" s="523"/>
      <c r="G23" s="523">
        <v>-4975</v>
      </c>
      <c r="H23" s="524">
        <f t="shared" si="3"/>
        <v>-4975</v>
      </c>
    </row>
    <row r="24" spans="1:8" ht="12.75">
      <c r="A24" s="522" t="s">
        <v>961</v>
      </c>
      <c r="B24" s="95" t="s">
        <v>840</v>
      </c>
      <c r="C24" s="523">
        <v>7189</v>
      </c>
      <c r="D24" s="523">
        <v>-3</v>
      </c>
      <c r="E24" s="524">
        <f t="shared" si="2"/>
        <v>7186</v>
      </c>
      <c r="F24" s="523">
        <v>7780</v>
      </c>
      <c r="G24" s="523"/>
      <c r="H24" s="524">
        <f t="shared" si="3"/>
        <v>7780</v>
      </c>
    </row>
    <row r="25" spans="1:8" ht="12.75">
      <c r="A25" s="530" t="s">
        <v>962</v>
      </c>
      <c r="B25" s="95" t="s">
        <v>841</v>
      </c>
      <c r="C25" s="523"/>
      <c r="D25" s="523">
        <v>-4312</v>
      </c>
      <c r="E25" s="524">
        <f t="shared" si="2"/>
        <v>-4312</v>
      </c>
      <c r="F25" s="523"/>
      <c r="G25" s="523">
        <v>-4188</v>
      </c>
      <c r="H25" s="524">
        <f t="shared" si="3"/>
        <v>-4188</v>
      </c>
    </row>
    <row r="26" spans="1:8" ht="12.75">
      <c r="A26" s="530" t="s">
        <v>963</v>
      </c>
      <c r="B26" s="95" t="s">
        <v>842</v>
      </c>
      <c r="C26" s="523"/>
      <c r="D26" s="523">
        <v>-2889</v>
      </c>
      <c r="E26" s="524">
        <f t="shared" si="2"/>
        <v>-2889</v>
      </c>
      <c r="F26" s="523"/>
      <c r="G26" s="523">
        <v>-2897</v>
      </c>
      <c r="H26" s="524">
        <f t="shared" si="3"/>
        <v>-2897</v>
      </c>
    </row>
    <row r="27" spans="1:8" ht="12.75">
      <c r="A27" s="526" t="s">
        <v>964</v>
      </c>
      <c r="B27" s="95" t="s">
        <v>843</v>
      </c>
      <c r="C27" s="523">
        <v>1</v>
      </c>
      <c r="D27" s="523">
        <v>-2733</v>
      </c>
      <c r="E27" s="524">
        <f t="shared" si="2"/>
        <v>-2732</v>
      </c>
      <c r="F27" s="523">
        <v>1</v>
      </c>
      <c r="G27" s="523">
        <v>-813</v>
      </c>
      <c r="H27" s="524">
        <f t="shared" si="3"/>
        <v>-812</v>
      </c>
    </row>
    <row r="28" spans="1:8" ht="12.75">
      <c r="A28" s="522" t="s">
        <v>965</v>
      </c>
      <c r="B28" s="95" t="s">
        <v>844</v>
      </c>
      <c r="C28" s="523">
        <v>3</v>
      </c>
      <c r="D28" s="523">
        <v>-99</v>
      </c>
      <c r="E28" s="524">
        <f t="shared" si="2"/>
        <v>-96</v>
      </c>
      <c r="F28" s="523"/>
      <c r="G28" s="523">
        <v>-34</v>
      </c>
      <c r="H28" s="524">
        <f t="shared" si="3"/>
        <v>-34</v>
      </c>
    </row>
    <row r="29" spans="1:8" ht="21" customHeight="1">
      <c r="A29" s="520" t="s">
        <v>115</v>
      </c>
      <c r="B29" s="241" t="s">
        <v>845</v>
      </c>
      <c r="C29" s="527">
        <f>SUM(C21:C28)</f>
        <v>431965</v>
      </c>
      <c r="D29" s="527">
        <f>SUM(D21:D28)</f>
        <v>-603092</v>
      </c>
      <c r="E29" s="524">
        <f t="shared" si="2"/>
        <v>-171127</v>
      </c>
      <c r="F29" s="527">
        <f>SUM(F21:F28)</f>
        <v>148892</v>
      </c>
      <c r="G29" s="527">
        <f>SUM(G21:G28)</f>
        <v>-207736</v>
      </c>
      <c r="H29" s="524">
        <f t="shared" si="3"/>
        <v>-58844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1151608</v>
      </c>
      <c r="D37" s="527">
        <f t="shared" si="5"/>
        <v>-1150083</v>
      </c>
      <c r="E37" s="527">
        <f t="shared" si="5"/>
        <v>1525</v>
      </c>
      <c r="F37" s="527">
        <f t="shared" si="5"/>
        <v>591778</v>
      </c>
      <c r="G37" s="527">
        <f t="shared" si="5"/>
        <v>-610228</v>
      </c>
      <c r="H37" s="527">
        <f t="shared" si="5"/>
        <v>-18450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755</v>
      </c>
      <c r="F38" s="527"/>
      <c r="G38" s="527"/>
      <c r="H38" s="533">
        <v>19205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2280</v>
      </c>
      <c r="F39" s="527"/>
      <c r="G39" s="527"/>
      <c r="H39" s="527">
        <f>SUM(H37:H38)</f>
        <v>755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2280</v>
      </c>
      <c r="F40" s="524"/>
      <c r="G40" s="524"/>
      <c r="H40" s="523">
        <v>755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528074</v>
      </c>
      <c r="D14" s="610">
        <f>'1-SB'!H13</f>
        <v>-66657</v>
      </c>
      <c r="E14" s="610">
        <f>'1-SB'!H14</f>
        <v>0</v>
      </c>
      <c r="F14" s="610">
        <f>'1-SB'!H15</f>
        <v>0</v>
      </c>
      <c r="G14" s="610">
        <f>'1-SB'!H19+'1-SB'!H21</f>
        <v>49351</v>
      </c>
      <c r="H14" s="610">
        <f>'1-SB'!H20+'1-SB'!H22</f>
        <v>-120192</v>
      </c>
      <c r="I14" s="610">
        <f aca="true" t="shared" si="0" ref="I14:I36">SUM(C14:H14)</f>
        <v>390576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528074</v>
      </c>
      <c r="D18" s="611">
        <f t="shared" si="2"/>
        <v>-66657</v>
      </c>
      <c r="E18" s="611">
        <f>E14+E15</f>
        <v>0</v>
      </c>
      <c r="F18" s="611">
        <f t="shared" si="2"/>
        <v>0</v>
      </c>
      <c r="G18" s="611">
        <f t="shared" si="2"/>
        <v>49351</v>
      </c>
      <c r="H18" s="611">
        <f t="shared" si="2"/>
        <v>-120192</v>
      </c>
      <c r="I18" s="610">
        <f t="shared" si="0"/>
        <v>390576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410724</v>
      </c>
      <c r="D19" s="611">
        <f t="shared" si="3"/>
        <v>-179872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230852</v>
      </c>
      <c r="J19" s="105"/>
    </row>
    <row r="20" spans="1:10" ht="15">
      <c r="A20" s="205" t="s">
        <v>225</v>
      </c>
      <c r="B20" s="82" t="s">
        <v>863</v>
      </c>
      <c r="C20" s="236">
        <v>1329964</v>
      </c>
      <c r="D20" s="236">
        <v>-611602</v>
      </c>
      <c r="E20" s="236"/>
      <c r="F20" s="236"/>
      <c r="G20" s="236"/>
      <c r="H20" s="236"/>
      <c r="I20" s="610">
        <f t="shared" si="0"/>
        <v>718362</v>
      </c>
      <c r="J20" s="105"/>
    </row>
    <row r="21" spans="1:10" ht="15">
      <c r="A21" s="205" t="s">
        <v>226</v>
      </c>
      <c r="B21" s="82" t="s">
        <v>864</v>
      </c>
      <c r="C21" s="236">
        <v>-919240</v>
      </c>
      <c r="D21" s="236">
        <v>431730</v>
      </c>
      <c r="E21" s="236"/>
      <c r="F21" s="236"/>
      <c r="G21" s="236"/>
      <c r="H21" s="236"/>
      <c r="I21" s="610">
        <f t="shared" si="0"/>
        <v>-487510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-182348</v>
      </c>
      <c r="I22" s="610">
        <f t="shared" si="0"/>
        <v>-182348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938798</v>
      </c>
      <c r="D34" s="611">
        <f t="shared" si="7"/>
        <v>-246529</v>
      </c>
      <c r="E34" s="611">
        <f t="shared" si="7"/>
        <v>0</v>
      </c>
      <c r="F34" s="611">
        <f t="shared" si="7"/>
        <v>0</v>
      </c>
      <c r="G34" s="611">
        <f t="shared" si="7"/>
        <v>49351</v>
      </c>
      <c r="H34" s="611">
        <f t="shared" si="7"/>
        <v>-302540</v>
      </c>
      <c r="I34" s="610">
        <f t="shared" si="0"/>
        <v>439080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938798</v>
      </c>
      <c r="D36" s="614">
        <f t="shared" si="8"/>
        <v>-246529</v>
      </c>
      <c r="E36" s="614">
        <f t="shared" si="8"/>
        <v>0</v>
      </c>
      <c r="F36" s="614">
        <f t="shared" si="8"/>
        <v>0</v>
      </c>
      <c r="G36" s="614">
        <f t="shared" si="8"/>
        <v>49351</v>
      </c>
      <c r="H36" s="614">
        <f t="shared" si="8"/>
        <v>-302540</v>
      </c>
      <c r="I36" s="610">
        <f t="shared" si="0"/>
        <v>439080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POLAND WIG20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270000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480000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680000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718773.39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470000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487240.28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0.7396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0.4677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390627.4230929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199724.63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3947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12513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320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-0.36763115197404006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-0.1432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-0.36763115197404006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0.351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893</v>
      </c>
      <c r="D33" s="285">
        <f>SUM(D34:D36)</f>
        <v>893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247</v>
      </c>
      <c r="D34" s="242">
        <v>247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646</v>
      </c>
      <c r="D35" s="242">
        <v>646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893</v>
      </c>
      <c r="D46" s="285">
        <f>SUM(D32+D33+D37+D38+D39+D40+D41+D42+D43+D44)</f>
        <v>893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35" sqref="E3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44926</v>
      </c>
      <c r="D12" s="53">
        <v>1</v>
      </c>
      <c r="E12" s="53" t="s">
        <v>1503</v>
      </c>
      <c r="F12" s="53" t="s">
        <v>1504</v>
      </c>
      <c r="G12" s="54" t="s">
        <v>263</v>
      </c>
      <c r="H12" s="54" t="s">
        <v>624</v>
      </c>
      <c r="I12" s="577" t="s">
        <v>776</v>
      </c>
      <c r="J12" s="54" t="s">
        <v>1505</v>
      </c>
      <c r="K12" s="54" t="s">
        <v>1506</v>
      </c>
      <c r="L12" s="54" t="s">
        <v>1494</v>
      </c>
      <c r="M12" s="54" t="s">
        <v>1494</v>
      </c>
      <c r="N12" s="298">
        <v>4590</v>
      </c>
      <c r="O12" s="578" t="s">
        <v>1223</v>
      </c>
      <c r="P12" s="298">
        <v>2.876417444</v>
      </c>
      <c r="Q12" s="298">
        <v>0</v>
      </c>
      <c r="R12" s="81">
        <v>0.417841</v>
      </c>
      <c r="S12" s="55"/>
      <c r="T12" s="55">
        <v>13203</v>
      </c>
      <c r="U12" s="55">
        <v>13203</v>
      </c>
      <c r="V12" s="306">
        <v>0.030008659622295004</v>
      </c>
      <c r="W12" s="306">
        <v>2.0457161910967656E-06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44926</v>
      </c>
      <c r="D13" s="56">
        <v>2</v>
      </c>
      <c r="E13" s="56" t="s">
        <v>1507</v>
      </c>
      <c r="F13" s="56" t="s">
        <v>1508</v>
      </c>
      <c r="G13" s="57" t="s">
        <v>263</v>
      </c>
      <c r="H13" s="57" t="s">
        <v>624</v>
      </c>
      <c r="I13" s="57" t="s">
        <v>776</v>
      </c>
      <c r="J13" s="57" t="s">
        <v>1505</v>
      </c>
      <c r="K13" s="57" t="s">
        <v>1509</v>
      </c>
      <c r="L13" s="57" t="s">
        <v>1494</v>
      </c>
      <c r="M13" s="57" t="s">
        <v>1494</v>
      </c>
      <c r="N13" s="299">
        <v>300</v>
      </c>
      <c r="O13" s="58" t="s">
        <v>1223</v>
      </c>
      <c r="P13" s="299">
        <v>24.301632559999998</v>
      </c>
      <c r="Q13" s="299">
        <v>0</v>
      </c>
      <c r="R13" s="293">
        <v>0.417841</v>
      </c>
      <c r="S13" s="46"/>
      <c r="T13" s="46">
        <v>7290</v>
      </c>
      <c r="U13" s="46">
        <v>7290</v>
      </c>
      <c r="V13" s="307">
        <v>0.016569198564457363</v>
      </c>
      <c r="W13" s="307">
        <v>2.555113891816955E-06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44926</v>
      </c>
      <c r="D14" s="56">
        <v>3</v>
      </c>
      <c r="E14" s="56" t="s">
        <v>1510</v>
      </c>
      <c r="F14" s="56" t="s">
        <v>1511</v>
      </c>
      <c r="G14" s="57" t="s">
        <v>263</v>
      </c>
      <c r="H14" s="57" t="s">
        <v>624</v>
      </c>
      <c r="I14" s="57" t="s">
        <v>776</v>
      </c>
      <c r="J14" s="57" t="s">
        <v>1505</v>
      </c>
      <c r="K14" s="57" t="s">
        <v>1512</v>
      </c>
      <c r="L14" s="57" t="s">
        <v>1494</v>
      </c>
      <c r="M14" s="57" t="s">
        <v>1494</v>
      </c>
      <c r="N14" s="299">
        <v>836</v>
      </c>
      <c r="O14" s="58" t="s">
        <v>1223</v>
      </c>
      <c r="P14" s="299">
        <v>7.35818001</v>
      </c>
      <c r="Q14" s="299">
        <v>0</v>
      </c>
      <c r="R14" s="293">
        <v>0.417841</v>
      </c>
      <c r="S14" s="46"/>
      <c r="T14" s="46">
        <v>6152</v>
      </c>
      <c r="U14" s="46">
        <v>6152</v>
      </c>
      <c r="V14" s="307">
        <v>0.013982676209676503</v>
      </c>
      <c r="W14" s="307">
        <v>1.8168837025890476E-06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44926</v>
      </c>
      <c r="D15" s="56">
        <v>4</v>
      </c>
      <c r="E15" s="56" t="s">
        <v>1513</v>
      </c>
      <c r="F15" s="56" t="s">
        <v>1514</v>
      </c>
      <c r="G15" s="57" t="s">
        <v>263</v>
      </c>
      <c r="H15" s="57" t="s">
        <v>624</v>
      </c>
      <c r="I15" s="57" t="s">
        <v>776</v>
      </c>
      <c r="J15" s="57" t="s">
        <v>1505</v>
      </c>
      <c r="K15" s="57" t="s">
        <v>1515</v>
      </c>
      <c r="L15" s="57" t="s">
        <v>1494</v>
      </c>
      <c r="M15" s="57" t="s">
        <v>1494</v>
      </c>
      <c r="N15" s="299">
        <v>231</v>
      </c>
      <c r="O15" s="58" t="s">
        <v>1223</v>
      </c>
      <c r="P15" s="299">
        <v>30.3352566</v>
      </c>
      <c r="Q15" s="299">
        <v>0</v>
      </c>
      <c r="R15" s="293">
        <v>0.417841</v>
      </c>
      <c r="S15" s="46"/>
      <c r="T15" s="46">
        <v>7008</v>
      </c>
      <c r="U15" s="46">
        <v>7008</v>
      </c>
      <c r="V15" s="307">
        <v>0.015928250142622388</v>
      </c>
      <c r="W15" s="307">
        <v>2.7831223700472514E-06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44926</v>
      </c>
      <c r="D16" s="56">
        <v>5</v>
      </c>
      <c r="E16" s="56" t="s">
        <v>1516</v>
      </c>
      <c r="F16" s="56" t="s">
        <v>1517</v>
      </c>
      <c r="G16" s="57" t="s">
        <v>263</v>
      </c>
      <c r="H16" s="57" t="s">
        <v>624</v>
      </c>
      <c r="I16" s="57" t="s">
        <v>776</v>
      </c>
      <c r="J16" s="57" t="s">
        <v>1505</v>
      </c>
      <c r="K16" s="57" t="s">
        <v>1518</v>
      </c>
      <c r="L16" s="57" t="s">
        <v>1494</v>
      </c>
      <c r="M16" s="57" t="s">
        <v>1494</v>
      </c>
      <c r="N16" s="299">
        <v>2298</v>
      </c>
      <c r="O16" s="58" t="s">
        <v>1223</v>
      </c>
      <c r="P16" s="299">
        <v>26.84210584</v>
      </c>
      <c r="Q16" s="299">
        <v>0</v>
      </c>
      <c r="R16" s="293">
        <v>0.417841</v>
      </c>
      <c r="S16" s="46"/>
      <c r="T16" s="46">
        <v>61683</v>
      </c>
      <c r="U16" s="46">
        <v>61683</v>
      </c>
      <c r="V16" s="307">
        <v>0.14019723937605263</v>
      </c>
      <c r="W16" s="307">
        <v>3.66830171877415E-06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44926</v>
      </c>
      <c r="D17" s="56">
        <v>6</v>
      </c>
      <c r="E17" s="56" t="s">
        <v>1519</v>
      </c>
      <c r="F17" s="56" t="s">
        <v>1520</v>
      </c>
      <c r="G17" s="57" t="s">
        <v>263</v>
      </c>
      <c r="H17" s="57" t="s">
        <v>624</v>
      </c>
      <c r="I17" s="57" t="s">
        <v>776</v>
      </c>
      <c r="J17" s="57" t="s">
        <v>1505</v>
      </c>
      <c r="K17" s="57" t="s">
        <v>1521</v>
      </c>
      <c r="L17" s="57" t="s">
        <v>1494</v>
      </c>
      <c r="M17" s="57" t="s">
        <v>1494</v>
      </c>
      <c r="N17" s="299">
        <v>371</v>
      </c>
      <c r="O17" s="58" t="s">
        <v>1223</v>
      </c>
      <c r="P17" s="299">
        <v>54.16890724</v>
      </c>
      <c r="Q17" s="299">
        <v>0</v>
      </c>
      <c r="R17" s="293">
        <v>0.417841</v>
      </c>
      <c r="S17" s="46"/>
      <c r="T17" s="46">
        <v>20097</v>
      </c>
      <c r="U17" s="46">
        <v>20097</v>
      </c>
      <c r="V17" s="307">
        <v>0.04567780295609049</v>
      </c>
      <c r="W17" s="307">
        <v>3.682791536131064E-06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44926</v>
      </c>
      <c r="D18" s="56">
        <v>7</v>
      </c>
      <c r="E18" s="56" t="s">
        <v>1522</v>
      </c>
      <c r="F18" s="56" t="s">
        <v>1523</v>
      </c>
      <c r="G18" s="57" t="s">
        <v>263</v>
      </c>
      <c r="H18" s="57" t="s">
        <v>624</v>
      </c>
      <c r="I18" s="57" t="s">
        <v>776</v>
      </c>
      <c r="J18" s="57" t="s">
        <v>1505</v>
      </c>
      <c r="K18" s="57" t="s">
        <v>1524</v>
      </c>
      <c r="L18" s="57" t="s">
        <v>1494</v>
      </c>
      <c r="M18" s="57" t="s">
        <v>1494</v>
      </c>
      <c r="N18" s="299">
        <v>51</v>
      </c>
      <c r="O18" s="58" t="s">
        <v>1223</v>
      </c>
      <c r="P18" s="299">
        <v>190.953337</v>
      </c>
      <c r="Q18" s="299">
        <v>0</v>
      </c>
      <c r="R18" s="293">
        <v>0.417841</v>
      </c>
      <c r="S18" s="46"/>
      <c r="T18" s="46">
        <v>0</v>
      </c>
      <c r="U18" s="46">
        <v>9739</v>
      </c>
      <c r="V18" s="307">
        <v>0.022135449220747637</v>
      </c>
      <c r="W18" s="307">
        <v>5.2848908493876575E-06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44926</v>
      </c>
      <c r="D19" s="56">
        <v>8</v>
      </c>
      <c r="E19" s="56" t="s">
        <v>1525</v>
      </c>
      <c r="F19" s="56" t="s">
        <v>1526</v>
      </c>
      <c r="G19" s="57" t="s">
        <v>263</v>
      </c>
      <c r="H19" s="57" t="s">
        <v>624</v>
      </c>
      <c r="I19" s="57" t="s">
        <v>776</v>
      </c>
      <c r="J19" s="57" t="s">
        <v>1505</v>
      </c>
      <c r="K19" s="57" t="s">
        <v>1527</v>
      </c>
      <c r="L19" s="57" t="s">
        <v>1494</v>
      </c>
      <c r="M19" s="57" t="s">
        <v>1494</v>
      </c>
      <c r="N19" s="299">
        <v>59</v>
      </c>
      <c r="O19" s="58" t="s">
        <v>1223</v>
      </c>
      <c r="P19" s="299">
        <v>123.680936</v>
      </c>
      <c r="Q19" s="299">
        <v>0</v>
      </c>
      <c r="R19" s="293">
        <v>0.417841</v>
      </c>
      <c r="S19" s="46"/>
      <c r="T19" s="46">
        <v>0</v>
      </c>
      <c r="U19" s="46">
        <v>7297</v>
      </c>
      <c r="V19" s="307">
        <v>0.016585108631666033</v>
      </c>
      <c r="W19" s="307">
        <v>1.3920056971254187E-06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44926</v>
      </c>
      <c r="D20" s="56">
        <v>9</v>
      </c>
      <c r="E20" s="56" t="s">
        <v>1528</v>
      </c>
      <c r="F20" s="56" t="s">
        <v>1529</v>
      </c>
      <c r="G20" s="57" t="s">
        <v>263</v>
      </c>
      <c r="H20" s="57" t="s">
        <v>624</v>
      </c>
      <c r="I20" s="57" t="s">
        <v>776</v>
      </c>
      <c r="J20" s="57" t="s">
        <v>1505</v>
      </c>
      <c r="K20" s="57" t="s">
        <v>1530</v>
      </c>
      <c r="L20" s="57" t="s">
        <v>1494</v>
      </c>
      <c r="M20" s="57" t="s">
        <v>1494</v>
      </c>
      <c r="N20" s="299">
        <v>4514</v>
      </c>
      <c r="O20" s="58" t="s">
        <v>1223</v>
      </c>
      <c r="P20" s="299">
        <v>12.65640389</v>
      </c>
      <c r="Q20" s="299">
        <v>0</v>
      </c>
      <c r="R20" s="293">
        <v>0.417841</v>
      </c>
      <c r="S20" s="46"/>
      <c r="T20" s="46">
        <v>57131</v>
      </c>
      <c r="U20" s="46">
        <v>57131</v>
      </c>
      <c r="V20" s="307">
        <v>0.12985114995692917</v>
      </c>
      <c r="W20" s="307">
        <v>3.6112E-06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44926</v>
      </c>
      <c r="D21" s="56">
        <v>10</v>
      </c>
      <c r="E21" s="56" t="s">
        <v>1531</v>
      </c>
      <c r="F21" s="56" t="s">
        <v>1532</v>
      </c>
      <c r="G21" s="57" t="s">
        <v>263</v>
      </c>
      <c r="H21" s="57" t="s">
        <v>624</v>
      </c>
      <c r="I21" s="57" t="s">
        <v>776</v>
      </c>
      <c r="J21" s="57" t="s">
        <v>1505</v>
      </c>
      <c r="K21" s="57" t="s">
        <v>1533</v>
      </c>
      <c r="L21" s="57" t="s">
        <v>1494</v>
      </c>
      <c r="M21" s="57" t="s">
        <v>1494</v>
      </c>
      <c r="N21" s="299">
        <v>931</v>
      </c>
      <c r="O21" s="58" t="s">
        <v>1223</v>
      </c>
      <c r="P21" s="299">
        <v>36.143246500000004</v>
      </c>
      <c r="Q21" s="299">
        <v>0</v>
      </c>
      <c r="R21" s="293">
        <v>0.417841</v>
      </c>
      <c r="S21" s="46"/>
      <c r="T21" s="46">
        <v>33649</v>
      </c>
      <c r="U21" s="46">
        <v>33649</v>
      </c>
      <c r="V21" s="307">
        <v>0.07647969307207488</v>
      </c>
      <c r="W21" s="307">
        <v>3.5470715868463675E-06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44926</v>
      </c>
      <c r="D22" s="56">
        <v>11</v>
      </c>
      <c r="E22" s="56" t="s">
        <v>1534</v>
      </c>
      <c r="F22" s="56" t="s">
        <v>1535</v>
      </c>
      <c r="G22" s="57" t="s">
        <v>263</v>
      </c>
      <c r="H22" s="57" t="s">
        <v>624</v>
      </c>
      <c r="I22" s="57" t="s">
        <v>776</v>
      </c>
      <c r="J22" s="57" t="s">
        <v>1505</v>
      </c>
      <c r="K22" s="57" t="s">
        <v>1536</v>
      </c>
      <c r="L22" s="57" t="s">
        <v>1494</v>
      </c>
      <c r="M22" s="57" t="s">
        <v>1494</v>
      </c>
      <c r="N22" s="299">
        <v>3012</v>
      </c>
      <c r="O22" s="58" t="s">
        <v>1223</v>
      </c>
      <c r="P22" s="299">
        <v>14.79992822</v>
      </c>
      <c r="Q22" s="299">
        <v>0</v>
      </c>
      <c r="R22" s="293">
        <v>0.417841</v>
      </c>
      <c r="S22" s="46"/>
      <c r="T22" s="46">
        <v>44577</v>
      </c>
      <c r="U22" s="46">
        <v>44577</v>
      </c>
      <c r="V22" s="307">
        <v>0.10131758085155225</v>
      </c>
      <c r="W22" s="307">
        <v>3.488036798093392E-06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44926</v>
      </c>
      <c r="D23" s="56">
        <v>12</v>
      </c>
      <c r="E23" s="56" t="s">
        <v>1537</v>
      </c>
      <c r="F23" s="56" t="s">
        <v>1538</v>
      </c>
      <c r="G23" s="57" t="s">
        <v>263</v>
      </c>
      <c r="H23" s="57" t="s">
        <v>624</v>
      </c>
      <c r="I23" s="57" t="s">
        <v>776</v>
      </c>
      <c r="J23" s="57" t="s">
        <v>1505</v>
      </c>
      <c r="K23" s="57" t="s">
        <v>1539</v>
      </c>
      <c r="L23" s="57" t="s">
        <v>1494</v>
      </c>
      <c r="M23" s="57" t="s">
        <v>1494</v>
      </c>
      <c r="N23" s="299">
        <v>253</v>
      </c>
      <c r="O23" s="58" t="s">
        <v>1223</v>
      </c>
      <c r="P23" s="299">
        <v>156.8157273</v>
      </c>
      <c r="Q23" s="299">
        <v>0</v>
      </c>
      <c r="R23" s="293">
        <v>0.417841</v>
      </c>
      <c r="S23" s="46"/>
      <c r="T23" s="46">
        <v>39674</v>
      </c>
      <c r="U23" s="46">
        <v>39674</v>
      </c>
      <c r="V23" s="307">
        <v>0.09017371520525123</v>
      </c>
      <c r="W23" s="307">
        <v>2.5805793553651573E-06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44926</v>
      </c>
      <c r="D24" s="56">
        <v>13</v>
      </c>
      <c r="E24" s="56" t="s">
        <v>1540</v>
      </c>
      <c r="F24" s="56" t="s">
        <v>1541</v>
      </c>
      <c r="G24" s="57" t="s">
        <v>263</v>
      </c>
      <c r="H24" s="57" t="s">
        <v>624</v>
      </c>
      <c r="I24" s="57" t="s">
        <v>776</v>
      </c>
      <c r="J24" s="57" t="s">
        <v>1505</v>
      </c>
      <c r="K24" s="57" t="s">
        <v>1542</v>
      </c>
      <c r="L24" s="57" t="s">
        <v>1494</v>
      </c>
      <c r="M24" s="57" t="s">
        <v>1494</v>
      </c>
      <c r="N24" s="299">
        <v>1777</v>
      </c>
      <c r="O24" s="58" t="s">
        <v>1223</v>
      </c>
      <c r="P24" s="299">
        <v>10.50034433</v>
      </c>
      <c r="Q24" s="299">
        <v>0</v>
      </c>
      <c r="R24" s="293">
        <v>0.417841</v>
      </c>
      <c r="S24" s="46"/>
      <c r="T24" s="46">
        <v>18659</v>
      </c>
      <c r="U24" s="46">
        <v>18659</v>
      </c>
      <c r="V24" s="307">
        <v>0.04240942057808093</v>
      </c>
      <c r="W24" s="307">
        <v>1.6813244777484242E-06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44926</v>
      </c>
      <c r="D25" s="56">
        <v>14</v>
      </c>
      <c r="E25" s="56" t="s">
        <v>1543</v>
      </c>
      <c r="F25" s="56" t="s">
        <v>1544</v>
      </c>
      <c r="G25" s="57" t="s">
        <v>263</v>
      </c>
      <c r="H25" s="57" t="s">
        <v>624</v>
      </c>
      <c r="I25" s="57" t="s">
        <v>776</v>
      </c>
      <c r="J25" s="57" t="s">
        <v>1505</v>
      </c>
      <c r="K25" s="57" t="s">
        <v>1545</v>
      </c>
      <c r="L25" s="57" t="s">
        <v>1494</v>
      </c>
      <c r="M25" s="57" t="s">
        <v>1494</v>
      </c>
      <c r="N25" s="299">
        <v>2623</v>
      </c>
      <c r="O25" s="58" t="s">
        <v>1223</v>
      </c>
      <c r="P25" s="299">
        <v>2.7686144660000003</v>
      </c>
      <c r="Q25" s="299">
        <v>0</v>
      </c>
      <c r="R25" s="293">
        <v>0.417841</v>
      </c>
      <c r="S25" s="46"/>
      <c r="T25" s="46">
        <v>7262</v>
      </c>
      <c r="U25" s="46">
        <v>7262</v>
      </c>
      <c r="V25" s="307">
        <v>0.016505558295622686</v>
      </c>
      <c r="W25" s="307">
        <v>1.9986932234338262E-06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44926</v>
      </c>
      <c r="D26" s="56">
        <v>15</v>
      </c>
      <c r="E26" s="56" t="s">
        <v>1546</v>
      </c>
      <c r="F26" s="56" t="s">
        <v>1547</v>
      </c>
      <c r="G26" s="57" t="s">
        <v>263</v>
      </c>
      <c r="H26" s="57" t="s">
        <v>624</v>
      </c>
      <c r="I26" s="57" t="s">
        <v>776</v>
      </c>
      <c r="J26" s="57" t="s">
        <v>1505</v>
      </c>
      <c r="K26" s="57" t="s">
        <v>1548</v>
      </c>
      <c r="L26" s="57" t="s">
        <v>1494</v>
      </c>
      <c r="M26" s="57" t="s">
        <v>1494</v>
      </c>
      <c r="N26" s="299">
        <v>817</v>
      </c>
      <c r="O26" s="58" t="s">
        <v>1223</v>
      </c>
      <c r="P26" s="299">
        <v>52.96134675</v>
      </c>
      <c r="Q26" s="299">
        <v>0</v>
      </c>
      <c r="R26" s="293">
        <v>0.417841</v>
      </c>
      <c r="S26" s="46"/>
      <c r="T26" s="46">
        <v>43269</v>
      </c>
      <c r="U26" s="46">
        <v>43269</v>
      </c>
      <c r="V26" s="307">
        <v>0.09834467115027513</v>
      </c>
      <c r="W26" s="307">
        <v>4.085E-06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44926</v>
      </c>
      <c r="D27" s="56">
        <v>16</v>
      </c>
      <c r="E27" s="56" t="s">
        <v>1549</v>
      </c>
      <c r="F27" s="56" t="s">
        <v>1550</v>
      </c>
      <c r="G27" s="57" t="s">
        <v>263</v>
      </c>
      <c r="H27" s="57" t="s">
        <v>624</v>
      </c>
      <c r="I27" s="57" t="s">
        <v>776</v>
      </c>
      <c r="J27" s="57" t="s">
        <v>1505</v>
      </c>
      <c r="K27" s="57" t="s">
        <v>1551</v>
      </c>
      <c r="L27" s="57" t="s">
        <v>1494</v>
      </c>
      <c r="M27" s="57" t="s">
        <v>1494</v>
      </c>
      <c r="N27" s="299">
        <v>175</v>
      </c>
      <c r="O27" s="58" t="s">
        <v>1223</v>
      </c>
      <c r="P27" s="299">
        <v>108.38795540000001</v>
      </c>
      <c r="Q27" s="299">
        <v>0</v>
      </c>
      <c r="R27" s="293">
        <v>0.417841</v>
      </c>
      <c r="S27" s="46"/>
      <c r="T27" s="46">
        <v>18968</v>
      </c>
      <c r="U27" s="46">
        <v>18968</v>
      </c>
      <c r="V27" s="307">
        <v>0.04311173640200649</v>
      </c>
      <c r="W27" s="307">
        <v>1.7125078264054106E-06</v>
      </c>
      <c r="X27" s="60" t="s">
        <v>763</v>
      </c>
    </row>
    <row r="28" spans="1:24" ht="15.75">
      <c r="A28" s="61" t="str">
        <f t="shared" si="0"/>
        <v>Expat Poland WIG20 UCITS ETF</v>
      </c>
      <c r="B28" s="61" t="str">
        <f t="shared" si="1"/>
        <v>05-1635</v>
      </c>
      <c r="C28" s="61">
        <f t="shared" si="2"/>
        <v>44926</v>
      </c>
      <c r="D28" s="56">
        <v>17</v>
      </c>
      <c r="E28" s="56" t="s">
        <v>1552</v>
      </c>
      <c r="F28" s="56" t="s">
        <v>1553</v>
      </c>
      <c r="G28" s="57" t="s">
        <v>263</v>
      </c>
      <c r="H28" s="57" t="s">
        <v>624</v>
      </c>
      <c r="I28" s="57" t="s">
        <v>776</v>
      </c>
      <c r="J28" s="57" t="s">
        <v>1505</v>
      </c>
      <c r="K28" s="57" t="s">
        <v>1554</v>
      </c>
      <c r="L28" s="57" t="s">
        <v>1494</v>
      </c>
      <c r="M28" s="57" t="s">
        <v>1494</v>
      </c>
      <c r="N28" s="299">
        <v>5</v>
      </c>
      <c r="O28" s="58" t="s">
        <v>1223</v>
      </c>
      <c r="P28" s="299">
        <v>4450.00665</v>
      </c>
      <c r="Q28" s="299">
        <v>0</v>
      </c>
      <c r="R28" s="293">
        <v>0.417841</v>
      </c>
      <c r="S28" s="46"/>
      <c r="T28" s="46">
        <v>22250</v>
      </c>
      <c r="U28" s="46">
        <v>22250</v>
      </c>
      <c r="V28" s="307">
        <v>0.05057128505612844</v>
      </c>
      <c r="W28" s="307">
        <v>3.323935459809964E-06</v>
      </c>
      <c r="X28" s="60" t="s">
        <v>763</v>
      </c>
    </row>
    <row r="29" spans="1:24" ht="15.75">
      <c r="A29" s="61" t="str">
        <f t="shared" si="0"/>
        <v>Expat Poland WIG20 UCITS ETF</v>
      </c>
      <c r="B29" s="61" t="str">
        <f t="shared" si="1"/>
        <v>05-1635</v>
      </c>
      <c r="C29" s="61">
        <f t="shared" si="2"/>
        <v>44926</v>
      </c>
      <c r="D29" s="56">
        <v>18</v>
      </c>
      <c r="E29" s="56" t="s">
        <v>1555</v>
      </c>
      <c r="F29" s="56" t="s">
        <v>1556</v>
      </c>
      <c r="G29" s="57" t="s">
        <v>263</v>
      </c>
      <c r="H29" s="57" t="s">
        <v>423</v>
      </c>
      <c r="I29" s="57" t="s">
        <v>776</v>
      </c>
      <c r="J29" s="57" t="s">
        <v>1505</v>
      </c>
      <c r="K29" s="57" t="s">
        <v>1557</v>
      </c>
      <c r="L29" s="57" t="s">
        <v>1494</v>
      </c>
      <c r="M29" s="57" t="s">
        <v>1494</v>
      </c>
      <c r="N29" s="299">
        <v>500</v>
      </c>
      <c r="O29" s="58" t="s">
        <v>1223</v>
      </c>
      <c r="P29" s="299">
        <v>16.51307632</v>
      </c>
      <c r="Q29" s="299">
        <v>0</v>
      </c>
      <c r="R29" s="293">
        <v>0.417841</v>
      </c>
      <c r="S29" s="46"/>
      <c r="T29" s="46">
        <v>0</v>
      </c>
      <c r="U29" s="46">
        <v>8257</v>
      </c>
      <c r="V29" s="307">
        <v>0.018767060705997866</v>
      </c>
      <c r="W29" s="307">
        <v>8.695652173913044E-07</v>
      </c>
      <c r="X29" s="60" t="s">
        <v>763</v>
      </c>
    </row>
    <row r="30" spans="1:24" ht="15.75">
      <c r="A30" s="61" t="str">
        <f t="shared" si="0"/>
        <v>Expat Poland WIG20 UCITS ETF</v>
      </c>
      <c r="B30" s="61" t="str">
        <f t="shared" si="1"/>
        <v>05-1635</v>
      </c>
      <c r="C30" s="61">
        <f t="shared" si="2"/>
        <v>44926</v>
      </c>
      <c r="D30" s="56">
        <v>19</v>
      </c>
      <c r="E30" s="56" t="s">
        <v>1558</v>
      </c>
      <c r="F30" s="56" t="s">
        <v>1559</v>
      </c>
      <c r="G30" s="57" t="s">
        <v>263</v>
      </c>
      <c r="H30" s="57" t="s">
        <v>624</v>
      </c>
      <c r="I30" s="57" t="s">
        <v>776</v>
      </c>
      <c r="J30" s="57" t="s">
        <v>1505</v>
      </c>
      <c r="K30" s="57" t="s">
        <v>1560</v>
      </c>
      <c r="L30" s="57" t="s">
        <v>1494</v>
      </c>
      <c r="M30" s="57" t="s">
        <v>1494</v>
      </c>
      <c r="N30" s="299">
        <v>89</v>
      </c>
      <c r="O30" s="58" t="s">
        <v>1223</v>
      </c>
      <c r="P30" s="299">
        <v>129.53071</v>
      </c>
      <c r="Q30" s="299">
        <v>0</v>
      </c>
      <c r="R30" s="293">
        <v>0.417841</v>
      </c>
      <c r="S30" s="46"/>
      <c r="T30" s="46">
        <v>0</v>
      </c>
      <c r="U30" s="46">
        <v>11528</v>
      </c>
      <c r="V30" s="307">
        <v>0.026201607825934774</v>
      </c>
      <c r="W30" s="307">
        <v>0</v>
      </c>
      <c r="X30" s="60" t="s">
        <v>763</v>
      </c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437693</v>
      </c>
      <c r="V212" s="632">
        <f>SUM(V12:V211)</f>
        <v>0.9948178638234618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437693</v>
      </c>
      <c r="V264" s="644">
        <f>V212+V263</f>
        <v>0.9948178638234618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