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<sst xmlns="http://schemas.openxmlformats.org/spreadsheetml/2006/main" count="3475" uniqueCount="1583">
  <si>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</si>
  <si>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</si>
  <si>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</si>
  <si>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</si>
  <si>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</si>
  <si>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</si>
  <si>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</si>
  <si>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</si>
  <si>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</si>
  <si>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</si>
  <si>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</si>
  <si>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</si>
  <si>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</si>
  <si>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</si>
  <si>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</si>
  <si>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</si>
  <si>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</si>
  <si>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</si>
  <si>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</si>
  <si>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</si>
  <si>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</si>
  <si>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</si>
  <si>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</si>
  <si>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</si>
  <si>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</si>
  <si>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</si>
  <si>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</si>
  <si>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</si>
  <si>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</si>
  <si>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</si>
  <si>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</si>
  <si>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</si>
  <si>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</si>
  <si>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</si>
  <si>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</si>
  <si>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</si>
  <si>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</si>
  <si>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</si>
  <si>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</si>
  <si>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</si>
  <si>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</si>
  <si>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</si>
  <si>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</si>
  <si>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</si>
  <si>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</si>
  <si>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</si>
  <si>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</si>
  <si>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</si>
  <si>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</si>
  <si>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</si>
  <si>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</si>
  <si>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</si>
  <si>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</si>
  <si>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</si>
  <si>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</si>
  <si>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</si>
  <si>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</si>
  <si>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</si>
  <si>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</si>
  <si>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</si>
  <si>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</si>
  <si>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</si>
  <si>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</si>
  <si>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</si>
  <si>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</si>
  <si>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</si>
  <si>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</si>
  <si>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</si>
  <si>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</si>
  <si>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</si>
  <si>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</si>
  <si>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</si>
  <si>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</si>
  <si>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</si>
  <si>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</si>
  <si>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</si>
  <si>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</si>
  <si>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</si>
  <si>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</si>
  <si>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</si>
  <si>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</si>
  <si>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</si>
  <si>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</si>
  <si>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</si>
  <si>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</si>
  <si>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</si>
  <si>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</si>
  <si>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</si>
  <si>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</si>
  <si>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</si>
  <si>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</si>
  <si>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</si>
  <si>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</si>
  <si>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</si>
  <si>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</si>
  <si>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</si>
  <si>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</si>
  <si>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</si>
  <si>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</si>
  <si>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</si>
  <si>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</si>
  <si>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</si>
  <si>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</si>
  <si>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</si>
  <si>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</si>
  <si>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</si>
  <si>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</si>
  <si>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</si>
  <si>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</si>
  <si>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</si>
  <si>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</si>
  <si>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</si>
  <si>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</si>
  <si>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</si>
  <si>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</si>
  <si>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</si>
  <si>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</si>
  <si>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</si>
  <si>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</si>
  <si>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</si>
  <si>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</si>
  <si>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</si>
  <si>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</si>
  <si>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</si>
  <si>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</si>
  <si>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</si>
  <si>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</si>
  <si>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</si>
  <si>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</si>
  <si>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</si>
  <si>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</si>
  <si>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</si>
  <si>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</si>
  <si>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</si>
  <si>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</si>
  <si>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</si>
  <si>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</si>
  <si>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</si>
  <si>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</si>
  <si>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</si>
  <si>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</si>
  <si>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</si>
  <si>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</si>
  <si>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</si>
  <si>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</si>
  <si>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</si>
  <si>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</si>
  <si>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</si>
  <si>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</si>
  <si>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</si>
  <si>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</si>
  <si>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</si>
  <si>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</si>
  <si>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</si>
  <si>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</si>
  <si>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</si>
  <si>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</si>
  <si>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</si>
  <si>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</si>
  <si>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</si>
  <si>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</si>
  <si>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</si>
  <si>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</si>
  <si>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</si>
  <si>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</si>
  <si>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</si>
  <si>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</si>
  <si>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</si>
  <si>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</si>
  <si>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</si>
  <si>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</si>
  <si>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</si>
  <si>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</si>
  <si>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</si>
  <si>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</si>
  <si>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</si>
  <si>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</si>
  <si>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</si>
  <si>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</si>
  <si>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</si>
  <si>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</si>
  <si>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</si>
  <si>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</si>
  <si>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</si>
  <si>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</si>
  <si>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</si>
  <si>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</si>
  <si>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</si>
  <si>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</si>
  <si>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</si>
  <si>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</si>
  <si>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</si>
  <si>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</si>
  <si>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</si>
  <si>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</si>
  <si>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</si>
  <si>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</si>
  <si>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</si>
  <si>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</si>
  <si>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</si>
  <si>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</si>
  <si>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</si>
  <si>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</si>
  <si>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</si>
  <si>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</si>
  <si>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</si>
  <si>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</si>
  <si>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</si>
  <si>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</si>
  <si>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</si>
  <si>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</si>
  <si>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</si>
  <si>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</si>
  <si>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</si>
  <si>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</si>
  <si>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</si>
  <si>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</si>
  <si>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</si>
  <si>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</si>
  <si>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</si>
  <si>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</si>
  <si>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</si>
  <si>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</si>
  <si>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</si>
  <si>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</si>
  <si>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</si>
  <si>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</si>
  <si>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</si>
  <si>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</si>
  <si>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</si>
  <si>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</si>
  <si>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</si>
  <si>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</si>
  <si>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</si>
  <si>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</si>
  <si>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</si>
  <si>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</si>
  <si>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</si>
  <si>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</si>
  <si>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</si>
  <si>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</si>
  <si>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</si>
  <si>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</si>
  <si>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</si>
  <si>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</si>
  <si>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</si>
  <si>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</si>
  <si>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</si>
  <si>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</si>
  <si>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</si>
  <si>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</si>
  <si>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</si>
  <si>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</si>
  <si>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</si>
  <si>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</si>
  <si>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</si>
  <si>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</si>
  <si>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</si>
  <si>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</si>
  <si>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</si>
  <si>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</si>
  <si>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</si>
  <si>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</si>
  <si>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</si>
  <si>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</si>
  <si>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</si>
  <si>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</si>
  <si>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</si>
  <si>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</si>
  <si>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</si>
  <si>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</si>
  <si>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</si>
  <si>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</si>
  <si>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</si>
  <si>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</si>
  <si>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</si>
  <si>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</si>
  <si>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</si>
  <si>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</si>
  <si>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</si>
  <si>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</si>
  <si>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</si>
  <si>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</si>
  <si>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</si>
  <si>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</si>
  <si>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</si>
  <si>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</si>
  <si>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</si>
  <si>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</si>
  <si>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</si>
  <si>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</si>
  <si>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</si>
  <si>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</si>
  <si>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</si>
  <si>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</si>
  <si>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</si>
  <si>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</si>
  <si>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</si>
  <si>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</si>
  <si>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</si>
  <si>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</si>
  <si>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</si>
  <si>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</si>
  <si>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</si>
  <si>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</si>
  <si>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</si>
  <si>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</si>
  <si>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</si>
  <si>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</si>
  <si>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</si>
  <si>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</si>
  <si>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</si>
  <si>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</si>
  <si>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</si>
  <si>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</si>
  <si>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</si>
  <si>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</si>
  <si>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</si>
  <si>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</si>
  <si>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</si>
  <si>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</si>
  <si>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</si>
  <si>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</si>
  <si>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</si>
  <si>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</si>
  <si>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</si>
  <si>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</si>
  <si>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</si>
  <si>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</si>
  <si>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</si>
  <si>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</si>
  <si>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</si>
  <si>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</si>
  <si>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</si>
  <si>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</si>
  <si>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</si>
  <si>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</si>
  <si>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</si>
  <si>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</si>
  <si>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</si>
  <si>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</si>
  <si>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</si>
  <si>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</si>
  <si>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</si>
  <si>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</si>
  <si>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</si>
  <si>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</si>
  <si>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</si>
  <si>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</si>
  <si>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</si>
  <si>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</si>
  <si>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</si>
  <si>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</si>
  <si>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</si>
  <si>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</si>
  <si>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</si>
  <si>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</si>
  <si>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</si>
  <si>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</si>
  <si>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</si>
  <si>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</si>
  <si>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</si>
  <si>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</si>
  <si>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</si>
  <si>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</si>
  <si>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</si>
  <si>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</si>
  <si>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</si>
  <si>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</si>
  <si>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</si>
  <si>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</si>
  <si>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</si>
  <si>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</si>
  <si>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</si>
  <si>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</si>
  <si>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</si>
  <si>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</si>
  <si>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</si>
  <si>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</si>
  <si>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</si>
  <si>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</si>
  <si>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</si>
  <si>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</si>
  <si>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</si>
  <si>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</si>
  <si>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</si>
  <si>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</si>
  <si>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</si>
  <si>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</si>
  <si>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</si>
  <si>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</si>
  <si>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</si>
  <si>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</si>
  <si>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</si>
  <si>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</si>
  <si>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</si>
  <si>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</si>
  <si>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</si>
  <si>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</si>
  <si>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</si>
  <si>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</si>
  <si>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</si>
  <si>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</si>
  <si>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</si>
  <si>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</si>
  <si>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</si>
  <si>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</si>
  <si>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</si>
  <si>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</si>
  <si>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</si>
  <si>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</si>
  <si>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</si>
  <si>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</si>
  <si>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</si>
  <si>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</si>
  <si>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</si>
  <si>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</si>
  <si>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</si>
  <si>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</si>
  <si>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</si>
  <si>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</si>
  <si>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</si>
  <si>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</si>
  <si>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</si>
  <si>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</si>
  <si>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</si>
  <si>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</si>
  <si>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</si>
  <si>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</si>
  <si>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</si>
  <si>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</si>
  <si>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</si>
  <si>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</si>
  <si>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</si>
  <si>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</si>
  <si>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</si>
  <si>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</si>
  <si>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</si>
  <si>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</si>
  <si>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</si>
  <si>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</si>
  <si>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</si>
  <si>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</si>
  <si>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</si>
  <si>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</si>
  <si>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</si>
  <si>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</si>
  <si>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</si>
  <si>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</si>
  <si>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</si>
  <si>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</si>
  <si>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</si>
  <si>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</si>
  <si>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</si>
  <si>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</si>
  <si>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</si>
  <si>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</si>
  <si>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</si>
  <si>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</si>
  <si>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</si>
  <si>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</si>
  <si>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</si>
  <si>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</si>
  <si>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</si>
  <si>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</si>
  <si>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</si>
  <si>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</si>
  <si>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</si>
  <si>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</si>
  <si>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</si>
  <si>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</si>
  <si>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</si>
  <si>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</si>
  <si>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</si>
  <si>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</si>
  <si>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</si>
  <si>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</si>
  <si>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</si>
  <si>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</si>
  <si>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</si>
  <si>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</si>
  <si>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</si>
  <si>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</si>
  <si>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</si>
  <si>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</si>
  <si>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</si>
  <si>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</si>
  <si>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</si>
  <si>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</si>
  <si>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</si>
  <si>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</si>
  <si>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</si>
  <si>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</si>
  <si>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</si>
  <si>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</si>
  <si>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</si>
  <si>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</si>
  <si>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</si>
  <si>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</si>
  <si>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</si>
  <si>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</si>
  <si>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</si>
  <si>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</si>
  <si>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</si>
  <si>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</si>
  <si>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</si>
  <si>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</si>
  <si>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</si>
  <si>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</si>
  <si>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</si>
  <si>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</si>
  <si>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</si>
  <si>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</si>
  <si>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</si>
  <si>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</si>
  <si>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</si>
  <si>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</si>
  <si>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</si>
  <si>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</si>
  <si>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</si>
  <si>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</si>
  <si>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</si>
  <si>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</si>
  <si>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</si>
  <si>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</si>
  <si>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</si>
  <si>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</si>
  <si>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</si>
  <si>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</si>
  <si>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</si>
  <si>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</si>
  <si>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</si>
  <si>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</si>
  <si>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</si>
  <si>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</si>
  <si>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</si>
  <si>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</si>
  <si>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</si>
  <si>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</si>
  <si>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</si>
  <si>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</si>
  <si>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</si>
  <si>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</si>
  <si>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</si>
  <si>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</si>
  <si>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</si>
  <si>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</si>
  <si>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</si>
  <si>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</si>
  <si>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</si>
  <si>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</si>
  <si>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</si>
  <si>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</si>
  <si>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</si>
  <si>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</si>
  <si>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</si>
  <si>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</si>
  <si>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</si>
  <si>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</si>
  <si>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</si>
  <si>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</si>
  <si>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</si>
  <si>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</si>
  <si>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</si>
  <si>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</si>
  <si>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</si>
  <si>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</si>
  <si>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</si>
  <si>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</si>
  <si>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</si>
  <si>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</si>
  <si>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</si>
  <si>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</si>
  <si>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</si>
  <si>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</si>
  <si>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</si>
  <si>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</si>
  <si>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</si>
  <si>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</si>
  <si>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</si>
  <si>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</si>
  <si>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</si>
  <si>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</si>
  <si>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</si>
  <si>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</si>
  <si>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</si>
  <si>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</si>
  <si>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</si>
  <si>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</si>
  <si>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</si>
  <si>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</si>
  <si>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</si>
  <si>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</si>
  <si>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</si>
  <si>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</si>
  <si>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</si>
  <si>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</si>
  <si>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</si>
  <si>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</si>
  <si>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</si>
  <si>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</si>
  <si>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</si>
  <si>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</si>
  <si>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</si>
  <si>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</si>
  <si>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</si>
  <si>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</si>
  <si>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</si>
  <si>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</si>
  <si>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</si>
  <si>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</si>
  <si>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</si>
  <si>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</si>
  <si>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</si>
  <si>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</si>
  <si>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</si>
  <si>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</si>
  <si>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</si>
  <si>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</si>
  <si>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</si>
  <si>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</si>
  <si>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</si>
  <si>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</si>
  <si>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</si>
  <si>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</si>
  <si>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</si>
  <si>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</si>
  <si>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</si>
  <si>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</si>
  <si>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</si>
  <si>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</si>
  <si>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</si>
  <si>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</si>
  <si>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</si>
  <si>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</si>
  <si>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</si>
  <si>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</si>
  <si>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</si>
  <si>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</si>
  <si>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</si>
  <si>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</si>
  <si>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</si>
  <si>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</si>
  <si>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</si>
  <si>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</si>
  <si>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</si>
  <si>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</si>
  <si>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</si>
  <si>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</si>
  <si>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</si>
  <si>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</si>
  <si>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</si>
  <si>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</si>
  <si>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</si>
  <si>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</si>
  <si>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</si>
  <si>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</si>
  <si>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</si>
  <si>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</si>
  <si>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</si>
  <si>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</si>
  <si>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</si>
  <si>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</si>
  <si>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</si>
  <si>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</si>
  <si>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</si>
  <si>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</si>
  <si>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</si>
  <si>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</si>
  <si>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</si>
  <si>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</si>
  <si>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</si>
  <si>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</si>
  <si>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</si>
  <si>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</si>
  <si>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</si>
  <si>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</si>
  <si>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</si>
  <si>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</si>
  <si>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</si>
  <si>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</si>
  <si>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</si>
  <si>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</si>
  <si>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</si>
  <si>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</si>
  <si>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</si>
  <si>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</si>
  <si>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</si>
  <si>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</si>
  <si>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</si>
  <si>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</si>
  <si>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</si>
  <si>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</si>
  <si>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</si>
  <si>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</si>
  <si>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</si>
  <si>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</si>
  <si>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</si>
  <si>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</si>
  <si>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</si>
  <si>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</si>
  <si>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</si>
  <si>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</si>
  <si>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</si>
  <si>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</si>
  <si>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</si>
  <si>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</si>
  <si>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</si>
  <si>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</si>
  <si>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</si>
  <si>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</si>
  <si>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</si>
  <si>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</si>
  <si>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</si>
  <si>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</si>
  <si>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</si>
  <si>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</si>
  <si>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</si>
  <si>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</si>
  <si>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</si>
  <si>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</si>
  <si>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</si>
  <si>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</si>
  <si>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</si>
  <si>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</si>
  <si>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</si>
  <si>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</si>
  <si>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</si>
  <si>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</si>
  <si>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</si>
  <si>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</si>
  <si>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</si>
  <si>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</si>
  <si>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</si>
  <si>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</si>
  <si>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</si>
  <si>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</si>
  <si>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</si>
  <si>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</si>
  <si>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</si>
  <si>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</si>
  <si>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</si>
  <si>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</si>
  <si>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</si>
  <si>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</si>
  <si>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</si>
  <si>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</si>
  <si>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</si>
  <si>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</si>
  <si>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</si>
  <si>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</si>
  <si>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</si>
  <si>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</si>
  <si>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</si>
  <si>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</si>
  <si>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</si>
  <si>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</si>
  <si>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</si>
  <si>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</si>
  <si>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</si>
  <si>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</si>
  <si>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</si>
  <si>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</si>
  <si>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</si>
  <si>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</si>
  <si>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</si>
  <si>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</si>
  <si>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</si>
  <si>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</si>
  <si>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</si>
  <si>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</si>
  <si>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</si>
  <si>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</si>
  <si>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</si>
  <si>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</si>
  <si>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</si>
  <si>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</si>
  <si>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</si>
  <si>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</si>
  <si>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</si>
  <si>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</si>
  <si>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</si>
  <si>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</si>
  <si>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</si>
  <si>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</si>
  <si>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</si>
  <si>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</si>
  <si>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</si>
  <si>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</si>
  <si>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</si>
  <si>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</si>
  <si>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</si>
  <si>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</si>
  <si>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</si>
  <si>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</si>
  <si>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</si>
  <si>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</si>
  <si>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</si>
  <si>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</si>
  <si>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</si>
  <si>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</si>
  <si>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</si>
  <si>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</si>
  <si>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</si>
  <si>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</si>
  <si>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</si>
  <si>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</si>
  <si>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</si>
  <si>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</si>
  <si>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</si>
  <si>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</si>
  <si>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</si>
  <si>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</si>
  <si>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</si>
  <si>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</si>
  <si>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</si>
  <si>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</si>
  <si>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</si>
  <si>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</si>
  <si>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</si>
  <si>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</si>
  <si>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</si>
  <si>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</si>
  <si>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</si>
  <si>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</si>
  <si>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</si>
  <si>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</si>
  <si>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</si>
  <si>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</si>
  <si>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</si>
  <si>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</si>
  <si>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</si>
  <si>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</si>
  <si>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</si>
  <si>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</si>
  <si>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</si>
  <si>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</si>
  <si>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</si>
  <si>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</si>
  <si>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</si>
  <si>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</si>
  <si>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</si>
  <si>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</si>
  <si>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</si>
  <si>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</si>
  <si>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</si>
  <si>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</si>
  <si>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</si>
  <si>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</si>
  <si>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</si>
  <si>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</si>
  <si>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</si>
  <si>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</si>
  <si>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</si>
  <si>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</si>
  <si>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</si>
  <si>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</si>
  <si>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</si>
  <si>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</si>
  <si>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</si>
  <si>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</si>
  <si>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</si>
  <si>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</si>
  <si>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</si>
  <si>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</si>
  <si>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</si>
  <si>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</si>
  <si>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</si>
  <si>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</si>
  <si>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</si>
  <si>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</si>
  <si>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</si>
  <si>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</si>
  <si>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</si>
  <si>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</si>
  <si>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</si>
  <si>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</si>
  <si>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</si>
  <si>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</si>
  <si>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</si>
  <si>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</si>
  <si>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</si>
  <si>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</si>
  <si>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</si>
  <si>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</si>
  <si>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</si>
  <si>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</si>
  <si>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</si>
  <si>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</si>
  <si>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</si>
  <si>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</si>
  <si>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</si>
  <si>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</si>
  <si>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</si>
  <si>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</si>
  <si>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</si>
  <si>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</si>
  <si>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</si>
  <si>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</si>
  <si>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</si>
  <si>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</si>
  <si>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</si>
  <si>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</si>
  <si>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</si>
  <si>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</si>
  <si>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</si>
  <si>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</si>
  <si>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</si>
  <si>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</si>
  <si>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</si>
  <si>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</si>
  <si>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</si>
  <si>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</si>
  <si>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</si>
  <si>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</si>
  <si>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</si>
  <si>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</si>
  <si>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</si>
  <si>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</si>
  <si>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</si>
  <si>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</si>
  <si>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</si>
  <si>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</si>
  <si>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</si>
  <si>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</si>
  <si>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</si>
  <si>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</si>
  <si>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</si>
  <si>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</si>
  <si>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</si>
  <si>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</si>
  <si>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</si>
  <si>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</si>
  <si>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</si>
  <si>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</si>
  <si>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</si>
  <si>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</si>
  <si>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</si>
  <si>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</si>
  <si>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</si>
  <si>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</si>
  <si>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</si>
  <si>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</si>
  <si>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</si>
  <si>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</si>
  <si>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</si>
  <si>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</si>
  <si>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</si>
  <si>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</si>
  <si>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</si>
  <si>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</si>
  <si>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</si>
  <si>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</si>
  <si>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</si>
  <si>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</si>
  <si>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</si>
  <si>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</si>
  <si>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</si>
  <si>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</si>
  <si>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</si>
  <si>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</si>
  <si>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</si>
  <si>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</si>
  <si>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</si>
  <si>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</si>
  <si>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</si>
  <si>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</si>
  <si>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</si>
  <si>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</si>
  <si>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</si>
  <si>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</si>
  <si>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</si>
  <si>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</si>
  <si>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</si>
  <si>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</si>
  <si>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</si>
  <si>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</si>
  <si>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</si>
  <si>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</si>
  <si>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</si>
  <si>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</si>
  <si>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</si>
  <si>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</si>
  <si>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</si>
  <si>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</si>
  <si>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</si>
  <si>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</si>
  <si>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</si>
  <si>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</si>
  <si>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</si>
  <si>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</si>
  <si>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</si>
  <si>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</si>
  <si>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</si>
  <si>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</si>
  <si>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</si>
  <si>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</si>
  <si>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</si>
  <si>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</si>
  <si>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</si>
  <si>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</si>
  <si>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</si>
  <si>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</si>
  <si>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</si>
  <si>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</si>
  <si>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</si>
  <si>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</si>
  <si>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</si>
  <si>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</si>
  <si>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</si>
  <si>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</si>
  <si>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</si>
  <si>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</si>
  <si>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</si>
  <si>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</si>
  <si>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</si>
  <si>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</si>
  <si>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</si>
  <si>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</si>
  <si>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</si>
  <si>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</si>
  <si>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</si>
  <si>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</si>
  <si>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</si>
  <si>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</si>
  <si>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</si>
  <si>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</si>
  <si>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</si>
  <si>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</si>
  <si>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</si>
  <si>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</si>
  <si>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</si>
  <si>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</si>
  <si>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</si>
  <si>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</si>
  <si>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</si>
  <si>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</si>
  <si>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</si>
  <si>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</si>
  <si>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</si>
  <si>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</si>
  <si>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</si>
  <si>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</si>
  <si>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</si>
  <si>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</si>
  <si>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</si>
  <si>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</si>
  <si>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</si>
  <si>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</si>
  <si>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</si>
  <si>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</si>
  <si>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</si>
  <si>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</si>
  <si>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</si>
  <si>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</si>
  <si>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</si>
  <si>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</si>
  <si>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</si>
  <si>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</si>
  <si>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</si>
  <si>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</si>
  <si>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</si>
  <si>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</si>
  <si>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</si>
  <si>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</si>
  <si>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</si>
  <si>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</si>
  <si>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</si>
  <si>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</si>
  <si>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</si>
  <si>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</si>
  <si>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</si>
  <si>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</si>
  <si>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</si>
  <si>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</si>
  <si>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</si>
  <si>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</si>
  <si>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</si>
  <si>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</si>
  <si>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</si>
  <si>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</si>
  <si>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</si>
  <si>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</si>
  <si>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</si>
  <si>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</si>
  <si>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</si>
  <si>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</si>
  <si>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</si>
  <si>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</si>
  <si>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</si>
  <si>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</si>
  <si>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</si>
  <si>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</si>
  <si>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</si>
  <si>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</si>
  <si>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</si>
  <si>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</si>
  <si>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</si>
  <si>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</si>
  <si>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</si>
  <si>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</si>
  <si>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</si>
  <si>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</si>
  <si>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</si>
  <si>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</si>
  <si>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</si>
  <si>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</si>
  <si>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</si>
  <si>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</si>
  <si>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</si>
  <si>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</si>
  <si>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</si>
  <si>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</si>
  <si>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</si>
  <si>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</si>
  <si>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</si>
  <si>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</si>
  <si>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</si>
  <si>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</si>
  <si>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</si>
  <si>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</si>
  <si>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</si>
  <si>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</si>
  <si>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</si>
  <si>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</si>
  <si>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</si>
  <si>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</si>
  <si>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</si>
  <si>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</si>
  <si>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</si>
  <si>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</si>
  <si>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</si>
  <si>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</si>
  <si>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</si>
  <si>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</si>
  <si>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</si>
  <si>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</si>
  <si>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</si>
  <si>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</si>
  <si>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</si>
  <si>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</si>
  <si>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</si>
  <si>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</si>
  <si>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</si>
  <si>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</si>
  <si>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</si>
  <si>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</si>
  <si>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</si>
  <si>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</si>
  <si>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</si>
  <si>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</si>
  <si>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</si>
  <si>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</si>
  <si>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</si>
  <si>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</si>
  <si>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</si>
  <si>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</si>
  <si>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</si>
  <si>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</si>
  <si>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</si>
  <si>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</si>
  <si>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</si>
  <si>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</si>
  <si>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</si>
  <si>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</si>
  <si>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</si>
  <si>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</si>
  <si>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</si>
  <si>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</si>
  <si>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</si>
  <si>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</si>
  <si>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</si>
  <si>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</si>
  <si>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</si>
  <si>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</si>
  <si>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</si>
  <si>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</si>
  <si>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</si>
  <si>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</si>
  <si>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</si>
  <si>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</si>
  <si>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</si>
  <si>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</si>
  <si>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</si>
  <si>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</si>
  <si>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</si>
  <si>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</si>
  <si>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</si>
  <si>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</si>
  <si>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</si>
  <si>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</si>
  <si>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</si>
  <si>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</si>
  <si>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</si>
  <si>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</si>
  <si>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</si>
  <si>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</si>
  <si>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</si>
  <si>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</si>
  <si>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</si>
  <si>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</si>
  <si>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</si>
  <si>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</si>
  <si>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</si>
  <si>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</si>
  <si>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</si>
  <si>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</si>
  <si>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</si>
  <si>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</si>
  <si>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</si>
  <si>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</si>
  <si>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</si>
  <si>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</si>
  <si>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</si>
  <si>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</si>
  <si>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</si>
  <si>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</si>
  <si>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</si>
  <si>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</si>
  <si>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</si>
  <si>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</si>
  <si>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</si>
  <si>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</si>
  <si>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</si>
  <si>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</si>
  <si>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</si>
  <si>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</si>
  <si>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</si>
  <si>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</si>
  <si>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</si>
  <si>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</si>
  <si>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</si>
  <si>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</si>
  <si>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</si>
  <si>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</si>
  <si>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</si>
  <si>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</si>
  <si>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</si>
  <si>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</si>
  <si>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</si>
  <si>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</si>
  <si>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</si>
  <si>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</si>
  <si>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</si>
  <si>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</si>
  <si>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</si>
  <si>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</si>
  <si>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</si>
  <si>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</si>
  <si>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</si>
  <si>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</si>
  <si>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</si>
  <si>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</si>
  <si>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</si>
  <si>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</si>
  <si>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</si>
  <si>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</si>
  <si>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</si>
  <si>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</si>
  <si>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</si>
  <si>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</si>
  <si>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</si>
  <si>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</si>
  <si>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</si>
  <si>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</si>
  <si>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</si>
  <si>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</si>
  <si>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</si>
  <si>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</si>
  <si>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</si>
  <si>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</si>
  <si>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</si>
  <si>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</si>
  <si>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</si>
  <si>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</si>
  <si>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</si>
  <si>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</si>
  <si>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</si>
  <si>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</si>
  <si>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</si>
  <si>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</si>
  <si>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</si>
  <si>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</si>
  <si>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</si>
  <si>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</si>
  <si>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</si>
  <si>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</si>
  <si>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</si>
  <si>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</si>
  <si>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</si>
  <si>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</si>
  <si>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</si>
  <si>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</si>
  <si>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</si>
  <si>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</si>
  <si>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</si>
  <si>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</si>
  <si>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</si>
  <si>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</si>
  <si>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</si>
  <si>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</si>
  <si>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</si>
  <si>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</si>
  <si>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</si>
  <si>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</si>
  <si>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</si>
  <si>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</si>
  <si>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</si>
  <si>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</si>
  <si>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</si>
  <si>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</si>
  <si>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</si>
  <si>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</si>
  <si>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</si>
  <si>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</si>
  <si>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</si>
  <si>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</si>
  <si>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</si>
  <si>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</si>
  <si>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</si>
  <si>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</si>
  <si>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</si>
  <si>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</si>
  <si>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</si>
  <si>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</si>
  <si>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</si>
  <si>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</si>
  <si>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</si>
  <si>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</si>
  <si>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</si>
  <si>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</si>
  <si>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</si>
  <si>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</si>
  <si>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</si>
  <si>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</si>
  <si>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</si>
  <si>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</si>
  <si>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</si>
  <si>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</si>
  <si>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</si>
  <si>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</si>
  <si>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</si>
  <si>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</si>
  <si>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</si>
  <si>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</si>
  <si>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</si>
  <si>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</si>
  <si>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</si>
  <si>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</si>
  <si>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</si>
  <si>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</si>
  <si>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</si>
  <si>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</si>
  <si>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</si>
  <si>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</si>
  <si>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</si>
  <si>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</si>
  <si>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</si>
  <si>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</si>
  <si>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</si>
  <si>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</si>
  <si>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</si>
  <si>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</si>
  <si>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</si>
  <si>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</si>
  <si>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</si>
  <si>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</si>
  <si>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</si>
  <si>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</si>
  <si>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</si>
  <si>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</si>
  <si>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</si>
  <si>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</si>
  <si>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</si>
  <si>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</si>
  <si>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</si>
  <si>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</si>
  <si>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</si>
  <si>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</si>
  <si>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</si>
  <si>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</si>
  <si>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</si>
  <si>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</si>
  <si>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</si>
  <si>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</si>
  <si>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</si>
  <si>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</si>
  <si>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</si>
  <si>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</si>
  <si>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</si>
  <si>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</si>
  <si>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</si>
  <si>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</si>
  <si>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</si>
  <si>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</si>
  <si>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</si>
  <si>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</si>
  <si>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</si>
  <si>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</si>
  <si>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</si>
  <si>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</si>
  <si>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</si>
  <si>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</si>
  <si>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</si>
  <si>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</si>
  <si>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</si>
  <si>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</si>
  <si>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</si>
  <si>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</si>
  <si>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</si>
  <si>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</si>
  <si>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</si>
  <si>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</si>
  <si>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</si>
  <si>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</si>
  <si>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</si>
  <si>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</si>
  <si>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</si>
  <si>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</si>
  <si>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</si>
  <si>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</si>
  <si>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</si>
  <si>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</si>
  <si>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</si>
  <si>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</si>
  <si>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</si>
  <si>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</si>
  <si>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</si>
  <si>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</si>
  <si>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</si>
  <si>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</si>
  <si>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</si>
  <si>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</si>
  <si>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</si>
  <si>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</si>
  <si>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</si>
  <si>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</si>
  <si>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</si>
  <si>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</si>
  <si>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</si>
  <si>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</si>
  <si>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</si>
  <si>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</si>
  <si>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</si>
  <si>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</si>
  <si>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</si>
  <si>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</si>
  <si>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</si>
  <si>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</si>
  <si>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</si>
  <si>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</si>
  <si>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</si>
  <si>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</si>
  <si>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</si>
  <si>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</si>
  <si>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</si>
  <si>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</si>
  <si>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</si>
  <si>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</si>
  <si>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</si>
  <si>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</si>
  <si>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</si>
  <si>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</si>
  <si>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</si>
  <si>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</si>
  <si>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</si>
  <si>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</si>
  <si>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</si>
  <si>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</si>
  <si>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</si>
  <si>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</si>
  <si>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</si>
  <si>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</si>
  <si>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</si>
  <si>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</si>
  <si>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</si>
  <si>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</si>
  <si>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</si>
  <si>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</si>
  <si>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</si>
  <si>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</si>
  <si>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</si>
  <si>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</si>
  <si>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</si>
  <si>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</si>
  <si>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</si>
  <si>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</si>
  <si>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</si>
  <si>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</si>
  <si>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</si>
  <si>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</si>
  <si>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</si>
  <si>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</si>
  <si>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</si>
  <si>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</si>
  <si>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</si>
  <si>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Eurobank Ergasias Services and Holdings</t>
  </si>
  <si>
    <t>GRS323003012</t>
  </si>
  <si>
    <t>Athens Stock Exchange</t>
  </si>
  <si>
    <t>EUROB GA</t>
  </si>
  <si>
    <t>--</t>
  </si>
  <si>
    <t>COCA-COLA HBC AG-DI</t>
  </si>
  <si>
    <t>CH0198251305</t>
  </si>
  <si>
    <t>EEE</t>
  </si>
  <si>
    <t>HELLENIC PETROLEUM SA</t>
  </si>
  <si>
    <t>GRS298343005</t>
  </si>
  <si>
    <t>ELPE GA</t>
  </si>
  <si>
    <t>Alpha Bank A.E.</t>
  </si>
  <si>
    <t>GRS015003007</t>
  </si>
  <si>
    <t>ALPHA GA</t>
  </si>
  <si>
    <t>JUMBO SA</t>
  </si>
  <si>
    <t>GRS282183003</t>
  </si>
  <si>
    <t>BELA GA</t>
  </si>
  <si>
    <t>MOTOR OIL (HELLAS) SA</t>
  </si>
  <si>
    <t>GRS426003000</t>
  </si>
  <si>
    <t>MOH GA</t>
  </si>
  <si>
    <t>GEK TERNA HOLDING REAL ESTAT</t>
  </si>
  <si>
    <t>GRS145003000</t>
  </si>
  <si>
    <t>GEKTERNA GA</t>
  </si>
  <si>
    <t>TPEIR GA</t>
  </si>
  <si>
    <t>National Bank of Greece</t>
  </si>
  <si>
    <t>GRS003003035</t>
  </si>
  <si>
    <t>ETE GA</t>
  </si>
  <si>
    <t>TITAN CEMENT INTERNATIONAL T</t>
  </si>
  <si>
    <t>BE0974338700</t>
  </si>
  <si>
    <t>TITC GA</t>
  </si>
  <si>
    <t>FF GROUP</t>
  </si>
  <si>
    <t>GRS294003009</t>
  </si>
  <si>
    <t>FFGRP GA</t>
  </si>
  <si>
    <t>PUBLIC POWER CORP</t>
  </si>
  <si>
    <t>GRS434003000</t>
  </si>
  <si>
    <t>PPC GA</t>
  </si>
  <si>
    <t>HELLENIC TELECOMMUN ORGANIZA</t>
  </si>
  <si>
    <t>GRS260333000</t>
  </si>
  <si>
    <t>HTO GA</t>
  </si>
  <si>
    <t>MYTILINEOS HOLDINGS S.A.</t>
  </si>
  <si>
    <t>GRS393503008</t>
  </si>
  <si>
    <t>MYTIL GA</t>
  </si>
  <si>
    <t>Даниел Дончев</t>
  </si>
  <si>
    <t>TERNA ENERGY SA</t>
  </si>
  <si>
    <t>GRS496003005</t>
  </si>
  <si>
    <t>TENERGY GA</t>
  </si>
  <si>
    <t>SARANTIS SA</t>
  </si>
  <si>
    <t>GRS204003008</t>
  </si>
  <si>
    <t>SAR GA</t>
  </si>
  <si>
    <t>HOLDING CO ADMIE IPTO SA</t>
  </si>
  <si>
    <t>GRS518003009</t>
  </si>
  <si>
    <t>ADMIE GA</t>
  </si>
  <si>
    <t>OPAP SA</t>
  </si>
  <si>
    <t>GRS419003009</t>
  </si>
  <si>
    <t>OPAP GA</t>
  </si>
  <si>
    <t>VIOHALCO SA</t>
  </si>
  <si>
    <t>BE0974271034</t>
  </si>
  <si>
    <t>VIO GA</t>
  </si>
  <si>
    <t>LAMDA DEVELOPMENT SA</t>
  </si>
  <si>
    <t>GRS245213004</t>
  </si>
  <si>
    <t>LAMDA GA</t>
  </si>
  <si>
    <t>PIRAEUS FINANCIAL HOLDINGS S</t>
  </si>
  <si>
    <t>GRS014003032</t>
  </si>
  <si>
    <t>HELLENIC EXCHANGES - ATHENS</t>
  </si>
  <si>
    <t>GRS395363005</t>
  </si>
  <si>
    <t>EXAE GA</t>
  </si>
  <si>
    <t>PLASTIKA KRITIS S.A.</t>
  </si>
  <si>
    <t>GRS326003019</t>
  </si>
  <si>
    <t>PLAKR GA</t>
  </si>
  <si>
    <t>FOURLIS SA</t>
  </si>
  <si>
    <t>GRS096003009</t>
  </si>
  <si>
    <t>FOYRK GA</t>
  </si>
  <si>
    <t>ELLAKTOR SA</t>
  </si>
  <si>
    <t>GRS191213008</t>
  </si>
  <si>
    <t>ELLAKTOR GA</t>
  </si>
  <si>
    <t>AEGEAN AIRLINES</t>
  </si>
  <si>
    <t>GRS495003006</t>
  </si>
  <si>
    <t>AEGN GA</t>
  </si>
  <si>
    <t>AUTOHELLAS SA</t>
  </si>
  <si>
    <t>GRS337003008</t>
  </si>
  <si>
    <t>OTOEL GA</t>
  </si>
  <si>
    <t>PIRAEUS PORT AUTHORITY SA</t>
  </si>
  <si>
    <t>GRS470003013</t>
  </si>
  <si>
    <t>PPA GA</t>
  </si>
  <si>
    <t>ATHENS WATER SUPPLY &amp; SEWAGE</t>
  </si>
  <si>
    <t>GRS359353000</t>
  </si>
  <si>
    <t>EYDAP GA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</si>
</sst>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1538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GREECE ASE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30.06.2021 г.</v>
      </c>
      <c r="C4" s="663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GREECE ASE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00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GREECE ASE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30.06.2021 г.</v>
      </c>
      <c r="B4" s="701"/>
      <c r="C4" s="701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GREECE ASE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J53" sqref="J53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55" sqref="H55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GREECE ASE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443640</v>
      </c>
      <c r="E11" s="348">
        <f>'1-SB'!D47</f>
        <v>345313</v>
      </c>
      <c r="F11" s="346"/>
    </row>
    <row r="12" spans="2:6" ht="15.75">
      <c r="B12" s="342"/>
      <c r="C12" s="342" t="s">
        <v>1353</v>
      </c>
      <c r="D12" s="347">
        <f>'1-SB'!G47</f>
        <v>443640</v>
      </c>
      <c r="E12" s="348">
        <f>'1-SB'!H47</f>
        <v>345313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839</v>
      </c>
      <c r="E19" s="347">
        <f>'1-SB'!C25</f>
        <v>839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839</v>
      </c>
      <c r="E20" s="357">
        <f>'1-SB'!C22</f>
        <v>839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508516</v>
      </c>
      <c r="E26" s="361">
        <f>'1-SB'!G11</f>
        <v>508516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-19827</v>
      </c>
      <c r="E27" s="361">
        <f>'1-SB'!G16</f>
        <v>-19827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154081</v>
      </c>
      <c r="E28" s="361">
        <f>'1-SB'!G19+'1-SB'!G21</f>
        <v>154081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-199727</v>
      </c>
      <c r="E29" s="361">
        <f>'1-SB'!G20+'1-SB'!G22</f>
        <v>-199727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443043</v>
      </c>
      <c r="E30" s="363">
        <f>'1-SB'!G24</f>
        <v>443043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3391</v>
      </c>
      <c r="E41" s="357">
        <f>'1-SB'!C43</f>
        <v>3391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597</v>
      </c>
      <c r="E44" s="357">
        <f>'1-SB'!G40</f>
        <v>597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439410</v>
      </c>
      <c r="E47" s="357">
        <f>'1-SB'!C16+'1-SB'!C37</f>
        <v>439410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Greece ASE UCITS ETF</v>
      </c>
      <c r="B3" s="387" t="str">
        <f aca="true" t="shared" si="1" ref="B3:B34">dfRG</f>
        <v>04029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Greece ASE UCITS ETF</v>
      </c>
      <c r="B4" s="387" t="str">
        <f t="shared" si="1"/>
        <v>04029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Greece ASE UCITS ETF</v>
      </c>
      <c r="B5" s="387" t="str">
        <f t="shared" si="1"/>
        <v>04029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Greece ASE UCITS ETF</v>
      </c>
      <c r="B6" s="387" t="str">
        <f t="shared" si="1"/>
        <v>04029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Greece ASE UCITS ETF</v>
      </c>
      <c r="B7" s="387" t="str">
        <f t="shared" si="1"/>
        <v>04029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Greece ASE UCITS ETF</v>
      </c>
      <c r="B8" s="387" t="str">
        <f t="shared" si="1"/>
        <v>04029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Greece ASE UCITS ETF</v>
      </c>
      <c r="B9" s="387" t="str">
        <f t="shared" si="1"/>
        <v>04029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Greece ASE UCITS ETF</v>
      </c>
      <c r="B10" s="387" t="str">
        <f t="shared" si="1"/>
        <v>04029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Greece ASE UCITS ETF</v>
      </c>
      <c r="B11" s="387" t="str">
        <f t="shared" si="1"/>
        <v>04029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Greece ASE UCITS ETF</v>
      </c>
      <c r="B12" s="387" t="str">
        <f t="shared" si="1"/>
        <v>04029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Greece ASE UCITS ETF</v>
      </c>
      <c r="B13" s="387" t="str">
        <f t="shared" si="1"/>
        <v>04029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Greece ASE UCITS ETF</v>
      </c>
      <c r="B14" s="387" t="str">
        <f t="shared" si="1"/>
        <v>04029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Greece ASE UCITS ETF</v>
      </c>
      <c r="B15" s="387" t="str">
        <f t="shared" si="1"/>
        <v>04029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839</v>
      </c>
    </row>
    <row r="16" spans="1:7" ht="15.75">
      <c r="A16" s="386" t="str">
        <f t="shared" si="0"/>
        <v>Expat Greece ASE UCITS ETF</v>
      </c>
      <c r="B16" s="387" t="str">
        <f t="shared" si="1"/>
        <v>04029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Greece ASE UCITS ETF</v>
      </c>
      <c r="B17" s="387" t="str">
        <f t="shared" si="1"/>
        <v>04029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Greece ASE UCITS ETF</v>
      </c>
      <c r="B18" s="387" t="str">
        <f t="shared" si="1"/>
        <v>04029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839</v>
      </c>
    </row>
    <row r="19" spans="1:7" ht="15.75">
      <c r="A19" s="386" t="str">
        <f t="shared" si="0"/>
        <v>Expat Greece ASE UCITS ETF</v>
      </c>
      <c r="B19" s="387" t="str">
        <f t="shared" si="1"/>
        <v>04029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Greece ASE UCITS ETF</v>
      </c>
      <c r="B20" s="387" t="str">
        <f t="shared" si="1"/>
        <v>04029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439410</v>
      </c>
    </row>
    <row r="21" spans="1:7" ht="15.75">
      <c r="A21" s="386" t="str">
        <f t="shared" si="0"/>
        <v>Expat Greece ASE UCITS ETF</v>
      </c>
      <c r="B21" s="387" t="str">
        <f t="shared" si="1"/>
        <v>04029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439410</v>
      </c>
    </row>
    <row r="22" spans="1:7" ht="15.75">
      <c r="A22" s="386" t="str">
        <f t="shared" si="0"/>
        <v>Expat Greece ASE UCITS ETF</v>
      </c>
      <c r="B22" s="387" t="str">
        <f t="shared" si="1"/>
        <v>04029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Greece ASE UCITS ETF</v>
      </c>
      <c r="B23" s="387" t="str">
        <f t="shared" si="1"/>
        <v>04029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Greece ASE UCITS ETF</v>
      </c>
      <c r="B24" s="387" t="str">
        <f t="shared" si="1"/>
        <v>04029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Greece ASE UCITS ETF</v>
      </c>
      <c r="B25" s="387" t="str">
        <f t="shared" si="1"/>
        <v>04029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Greece ASE UCITS ETF</v>
      </c>
      <c r="B26" s="387" t="str">
        <f t="shared" si="1"/>
        <v>04029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Greece ASE UCITS ETF</v>
      </c>
      <c r="B27" s="387" t="str">
        <f t="shared" si="1"/>
        <v>04029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Greece ASE UCITS ETF</v>
      </c>
      <c r="B28" s="387" t="str">
        <f t="shared" si="1"/>
        <v>04029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Greece ASE UCITS ETF</v>
      </c>
      <c r="B29" s="387" t="str">
        <f t="shared" si="1"/>
        <v>04029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Greece ASE UCITS ETF</v>
      </c>
      <c r="B30" s="387" t="str">
        <f t="shared" si="1"/>
        <v>04029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439410</v>
      </c>
    </row>
    <row r="31" spans="1:7" ht="15.75">
      <c r="A31" s="386" t="str">
        <f t="shared" si="0"/>
        <v>Expat Greece ASE UCITS ETF</v>
      </c>
      <c r="B31" s="387" t="str">
        <f t="shared" si="1"/>
        <v>04029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Greece ASE UCITS ETF</v>
      </c>
      <c r="B32" s="387" t="str">
        <f t="shared" si="1"/>
        <v>04029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Greece ASE UCITS ETF</v>
      </c>
      <c r="B33" s="387" t="str">
        <f t="shared" si="1"/>
        <v>04029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Greece ASE UCITS ETF</v>
      </c>
      <c r="B34" s="387" t="str">
        <f t="shared" si="1"/>
        <v>04029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Greece ASE UCITS ETF</v>
      </c>
      <c r="B35" s="387" t="str">
        <f aca="true" t="shared" si="4" ref="B35:B58">dfRG</f>
        <v>04029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3391</v>
      </c>
    </row>
    <row r="36" spans="1:7" ht="15.75">
      <c r="A36" s="386" t="str">
        <f t="shared" si="3"/>
        <v>Expat Greece ASE UCITS ETF</v>
      </c>
      <c r="B36" s="387" t="str">
        <f t="shared" si="4"/>
        <v>04029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3391</v>
      </c>
    </row>
    <row r="37" spans="1:7" ht="15.75">
      <c r="A37" s="386" t="str">
        <f t="shared" si="3"/>
        <v>Expat Greece ASE UCITS ETF</v>
      </c>
      <c r="B37" s="387" t="str">
        <f t="shared" si="4"/>
        <v>04029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Greece ASE UCITS ETF</v>
      </c>
      <c r="B38" s="387" t="str">
        <f t="shared" si="4"/>
        <v>04029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443640</v>
      </c>
    </row>
    <row r="39" spans="1:7" ht="15.75">
      <c r="A39" s="386" t="str">
        <f t="shared" si="3"/>
        <v>Expat Greece ASE UCITS ETF</v>
      </c>
      <c r="B39" s="387" t="str">
        <f t="shared" si="4"/>
        <v>04029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443640</v>
      </c>
    </row>
    <row r="40" spans="1:7" ht="15.75">
      <c r="A40" s="405" t="str">
        <f t="shared" si="3"/>
        <v>Expat Greece ASE UCITS ETF</v>
      </c>
      <c r="B40" s="406" t="str">
        <f t="shared" si="4"/>
        <v>04029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Greece ASE UCITS ETF</v>
      </c>
      <c r="B41" s="406" t="str">
        <f t="shared" si="4"/>
        <v>04029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508516</v>
      </c>
    </row>
    <row r="42" spans="1:7" ht="15.75">
      <c r="A42" s="405" t="str">
        <f t="shared" si="3"/>
        <v>Expat Greece ASE UCITS ETF</v>
      </c>
      <c r="B42" s="406" t="str">
        <f t="shared" si="4"/>
        <v>04029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Greece ASE UCITS ETF</v>
      </c>
      <c r="B43" s="406" t="str">
        <f t="shared" si="4"/>
        <v>04029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-19827</v>
      </c>
    </row>
    <row r="44" spans="1:7" ht="15.75">
      <c r="A44" s="405" t="str">
        <f t="shared" si="3"/>
        <v>Expat Greece ASE UCITS ETF</v>
      </c>
      <c r="B44" s="406" t="str">
        <f t="shared" si="4"/>
        <v>04029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Greece ASE UCITS ETF</v>
      </c>
      <c r="B45" s="406" t="str">
        <f t="shared" si="4"/>
        <v>04029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Greece ASE UCITS ETF</v>
      </c>
      <c r="B46" s="406" t="str">
        <f t="shared" si="4"/>
        <v>04029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-19827</v>
      </c>
    </row>
    <row r="47" spans="1:7" ht="15.75">
      <c r="A47" s="405" t="str">
        <f t="shared" si="3"/>
        <v>Expat Greece ASE UCITS ETF</v>
      </c>
      <c r="B47" s="406" t="str">
        <f t="shared" si="4"/>
        <v>04029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Greece ASE UCITS ETF</v>
      </c>
      <c r="B48" s="406" t="str">
        <f t="shared" si="4"/>
        <v>04029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-79503</v>
      </c>
    </row>
    <row r="49" spans="1:7" ht="15.75">
      <c r="A49" s="405" t="str">
        <f t="shared" si="3"/>
        <v>Expat Greece ASE UCITS ETF</v>
      </c>
      <c r="B49" s="406" t="str">
        <f t="shared" si="4"/>
        <v>04029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120224</v>
      </c>
    </row>
    <row r="50" spans="1:7" ht="15.75">
      <c r="A50" s="405" t="str">
        <f t="shared" si="3"/>
        <v>Expat Greece ASE UCITS ETF</v>
      </c>
      <c r="B50" s="406" t="str">
        <f t="shared" si="4"/>
        <v>04029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-199727</v>
      </c>
    </row>
    <row r="51" spans="1:7" ht="15.75">
      <c r="A51" s="405" t="str">
        <f t="shared" si="3"/>
        <v>Expat Greece ASE UCITS ETF</v>
      </c>
      <c r="B51" s="406" t="str">
        <f t="shared" si="4"/>
        <v>04029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33857</v>
      </c>
    </row>
    <row r="52" spans="1:7" ht="15.75">
      <c r="A52" s="405" t="str">
        <f t="shared" si="3"/>
        <v>Expat Greece ASE UCITS ETF</v>
      </c>
      <c r="B52" s="406" t="str">
        <f t="shared" si="4"/>
        <v>04029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Greece ASE UCITS ETF</v>
      </c>
      <c r="B53" s="406" t="str">
        <f t="shared" si="4"/>
        <v>04029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-45646</v>
      </c>
    </row>
    <row r="54" spans="1:7" ht="15.75">
      <c r="A54" s="405" t="str">
        <f t="shared" si="3"/>
        <v>Expat Greece ASE UCITS ETF</v>
      </c>
      <c r="B54" s="406" t="str">
        <f t="shared" si="4"/>
        <v>04029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443043</v>
      </c>
    </row>
    <row r="55" spans="1:7" ht="15.75">
      <c r="A55" s="405" t="str">
        <f t="shared" si="3"/>
        <v>Expat Greece ASE UCITS ETF</v>
      </c>
      <c r="B55" s="406" t="str">
        <f t="shared" si="4"/>
        <v>04029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Greece ASE UCITS ETF</v>
      </c>
      <c r="B56" s="406" t="str">
        <f t="shared" si="4"/>
        <v>04029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Greece ASE UCITS ETF</v>
      </c>
      <c r="B57" s="406" t="str">
        <f t="shared" si="4"/>
        <v>04029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597</v>
      </c>
    </row>
    <row r="58" spans="1:7" ht="15.75">
      <c r="A58" s="405" t="str">
        <f t="shared" si="3"/>
        <v>Expat Greece ASE UCITS ETF</v>
      </c>
      <c r="B58" s="406" t="str">
        <f t="shared" si="4"/>
        <v>04029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224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373</v>
      </c>
    </row>
    <row r="60" spans="1:7" ht="15.75">
      <c r="A60" s="405" t="str">
        <f aca="true" t="shared" si="6" ref="A60:A81">dfName</f>
        <v>Expat Greece ASE UCITS ETF</v>
      </c>
      <c r="B60" s="406" t="str">
        <f aca="true" t="shared" si="7" ref="B60:B81">dfRG</f>
        <v>04029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Greece ASE UCITS ETF</v>
      </c>
      <c r="B61" s="406" t="str">
        <f t="shared" si="7"/>
        <v>04029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Greece ASE UCITS ETF</v>
      </c>
      <c r="B62" s="406" t="str">
        <f t="shared" si="7"/>
        <v>04029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Greece ASE UCITS ETF</v>
      </c>
      <c r="B63" s="406" t="str">
        <f t="shared" si="7"/>
        <v>04029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Greece ASE UCITS ETF</v>
      </c>
      <c r="B64" s="406" t="str">
        <f t="shared" si="7"/>
        <v>04029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Greece ASE UCITS ETF</v>
      </c>
      <c r="B65" s="406" t="str">
        <f t="shared" si="7"/>
        <v>04029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Greece ASE UCITS ETF</v>
      </c>
      <c r="B66" s="406" t="str">
        <f t="shared" si="7"/>
        <v>04029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Greece ASE UCITS ETF</v>
      </c>
      <c r="B67" s="406" t="str">
        <f t="shared" si="7"/>
        <v>04029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Greece ASE UCITS ETF</v>
      </c>
      <c r="B68" s="406" t="str">
        <f t="shared" si="7"/>
        <v>04029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Greece ASE UCITS ETF</v>
      </c>
      <c r="B69" s="406" t="str">
        <f t="shared" si="7"/>
        <v>04029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597</v>
      </c>
    </row>
    <row r="70" spans="1:7" ht="15.75">
      <c r="A70" s="405" t="str">
        <f t="shared" si="6"/>
        <v>Expat Greece ASE UCITS ETF</v>
      </c>
      <c r="B70" s="406" t="str">
        <f t="shared" si="7"/>
        <v>04029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443640</v>
      </c>
    </row>
    <row r="71" spans="1:7" ht="15.75">
      <c r="A71" s="423" t="str">
        <f t="shared" si="6"/>
        <v>Expat Greece ASE UCITS ETF</v>
      </c>
      <c r="B71" s="424" t="str">
        <f t="shared" si="7"/>
        <v>04029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Greece ASE UCITS ETF</v>
      </c>
      <c r="B72" s="424" t="str">
        <f t="shared" si="7"/>
        <v>04029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Greece ASE UCITS ETF</v>
      </c>
      <c r="B73" s="424" t="str">
        <f t="shared" si="7"/>
        <v>04029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Greece ASE UCITS ETF</v>
      </c>
      <c r="B74" s="424" t="str">
        <f t="shared" si="7"/>
        <v>04029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29130</v>
      </c>
    </row>
    <row r="75" spans="1:7" ht="31.5">
      <c r="A75" s="423" t="str">
        <f t="shared" si="6"/>
        <v>Expat Greece ASE UCITS ETF</v>
      </c>
      <c r="B75" s="424" t="str">
        <f t="shared" si="7"/>
        <v>04029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Greece ASE UCITS ETF</v>
      </c>
      <c r="B76" s="424" t="str">
        <f t="shared" si="7"/>
        <v>04029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10</v>
      </c>
    </row>
    <row r="77" spans="1:7" ht="15.75">
      <c r="A77" s="423" t="str">
        <f t="shared" si="6"/>
        <v>Expat Greece ASE UCITS ETF</v>
      </c>
      <c r="B77" s="424" t="str">
        <f t="shared" si="7"/>
        <v>04029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5491</v>
      </c>
    </row>
    <row r="78" spans="1:7" ht="15.75">
      <c r="A78" s="423" t="str">
        <f t="shared" si="6"/>
        <v>Expat Greece ASE UCITS ETF</v>
      </c>
      <c r="B78" s="424" t="str">
        <f t="shared" si="7"/>
        <v>04029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34631</v>
      </c>
    </row>
    <row r="79" spans="1:7" ht="15.75">
      <c r="A79" s="423" t="str">
        <f t="shared" si="6"/>
        <v>Expat Greece ASE UCITS ETF</v>
      </c>
      <c r="B79" s="424" t="str">
        <f t="shared" si="7"/>
        <v>04029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Greece ASE UCITS ETF</v>
      </c>
      <c r="B80" s="424" t="str">
        <f t="shared" si="7"/>
        <v>04029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Greece ASE UCITS ETF</v>
      </c>
      <c r="B81" s="424" t="str">
        <f t="shared" si="7"/>
        <v>04029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600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Greece ASE UCITS ETF</v>
      </c>
      <c r="B83" s="424" t="str">
        <f aca="true" t="shared" si="10" ref="B83:B109">dfRG</f>
        <v>04029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Greece ASE UCITS ETF</v>
      </c>
      <c r="B84" s="424" t="str">
        <f t="shared" si="10"/>
        <v>04029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Greece ASE UCITS ETF</v>
      </c>
      <c r="B85" s="424" t="str">
        <f t="shared" si="10"/>
        <v>04029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600</v>
      </c>
    </row>
    <row r="86" spans="1:7" ht="15.75">
      <c r="A86" s="423" t="str">
        <f t="shared" si="9"/>
        <v>Expat Greece ASE UCITS ETF</v>
      </c>
      <c r="B86" s="424" t="str">
        <f t="shared" si="10"/>
        <v>04029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35231</v>
      </c>
    </row>
    <row r="87" spans="1:7" ht="15.75">
      <c r="A87" s="423" t="str">
        <f t="shared" si="9"/>
        <v>Expat Greece ASE UCITS ETF</v>
      </c>
      <c r="B87" s="424" t="str">
        <f t="shared" si="10"/>
        <v>04029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33857</v>
      </c>
    </row>
    <row r="88" spans="1:7" ht="15.75">
      <c r="A88" s="423" t="str">
        <f t="shared" si="9"/>
        <v>Expat Greece ASE UCITS ETF</v>
      </c>
      <c r="B88" s="424" t="str">
        <f t="shared" si="10"/>
        <v>04029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Greece ASE UCITS ETF</v>
      </c>
      <c r="B89" s="424" t="str">
        <f t="shared" si="10"/>
        <v>04029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33857</v>
      </c>
    </row>
    <row r="90" spans="1:7" ht="15.75">
      <c r="A90" s="423" t="str">
        <f t="shared" si="9"/>
        <v>Expat Greece ASE UCITS ETF</v>
      </c>
      <c r="B90" s="424" t="str">
        <f t="shared" si="10"/>
        <v>04029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69088</v>
      </c>
    </row>
    <row r="91" spans="1:7" ht="15.75">
      <c r="A91" s="434" t="str">
        <f t="shared" si="9"/>
        <v>Expat Greece ASE UCITS ETF</v>
      </c>
      <c r="B91" s="435" t="str">
        <f t="shared" si="10"/>
        <v>04029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Greece ASE UCITS ETF</v>
      </c>
      <c r="B92" s="435" t="str">
        <f t="shared" si="10"/>
        <v>04029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Greece ASE UCITS ETF</v>
      </c>
      <c r="B93" s="435" t="str">
        <f t="shared" si="10"/>
        <v>04029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3738</v>
      </c>
    </row>
    <row r="94" spans="1:7" ht="31.5">
      <c r="A94" s="434" t="str">
        <f t="shared" si="9"/>
        <v>Expat Greece ASE UCITS ETF</v>
      </c>
      <c r="B94" s="435" t="str">
        <f t="shared" si="10"/>
        <v>04029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409</v>
      </c>
    </row>
    <row r="95" spans="1:7" ht="31.5">
      <c r="A95" s="434" t="str">
        <f t="shared" si="9"/>
        <v>Expat Greece ASE UCITS ETF</v>
      </c>
      <c r="B95" s="435" t="str">
        <f t="shared" si="10"/>
        <v>04029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64941</v>
      </c>
    </row>
    <row r="96" spans="1:7" ht="15.75">
      <c r="A96" s="434" t="str">
        <f t="shared" si="9"/>
        <v>Expat Greece ASE UCITS ETF</v>
      </c>
      <c r="B96" s="435" t="str">
        <f t="shared" si="10"/>
        <v>04029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Greece ASE UCITS ETF</v>
      </c>
      <c r="B97" s="435" t="str">
        <f t="shared" si="10"/>
        <v>04029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Greece ASE UCITS ETF</v>
      </c>
      <c r="B98" s="435" t="str">
        <f t="shared" si="10"/>
        <v>04029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Greece ASE UCITS ETF</v>
      </c>
      <c r="B99" s="435" t="str">
        <f t="shared" si="10"/>
        <v>04029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69088</v>
      </c>
    </row>
    <row r="100" spans="1:7" ht="15.75">
      <c r="A100" s="434" t="str">
        <f t="shared" si="9"/>
        <v>Expat Greece ASE UCITS ETF</v>
      </c>
      <c r="B100" s="435" t="str">
        <f t="shared" si="10"/>
        <v>04029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Greece ASE UCITS ETF</v>
      </c>
      <c r="B101" s="435" t="str">
        <f t="shared" si="10"/>
        <v>04029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Greece ASE UCITS ETF</v>
      </c>
      <c r="B102" s="435" t="str">
        <f t="shared" si="10"/>
        <v>04029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69088</v>
      </c>
    </row>
    <row r="103" spans="1:7" ht="15.75">
      <c r="A103" s="434" t="str">
        <f t="shared" si="9"/>
        <v>Expat Greece ASE UCITS ETF</v>
      </c>
      <c r="B103" s="435" t="str">
        <f t="shared" si="10"/>
        <v>04029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Greece ASE UCITS ETF</v>
      </c>
      <c r="B104" s="435" t="str">
        <f t="shared" si="10"/>
        <v>04029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Greece ASE UCITS ETF</v>
      </c>
      <c r="B105" s="435" t="str">
        <f t="shared" si="10"/>
        <v>04029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Greece ASE UCITS ETF</v>
      </c>
      <c r="B106" s="435" t="str">
        <f t="shared" si="10"/>
        <v>04029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69088</v>
      </c>
    </row>
    <row r="107" spans="1:7" ht="15.75">
      <c r="A107" s="446" t="str">
        <f t="shared" si="9"/>
        <v>Expat Greece ASE UCITS ETF</v>
      </c>
      <c r="B107" s="447" t="str">
        <f t="shared" si="10"/>
        <v>04029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Greece ASE UCITS ETF</v>
      </c>
      <c r="B108" s="447" t="str">
        <f t="shared" si="10"/>
        <v>04029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64378</v>
      </c>
    </row>
    <row r="109" spans="1:7" ht="31.5">
      <c r="A109" s="446" t="str">
        <f t="shared" si="9"/>
        <v>Expat Greece ASE UCITS ETF</v>
      </c>
      <c r="B109" s="447" t="str">
        <f t="shared" si="10"/>
        <v>04029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Greece ASE UCITS ETF</v>
      </c>
      <c r="B110" s="447" t="str">
        <f aca="true" t="shared" si="13" ref="B110:B141">dfRG</f>
        <v>04029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Greece ASE UCITS ETF</v>
      </c>
      <c r="B111" s="447" t="str">
        <f t="shared" si="13"/>
        <v>04029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Greece ASE UCITS ETF</v>
      </c>
      <c r="B112" s="447" t="str">
        <f t="shared" si="13"/>
        <v>04029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Greece ASE UCITS ETF</v>
      </c>
      <c r="B113" s="447" t="str">
        <f t="shared" si="13"/>
        <v>04029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-600</v>
      </c>
    </row>
    <row r="114" spans="1:7" ht="31.5">
      <c r="A114" s="446" t="str">
        <f t="shared" si="12"/>
        <v>Expat Greece ASE UCITS ETF</v>
      </c>
      <c r="B114" s="447" t="str">
        <f t="shared" si="13"/>
        <v>04029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63778</v>
      </c>
    </row>
    <row r="115" spans="1:7" ht="15.75">
      <c r="A115" s="446" t="str">
        <f t="shared" si="12"/>
        <v>Expat Greece ASE UCITS ETF</v>
      </c>
      <c r="B115" s="447" t="str">
        <f t="shared" si="13"/>
        <v>04029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Greece ASE UCITS ETF</v>
      </c>
      <c r="B116" s="447" t="str">
        <f t="shared" si="13"/>
        <v>04029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-120717</v>
      </c>
    </row>
    <row r="117" spans="1:7" ht="31.5">
      <c r="A117" s="446" t="str">
        <f t="shared" si="12"/>
        <v>Expat Greece ASE UCITS ETF</v>
      </c>
      <c r="B117" s="447" t="str">
        <f t="shared" si="13"/>
        <v>04029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Greece ASE UCITS ETF</v>
      </c>
      <c r="B118" s="447" t="str">
        <f t="shared" si="13"/>
        <v>04029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-2139</v>
      </c>
    </row>
    <row r="119" spans="1:7" ht="15.75">
      <c r="A119" s="446" t="str">
        <f t="shared" si="12"/>
        <v>Expat Greece ASE UCITS ETF</v>
      </c>
      <c r="B119" s="447" t="str">
        <f t="shared" si="13"/>
        <v>04029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347</v>
      </c>
    </row>
    <row r="120" spans="1:7" ht="15.75">
      <c r="A120" s="446" t="str">
        <f t="shared" si="12"/>
        <v>Expat Greece ASE UCITS ETF</v>
      </c>
      <c r="B120" s="447" t="str">
        <f t="shared" si="13"/>
        <v>04029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-1954</v>
      </c>
    </row>
    <row r="121" spans="1:7" ht="15.75">
      <c r="A121" s="446" t="str">
        <f t="shared" si="12"/>
        <v>Expat Greece ASE UCITS ETF</v>
      </c>
      <c r="B121" s="447" t="str">
        <f t="shared" si="13"/>
        <v>04029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-1306</v>
      </c>
    </row>
    <row r="122" spans="1:7" ht="15.75">
      <c r="A122" s="446" t="str">
        <f t="shared" si="12"/>
        <v>Expat Greece ASE UCITS ETF</v>
      </c>
      <c r="B122" s="447" t="str">
        <f t="shared" si="13"/>
        <v>04029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-10</v>
      </c>
    </row>
    <row r="123" spans="1:7" ht="15.75">
      <c r="A123" s="446" t="str">
        <f t="shared" si="12"/>
        <v>Expat Greece ASE UCITS ETF</v>
      </c>
      <c r="B123" s="447" t="str">
        <f t="shared" si="13"/>
        <v>04029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-609</v>
      </c>
    </row>
    <row r="124" spans="1:7" ht="31.5">
      <c r="A124" s="446" t="str">
        <f t="shared" si="12"/>
        <v>Expat Greece ASE UCITS ETF</v>
      </c>
      <c r="B124" s="447" t="str">
        <f t="shared" si="13"/>
        <v>04029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-126388</v>
      </c>
    </row>
    <row r="125" spans="1:7" ht="15.75">
      <c r="A125" s="446" t="str">
        <f t="shared" si="12"/>
        <v>Expat Greece ASE UCITS ETF</v>
      </c>
      <c r="B125" s="447" t="str">
        <f t="shared" si="13"/>
        <v>04029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Greece ASE UCITS ETF</v>
      </c>
      <c r="B126" s="447" t="str">
        <f t="shared" si="13"/>
        <v>04029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Greece ASE UCITS ETF</v>
      </c>
      <c r="B127" s="447" t="str">
        <f t="shared" si="13"/>
        <v>04029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Greece ASE UCITS ETF</v>
      </c>
      <c r="B128" s="447" t="str">
        <f t="shared" si="13"/>
        <v>04029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Greece ASE UCITS ETF</v>
      </c>
      <c r="B129" s="447" t="str">
        <f t="shared" si="13"/>
        <v>04029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Greece ASE UCITS ETF</v>
      </c>
      <c r="B130" s="447" t="str">
        <f t="shared" si="13"/>
        <v>04029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Greece ASE UCITS ETF</v>
      </c>
      <c r="B131" s="447" t="str">
        <f t="shared" si="13"/>
        <v>04029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Greece ASE UCITS ETF</v>
      </c>
      <c r="B132" s="447" t="str">
        <f t="shared" si="13"/>
        <v>04029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-62610</v>
      </c>
    </row>
    <row r="133" spans="1:7" ht="31.5">
      <c r="A133" s="446" t="str">
        <f t="shared" si="12"/>
        <v>Expat Greece ASE UCITS ETF</v>
      </c>
      <c r="B133" s="447" t="str">
        <f t="shared" si="13"/>
        <v>04029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63449</v>
      </c>
    </row>
    <row r="134" spans="1:7" ht="31.5">
      <c r="A134" s="446" t="str">
        <f t="shared" si="12"/>
        <v>Expat Greece ASE UCITS ETF</v>
      </c>
      <c r="B134" s="447" t="str">
        <f t="shared" si="13"/>
        <v>04029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839</v>
      </c>
    </row>
    <row r="135" spans="1:7" ht="15.75">
      <c r="A135" s="446" t="str">
        <f t="shared" si="12"/>
        <v>Expat Greece ASE UCITS ETF</v>
      </c>
      <c r="B135" s="447" t="str">
        <f t="shared" si="13"/>
        <v>04029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839</v>
      </c>
    </row>
    <row r="136" spans="1:7" ht="31.5">
      <c r="A136" s="434" t="str">
        <f t="shared" si="12"/>
        <v>Expat Greece ASE UCITS ETF</v>
      </c>
      <c r="B136" s="435" t="str">
        <f t="shared" si="13"/>
        <v>04029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Greece ASE UCITS ETF</v>
      </c>
      <c r="B137" s="435" t="str">
        <f t="shared" si="13"/>
        <v>04029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344808</v>
      </c>
    </row>
    <row r="138" spans="1:7" ht="31.5">
      <c r="A138" s="434" t="str">
        <f t="shared" si="12"/>
        <v>Expat Greece ASE UCITS ETF</v>
      </c>
      <c r="B138" s="435" t="str">
        <f t="shared" si="13"/>
        <v>04029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Greece ASE UCITS ETF</v>
      </c>
      <c r="B139" s="435" t="str">
        <f t="shared" si="13"/>
        <v>04029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Greece ASE UCITS ETF</v>
      </c>
      <c r="B140" s="435" t="str">
        <f t="shared" si="13"/>
        <v>04029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Greece ASE UCITS ETF</v>
      </c>
      <c r="B141" s="435" t="str">
        <f t="shared" si="13"/>
        <v>04029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344808</v>
      </c>
    </row>
    <row r="142" spans="1:7" ht="31.5">
      <c r="A142" s="434" t="str">
        <f aca="true" t="shared" si="15" ref="A142:A155">dfName</f>
        <v>Expat Greece ASE UCITS ETF</v>
      </c>
      <c r="B142" s="435" t="str">
        <f aca="true" t="shared" si="16" ref="B142:B155">dfRG</f>
        <v>04029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64378</v>
      </c>
    </row>
    <row r="143" spans="1:7" ht="31.5">
      <c r="A143" s="434" t="str">
        <f t="shared" si="15"/>
        <v>Expat Greece ASE UCITS ETF</v>
      </c>
      <c r="B143" s="435" t="str">
        <f t="shared" si="16"/>
        <v>04029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96368</v>
      </c>
    </row>
    <row r="144" spans="1:7" ht="31.5">
      <c r="A144" s="434" t="str">
        <f t="shared" si="15"/>
        <v>Expat Greece ASE UCITS ETF</v>
      </c>
      <c r="B144" s="435" t="str">
        <f t="shared" si="16"/>
        <v>04029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-31990</v>
      </c>
    </row>
    <row r="145" spans="1:7" ht="31.5">
      <c r="A145" s="434" t="str">
        <f t="shared" si="15"/>
        <v>Expat Greece ASE UCITS ETF</v>
      </c>
      <c r="B145" s="435" t="str">
        <f t="shared" si="16"/>
        <v>04029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33857</v>
      </c>
    </row>
    <row r="146" spans="1:7" ht="31.5">
      <c r="A146" s="434" t="str">
        <f t="shared" si="15"/>
        <v>Expat Greece ASE UCITS ETF</v>
      </c>
      <c r="B146" s="435" t="str">
        <f t="shared" si="16"/>
        <v>04029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Greece ASE UCITS ETF</v>
      </c>
      <c r="B147" s="435" t="str">
        <f t="shared" si="16"/>
        <v>04029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Greece ASE UCITS ETF</v>
      </c>
      <c r="B148" s="435" t="str">
        <f t="shared" si="16"/>
        <v>04029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Greece ASE UCITS ETF</v>
      </c>
      <c r="B149" s="435" t="str">
        <f t="shared" si="16"/>
        <v>04029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Greece ASE UCITS ETF</v>
      </c>
      <c r="B150" s="435" t="str">
        <f t="shared" si="16"/>
        <v>04029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Greece ASE UCITS ETF</v>
      </c>
      <c r="B151" s="435" t="str">
        <f t="shared" si="16"/>
        <v>04029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Greece ASE UCITS ETF</v>
      </c>
      <c r="B152" s="435" t="str">
        <f t="shared" si="16"/>
        <v>04029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Greece ASE UCITS ETF</v>
      </c>
      <c r="B153" s="435" t="str">
        <f t="shared" si="16"/>
        <v>04029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Greece ASE UCITS ETF</v>
      </c>
      <c r="B154" s="435" t="str">
        <f t="shared" si="16"/>
        <v>04029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Greece ASE UCITS ETF</v>
      </c>
      <c r="B155" s="435" t="str">
        <f t="shared" si="16"/>
        <v>04029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Greece ASE UCITS ETF</v>
      </c>
      <c r="B157" s="435" t="str">
        <f aca="true" t="shared" si="19" ref="B157:B199">dfRG</f>
        <v>04029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443043</v>
      </c>
    </row>
    <row r="158" spans="1:7" ht="31.5">
      <c r="A158" s="434" t="str">
        <f t="shared" si="18"/>
        <v>Expat Greece ASE UCITS ETF</v>
      </c>
      <c r="B158" s="435" t="str">
        <f t="shared" si="19"/>
        <v>04029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Greece ASE UCITS ETF</v>
      </c>
      <c r="B159" s="435" t="str">
        <f t="shared" si="19"/>
        <v>04029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443043</v>
      </c>
    </row>
    <row r="160" spans="1:7" ht="15.75">
      <c r="A160" s="475" t="str">
        <f t="shared" si="18"/>
        <v>Expat Greece ASE UCITS ETF</v>
      </c>
      <c r="B160" s="476" t="str">
        <f t="shared" si="19"/>
        <v>04029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Greece ASE UCITS ETF</v>
      </c>
      <c r="B161" s="476" t="str">
        <f t="shared" si="19"/>
        <v>04029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220000</v>
      </c>
    </row>
    <row r="162" spans="1:7" ht="15.75">
      <c r="A162" s="475" t="str">
        <f t="shared" si="18"/>
        <v>Expat Greece ASE UCITS ETF</v>
      </c>
      <c r="B162" s="476" t="str">
        <f t="shared" si="19"/>
        <v>04029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260000</v>
      </c>
    </row>
    <row r="163" spans="1:7" ht="15.75">
      <c r="A163" s="475" t="str">
        <f t="shared" si="18"/>
        <v>Expat Greece ASE UCITS ETF</v>
      </c>
      <c r="B163" s="476" t="str">
        <f t="shared" si="19"/>
        <v>04029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60000</v>
      </c>
    </row>
    <row r="164" spans="1:7" ht="31.5">
      <c r="A164" s="475" t="str">
        <f t="shared" si="18"/>
        <v>Expat Greece ASE UCITS ETF</v>
      </c>
      <c r="B164" s="476" t="str">
        <f t="shared" si="19"/>
        <v>04029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96367.66</v>
      </c>
    </row>
    <row r="165" spans="1:7" ht="15.75">
      <c r="A165" s="475" t="str">
        <f t="shared" si="18"/>
        <v>Expat Greece ASE UCITS ETF</v>
      </c>
      <c r="B165" s="476" t="str">
        <f t="shared" si="19"/>
        <v>04029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20000</v>
      </c>
    </row>
    <row r="166" spans="1:7" ht="31.5">
      <c r="A166" s="475" t="str">
        <f t="shared" si="18"/>
        <v>Expat Greece ASE UCITS ETF</v>
      </c>
      <c r="B166" s="476" t="str">
        <f t="shared" si="19"/>
        <v>04029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31989.56</v>
      </c>
    </row>
    <row r="167" spans="1:7" ht="31.5">
      <c r="A167" s="475" t="str">
        <f t="shared" si="18"/>
        <v>Expat Greece ASE UCITS ETF</v>
      </c>
      <c r="B167" s="476" t="str">
        <f t="shared" si="19"/>
        <v>04029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0.8014</v>
      </c>
    </row>
    <row r="168" spans="1:7" ht="31.5">
      <c r="A168" s="475" t="str">
        <f t="shared" si="18"/>
        <v>Expat Greece ASE UCITS ETF</v>
      </c>
      <c r="B168" s="476" t="str">
        <f t="shared" si="19"/>
        <v>04029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0.8712</v>
      </c>
    </row>
    <row r="169" spans="1:7" ht="15.75">
      <c r="A169" s="475" t="str">
        <f t="shared" si="18"/>
        <v>Expat Greece ASE UCITS ETF</v>
      </c>
      <c r="B169" s="476" t="str">
        <f t="shared" si="19"/>
        <v>04029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2036</v>
      </c>
    </row>
    <row r="170" spans="1:7" ht="15.75">
      <c r="A170" s="475" t="str">
        <f t="shared" si="18"/>
        <v>Expat Greece ASE UCITS ETF</v>
      </c>
      <c r="B170" s="476" t="str">
        <f t="shared" si="19"/>
        <v>04029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2998</v>
      </c>
    </row>
    <row r="171" spans="1:7" ht="15.75">
      <c r="A171" s="475" t="str">
        <f t="shared" si="18"/>
        <v>Expat Greece ASE UCITS ETF</v>
      </c>
      <c r="B171" s="476" t="str">
        <f t="shared" si="19"/>
        <v>04029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246</v>
      </c>
    </row>
    <row r="172" spans="1:7" ht="15.75">
      <c r="A172" s="475" t="str">
        <f t="shared" si="18"/>
        <v>Expat Greece ASE UCITS ETF</v>
      </c>
      <c r="B172" s="476" t="str">
        <f t="shared" si="19"/>
        <v>04029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0.0871</v>
      </c>
    </row>
    <row r="173" spans="1:7" ht="15.75">
      <c r="A173" s="475" t="str">
        <f t="shared" si="18"/>
        <v>Expat Greece ASE UCITS ETF</v>
      </c>
      <c r="B173" s="476" t="str">
        <f t="shared" si="19"/>
        <v>04029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-0.0448</v>
      </c>
    </row>
    <row r="174" spans="1:7" ht="15.75">
      <c r="A174" s="475" t="str">
        <f t="shared" si="18"/>
        <v>Expat Greece ASE UCITS ETF</v>
      </c>
      <c r="B174" s="476" t="str">
        <f t="shared" si="19"/>
        <v>04029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0.2685</v>
      </c>
    </row>
    <row r="175" spans="1:7" ht="15.75">
      <c r="A175" s="475" t="str">
        <f t="shared" si="18"/>
        <v>Expat Greece ASE UCITS ETF</v>
      </c>
      <c r="B175" s="476" t="str">
        <f t="shared" si="19"/>
        <v>04029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0.1954</v>
      </c>
    </row>
    <row r="176" spans="1:7" ht="31.5">
      <c r="A176" s="446" t="str">
        <f t="shared" si="18"/>
        <v>Expat Greece ASE UCITS ETF</v>
      </c>
      <c r="B176" s="447" t="str">
        <f t="shared" si="19"/>
        <v>04029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Greece ASE UCITS ETF</v>
      </c>
      <c r="B177" s="447" t="str">
        <f t="shared" si="19"/>
        <v>04029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Greece ASE UCITS ETF</v>
      </c>
      <c r="B178" s="447" t="str">
        <f t="shared" si="19"/>
        <v>04029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Greece ASE UCITS ETF</v>
      </c>
      <c r="B179" s="447" t="str">
        <f t="shared" si="19"/>
        <v>04029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Greece ASE UCITS ETF</v>
      </c>
      <c r="B180" s="447" t="str">
        <f t="shared" si="19"/>
        <v>04029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Greece ASE UCITS ETF</v>
      </c>
      <c r="B181" s="447" t="str">
        <f t="shared" si="19"/>
        <v>04029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Greece ASE UCITS ETF</v>
      </c>
      <c r="B182" s="447" t="str">
        <f t="shared" si="19"/>
        <v>04029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Greece ASE UCITS ETF</v>
      </c>
      <c r="B183" s="467" t="str">
        <f t="shared" si="19"/>
        <v>04029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Greece ASE UCITS ETF</v>
      </c>
      <c r="B184" s="467" t="str">
        <f t="shared" si="19"/>
        <v>04029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Greece ASE UCITS ETF</v>
      </c>
      <c r="B185" s="467" t="str">
        <f t="shared" si="19"/>
        <v>04029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Greece ASE UCITS ETF</v>
      </c>
      <c r="B186" s="467" t="str">
        <f t="shared" si="19"/>
        <v>04029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3391</v>
      </c>
    </row>
    <row r="187" spans="1:7" ht="15.75">
      <c r="A187" s="466" t="str">
        <f t="shared" si="18"/>
        <v>Expat Greece ASE UCITS ETF</v>
      </c>
      <c r="B187" s="467" t="str">
        <f t="shared" si="19"/>
        <v>04029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Greece ASE UCITS ETF</v>
      </c>
      <c r="B188" s="467" t="str">
        <f t="shared" si="19"/>
        <v>04029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Greece ASE UCITS ETF</v>
      </c>
      <c r="B189" s="467" t="str">
        <f t="shared" si="19"/>
        <v>04029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Greece ASE UCITS ETF</v>
      </c>
      <c r="B190" s="467" t="str">
        <f t="shared" si="19"/>
        <v>04029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Greece ASE UCITS ETF</v>
      </c>
      <c r="B191" s="467" t="str">
        <f t="shared" si="19"/>
        <v>04029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Greece ASE UCITS ETF</v>
      </c>
      <c r="B192" s="467" t="str">
        <f t="shared" si="19"/>
        <v>04029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Greece ASE UCITS ETF</v>
      </c>
      <c r="B193" s="467" t="str">
        <f t="shared" si="19"/>
        <v>04029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Greece ASE UCITS ETF</v>
      </c>
      <c r="B194" s="467" t="str">
        <f t="shared" si="19"/>
        <v>04029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Greece ASE UCITS ETF</v>
      </c>
      <c r="B195" s="467" t="str">
        <f t="shared" si="19"/>
        <v>04029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Greece ASE UCITS ETF</v>
      </c>
      <c r="B196" s="467" t="str">
        <f t="shared" si="19"/>
        <v>04029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3391</v>
      </c>
    </row>
    <row r="197" spans="1:7" ht="15.75">
      <c r="A197" s="475" t="str">
        <f t="shared" si="18"/>
        <v>Expat Greece ASE UCITS ETF</v>
      </c>
      <c r="B197" s="476" t="str">
        <f t="shared" si="19"/>
        <v>04029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Greece ASE UCITS ETF</v>
      </c>
      <c r="B198" s="476" t="str">
        <f t="shared" si="19"/>
        <v>04029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Greece ASE UCITS ETF</v>
      </c>
      <c r="B199" s="476" t="str">
        <f t="shared" si="19"/>
        <v>04029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597</v>
      </c>
    </row>
    <row r="200" spans="1:7" ht="15.75">
      <c r="A200" s="475" t="str">
        <f aca="true" t="shared" si="21" ref="A200:A212">dfName</f>
        <v>Expat Greece ASE UCITS ETF</v>
      </c>
      <c r="B200" s="476" t="str">
        <f aca="true" t="shared" si="22" ref="B200:B212">dfRG</f>
        <v>04029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224</v>
      </c>
    </row>
    <row r="201" spans="1:7" ht="15.75">
      <c r="A201" s="475" t="str">
        <f t="shared" si="21"/>
        <v>Expat Greece ASE UCITS ETF</v>
      </c>
      <c r="B201" s="476" t="str">
        <f t="shared" si="22"/>
        <v>04029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373</v>
      </c>
    </row>
    <row r="202" spans="1:7" ht="15.75">
      <c r="A202" s="475" t="str">
        <f t="shared" si="21"/>
        <v>Expat Greece ASE UCITS ETF</v>
      </c>
      <c r="B202" s="476" t="str">
        <f t="shared" si="22"/>
        <v>04029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Greece ASE UCITS ETF</v>
      </c>
      <c r="B203" s="476" t="str">
        <f t="shared" si="22"/>
        <v>04029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Greece ASE UCITS ETF</v>
      </c>
      <c r="B204" s="476" t="str">
        <f t="shared" si="22"/>
        <v>04029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Greece ASE UCITS ETF</v>
      </c>
      <c r="B205" s="476" t="str">
        <f t="shared" si="22"/>
        <v>04029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Greece ASE UCITS ETF</v>
      </c>
      <c r="B206" s="476" t="str">
        <f t="shared" si="22"/>
        <v>04029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Greece ASE UCITS ETF</v>
      </c>
      <c r="B207" s="476" t="str">
        <f t="shared" si="22"/>
        <v>04029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Greece ASE UCITS ETF</v>
      </c>
      <c r="B208" s="476" t="str">
        <f t="shared" si="22"/>
        <v>04029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Greece ASE UCITS ETF</v>
      </c>
      <c r="B209" s="476" t="str">
        <f t="shared" si="22"/>
        <v>04029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Greece ASE UCITS ETF</v>
      </c>
      <c r="B210" s="476" t="str">
        <f t="shared" si="22"/>
        <v>04029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Greece ASE UCITS ETF</v>
      </c>
      <c r="B211" s="476" t="str">
        <f t="shared" si="22"/>
        <v>04029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Greece ASE UCITS ETF</v>
      </c>
      <c r="B212" s="485" t="str">
        <f t="shared" si="22"/>
        <v>04029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597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508516</v>
      </c>
      <c r="H11" s="251">
        <v>430283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-84899+65072</f>
        <v>-19827</v>
      </c>
      <c r="H13" s="231">
        <f>-63917+57945</f>
        <v>-5972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-19827</v>
      </c>
      <c r="H16" s="252">
        <f>SUM(H13:H15)</f>
        <v>-5972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-79503</v>
      </c>
      <c r="H18" s="244">
        <f>SUM(H19:H20)</f>
        <v>612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120224</v>
      </c>
      <c r="H19" s="231">
        <v>120224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-119612-80115</f>
        <v>-199727</v>
      </c>
      <c r="H20" s="231">
        <v>-119612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-333080+398022-600-29131-10-5491+3738+409</f>
        <v>33857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839</v>
      </c>
      <c r="D22" s="231">
        <v>63449</v>
      </c>
      <c r="E22" s="287" t="s">
        <v>990</v>
      </c>
      <c r="F22" s="230" t="s">
        <v>991</v>
      </c>
      <c r="G22" s="231"/>
      <c r="H22" s="231">
        <f>-743958+666291-1384-8282+6870+348</f>
        <v>-80115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-45646</v>
      </c>
      <c r="H23" s="252">
        <f>H19+H21+H20+H22</f>
        <v>-79503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443043</v>
      </c>
      <c r="H24" s="252">
        <f>H11+H16+H23</f>
        <v>344808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839</v>
      </c>
      <c r="D25" s="252">
        <f>SUM(D21:D24)</f>
        <v>63449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439410</v>
      </c>
      <c r="D27" s="244">
        <f>SUM(D28:D31)</f>
        <v>281864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439410</v>
      </c>
      <c r="D28" s="231">
        <v>281864</v>
      </c>
      <c r="E28" s="125" t="s">
        <v>125</v>
      </c>
      <c r="F28" s="262" t="s">
        <v>208</v>
      </c>
      <c r="G28" s="244">
        <f>SUM(G29:G31)</f>
        <v>597</v>
      </c>
      <c r="H28" s="244">
        <f>SUM(H29:H31)</f>
        <v>505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224</v>
      </c>
      <c r="H29" s="258">
        <v>215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373</v>
      </c>
      <c r="H30" s="258">
        <v>290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439410</v>
      </c>
      <c r="D37" s="243">
        <f>SUM(D32:D36)+D27</f>
        <v>281864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597</v>
      </c>
      <c r="H40" s="259">
        <f>SUM(H32:H39)+H28+H27</f>
        <v>505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3391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3391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443640</v>
      </c>
      <c r="D45" s="259">
        <f>D25+D37+D43+D44</f>
        <v>345313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443640</v>
      </c>
      <c r="D47" s="609">
        <f>D18+D45</f>
        <v>345313</v>
      </c>
      <c r="E47" s="264" t="s">
        <v>35</v>
      </c>
      <c r="F47" s="223" t="s">
        <v>221</v>
      </c>
      <c r="G47" s="610">
        <f>G24+G40</f>
        <v>443640</v>
      </c>
      <c r="H47" s="610">
        <f>H24+H40</f>
        <v>345313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3738</v>
      </c>
      <c r="H12" s="245">
        <v>2937</v>
      </c>
      <c r="I12" s="132"/>
    </row>
    <row r="13" spans="1:9" s="124" customFormat="1" ht="31.5">
      <c r="A13" s="136" t="s">
        <v>936</v>
      </c>
      <c r="B13" s="373" t="s">
        <v>795</v>
      </c>
      <c r="C13" s="245">
        <v>29130</v>
      </c>
      <c r="D13" s="245"/>
      <c r="E13" s="136" t="s">
        <v>939</v>
      </c>
      <c r="F13" s="373" t="s">
        <v>812</v>
      </c>
      <c r="G13" s="245">
        <v>409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127215</v>
      </c>
      <c r="E14" s="136" t="s">
        <v>940</v>
      </c>
      <c r="F14" s="373" t="s">
        <v>813</v>
      </c>
      <c r="G14" s="245">
        <f>-333080+398021</f>
        <v>64941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10</v>
      </c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5491</v>
      </c>
      <c r="D16" s="245">
        <v>4102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34631</v>
      </c>
      <c r="D18" s="248">
        <f>SUM(D12:D16)</f>
        <v>131317</v>
      </c>
      <c r="E18" s="138" t="s">
        <v>20</v>
      </c>
      <c r="F18" s="374" t="s">
        <v>817</v>
      </c>
      <c r="G18" s="248">
        <f>SUM(G12:G17)</f>
        <v>69088</v>
      </c>
      <c r="H18" s="248">
        <f>SUM(H12:H17)</f>
        <v>2937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600</v>
      </c>
      <c r="D21" s="245">
        <v>1042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600</v>
      </c>
      <c r="D25" s="248">
        <f>SUM(D20:D24)</f>
        <v>1042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35231</v>
      </c>
      <c r="D26" s="248">
        <f>D18+D25</f>
        <v>132359</v>
      </c>
      <c r="E26" s="250" t="s">
        <v>40</v>
      </c>
      <c r="F26" s="374" t="s">
        <v>819</v>
      </c>
      <c r="G26" s="248">
        <f>G18+G25</f>
        <v>69088</v>
      </c>
      <c r="H26" s="248">
        <f>H18+H25</f>
        <v>2937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33857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129422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33857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129422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69088</v>
      </c>
      <c r="D30" s="248">
        <f>D26+D28+D29</f>
        <v>132359</v>
      </c>
      <c r="E30" s="250" t="s">
        <v>827</v>
      </c>
      <c r="F30" s="374" t="s">
        <v>822</v>
      </c>
      <c r="G30" s="248">
        <f>G26+G29</f>
        <v>69088</v>
      </c>
      <c r="H30" s="248">
        <f>H26+H29</f>
        <v>132359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GREECE ASE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96368</v>
      </c>
      <c r="D13" s="524">
        <v>-31990</v>
      </c>
      <c r="E13" s="525">
        <f>SUM(C13:D13)</f>
        <v>64378</v>
      </c>
      <c r="F13" s="524">
        <v>53732</v>
      </c>
      <c r="G13" s="524">
        <v>-35785</v>
      </c>
      <c r="H13" s="525">
        <f>SUM(F13:G13)</f>
        <v>17947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-492-108</f>
        <v>-600</v>
      </c>
      <c r="E18" s="525">
        <f t="shared" si="0"/>
        <v>-600</v>
      </c>
      <c r="F18" s="524"/>
      <c r="G18" s="524">
        <v>-1042</v>
      </c>
      <c r="H18" s="525">
        <f t="shared" si="1"/>
        <v>-1042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96368</v>
      </c>
      <c r="D19" s="528">
        <f>SUM(D13:D14,D16:D18)</f>
        <v>-32590</v>
      </c>
      <c r="E19" s="525">
        <f t="shared" si="0"/>
        <v>63778</v>
      </c>
      <c r="F19" s="528">
        <f>SUM(F13:F14,F16:F18)</f>
        <v>53732</v>
      </c>
      <c r="G19" s="528">
        <f>SUM(G13:G14,G16:G18)</f>
        <v>-36827</v>
      </c>
      <c r="H19" s="525">
        <f t="shared" si="1"/>
        <v>16905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54167+409</f>
        <v>54576</v>
      </c>
      <c r="D21" s="524">
        <v>-175293</v>
      </c>
      <c r="E21" s="525">
        <f>SUM(C21:D21)</f>
        <v>-120717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-105-2034</f>
        <v>-2139</v>
      </c>
      <c r="E23" s="525">
        <f t="shared" si="2"/>
        <v>-2139</v>
      </c>
      <c r="F23" s="524">
        <v>78</v>
      </c>
      <c r="G23" s="524">
        <f>-67-1166</f>
        <v>-1233</v>
      </c>
      <c r="H23" s="525">
        <f t="shared" si="3"/>
        <v>-1155</v>
      </c>
    </row>
    <row r="24" spans="1:8" ht="12.75">
      <c r="A24" s="523" t="s">
        <v>961</v>
      </c>
      <c r="B24" s="95" t="s">
        <v>840</v>
      </c>
      <c r="C24" s="524">
        <v>347</v>
      </c>
      <c r="D24" s="524"/>
      <c r="E24" s="525">
        <f t="shared" si="2"/>
        <v>347</v>
      </c>
      <c r="F24" s="524">
        <v>773</v>
      </c>
      <c r="G24" s="524"/>
      <c r="H24" s="525">
        <f t="shared" si="3"/>
        <v>773</v>
      </c>
    </row>
    <row r="25" spans="1:8" ht="12.75">
      <c r="A25" s="531" t="s">
        <v>962</v>
      </c>
      <c r="B25" s="95" t="s">
        <v>841</v>
      </c>
      <c r="C25" s="524"/>
      <c r="D25" s="524">
        <v>-1954</v>
      </c>
      <c r="E25" s="525">
        <f t="shared" si="2"/>
        <v>-1954</v>
      </c>
      <c r="F25" s="524"/>
      <c r="G25" s="524">
        <v>-1765</v>
      </c>
      <c r="H25" s="525">
        <f t="shared" si="3"/>
        <v>-1765</v>
      </c>
    </row>
    <row r="26" spans="1:8" ht="12.75">
      <c r="A26" s="531" t="s">
        <v>963</v>
      </c>
      <c r="B26" s="95" t="s">
        <v>842</v>
      </c>
      <c r="C26" s="524"/>
      <c r="D26" s="524">
        <v>-1306</v>
      </c>
      <c r="E26" s="525">
        <f t="shared" si="2"/>
        <v>-1306</v>
      </c>
      <c r="F26" s="524"/>
      <c r="G26" s="524">
        <v>-1292</v>
      </c>
      <c r="H26" s="525">
        <f t="shared" si="3"/>
        <v>-1292</v>
      </c>
    </row>
    <row r="27" spans="1:8" ht="12.75">
      <c r="A27" s="527" t="s">
        <v>964</v>
      </c>
      <c r="B27" s="95" t="s">
        <v>843</v>
      </c>
      <c r="C27" s="524"/>
      <c r="D27" s="524">
        <v>-10</v>
      </c>
      <c r="E27" s="525">
        <f t="shared" si="2"/>
        <v>-10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-609</v>
      </c>
      <c r="E28" s="525">
        <f t="shared" si="2"/>
        <v>-609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54923</v>
      </c>
      <c r="D29" s="528">
        <f>SUM(D21:D28)</f>
        <v>-181311</v>
      </c>
      <c r="E29" s="525">
        <f t="shared" si="2"/>
        <v>-126388</v>
      </c>
      <c r="F29" s="528">
        <f>SUM(F21:F28)</f>
        <v>851</v>
      </c>
      <c r="G29" s="528">
        <f>SUM(G21:G28)</f>
        <v>-4290</v>
      </c>
      <c r="H29" s="525">
        <f t="shared" si="3"/>
        <v>-3439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151291</v>
      </c>
      <c r="D37" s="528">
        <f t="shared" si="5"/>
        <v>-213901</v>
      </c>
      <c r="E37" s="528">
        <f t="shared" si="5"/>
        <v>-62610</v>
      </c>
      <c r="F37" s="528">
        <f t="shared" si="5"/>
        <v>54583</v>
      </c>
      <c r="G37" s="528">
        <f t="shared" si="5"/>
        <v>-41117</v>
      </c>
      <c r="H37" s="528">
        <f t="shared" si="5"/>
        <v>13466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63449</v>
      </c>
      <c r="F38" s="528"/>
      <c r="G38" s="528"/>
      <c r="H38" s="534">
        <v>48364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839</v>
      </c>
      <c r="F39" s="528"/>
      <c r="G39" s="528"/>
      <c r="H39" s="528">
        <f>SUM(H37:H38)</f>
        <v>61830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839</v>
      </c>
      <c r="F40" s="525"/>
      <c r="G40" s="525"/>
      <c r="H40" s="524">
        <v>61830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3"/>
      <c r="F9" s="653"/>
      <c r="G9" s="652" t="s">
        <v>43</v>
      </c>
      <c r="H9" s="660"/>
      <c r="I9" s="654" t="s">
        <v>44</v>
      </c>
      <c r="J9" s="105"/>
    </row>
    <row r="10" spans="1:10" ht="30.75" customHeight="1">
      <c r="A10" s="659"/>
      <c r="B10" s="659" t="s">
        <v>163</v>
      </c>
      <c r="C10" s="661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9"/>
      <c r="J10" s="105"/>
    </row>
    <row r="11" spans="1:10" ht="30.75" customHeight="1">
      <c r="A11" s="655"/>
      <c r="B11" s="655"/>
      <c r="C11" s="655"/>
      <c r="D11" s="658"/>
      <c r="E11" s="655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430283</v>
      </c>
      <c r="D14" s="611">
        <f>'1-SB'!H13</f>
        <v>-5972</v>
      </c>
      <c r="E14" s="611">
        <f>'1-SB'!H14</f>
        <v>0</v>
      </c>
      <c r="F14" s="611">
        <f>'1-SB'!H15</f>
        <v>0</v>
      </c>
      <c r="G14" s="611">
        <f>'1-SB'!H19+'1-SB'!H21</f>
        <v>120224</v>
      </c>
      <c r="H14" s="611">
        <f>'1-SB'!H20+'1-SB'!H22</f>
        <v>-199727</v>
      </c>
      <c r="I14" s="611">
        <f aca="true" t="shared" si="0" ref="I14:I36">SUM(C14:H14)</f>
        <v>344808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430283</v>
      </c>
      <c r="D18" s="612">
        <f t="shared" si="2"/>
        <v>-5972</v>
      </c>
      <c r="E18" s="612">
        <f>E14+E15</f>
        <v>0</v>
      </c>
      <c r="F18" s="612">
        <f t="shared" si="2"/>
        <v>0</v>
      </c>
      <c r="G18" s="612">
        <f t="shared" si="2"/>
        <v>120224</v>
      </c>
      <c r="H18" s="612">
        <f t="shared" si="2"/>
        <v>-199727</v>
      </c>
      <c r="I18" s="611">
        <f t="shared" si="0"/>
        <v>344808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78233</v>
      </c>
      <c r="D19" s="612">
        <f t="shared" si="3"/>
        <v>-13855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64378</v>
      </c>
      <c r="J19" s="105"/>
    </row>
    <row r="20" spans="1:10" ht="15">
      <c r="A20" s="205" t="s">
        <v>225</v>
      </c>
      <c r="B20" s="82" t="s">
        <v>863</v>
      </c>
      <c r="C20" s="236">
        <v>117350</v>
      </c>
      <c r="D20" s="236">
        <v>-20982</v>
      </c>
      <c r="E20" s="236"/>
      <c r="F20" s="236"/>
      <c r="G20" s="236"/>
      <c r="H20" s="236"/>
      <c r="I20" s="611">
        <f t="shared" si="0"/>
        <v>96368</v>
      </c>
      <c r="J20" s="105"/>
    </row>
    <row r="21" spans="1:10" ht="15">
      <c r="A21" s="205" t="s">
        <v>226</v>
      </c>
      <c r="B21" s="82" t="s">
        <v>864</v>
      </c>
      <c r="C21" s="236">
        <v>-39117</v>
      </c>
      <c r="D21" s="236">
        <v>7127</v>
      </c>
      <c r="E21" s="236"/>
      <c r="F21" s="236"/>
      <c r="G21" s="236"/>
      <c r="H21" s="236"/>
      <c r="I21" s="611">
        <f t="shared" si="0"/>
        <v>-31990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33857</v>
      </c>
      <c r="H22" s="612">
        <f>'1-SB'!G22</f>
        <v>0</v>
      </c>
      <c r="I22" s="611">
        <f t="shared" si="0"/>
        <v>33857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508516</v>
      </c>
      <c r="D34" s="612">
        <f t="shared" si="7"/>
        <v>-19827</v>
      </c>
      <c r="E34" s="612">
        <f t="shared" si="7"/>
        <v>0</v>
      </c>
      <c r="F34" s="612">
        <f t="shared" si="7"/>
        <v>0</v>
      </c>
      <c r="G34" s="612">
        <f t="shared" si="7"/>
        <v>154081</v>
      </c>
      <c r="H34" s="612">
        <f t="shared" si="7"/>
        <v>-199727</v>
      </c>
      <c r="I34" s="611">
        <f t="shared" si="0"/>
        <v>443043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508516</v>
      </c>
      <c r="D36" s="615">
        <f t="shared" si="8"/>
        <v>-19827</v>
      </c>
      <c r="E36" s="615">
        <f t="shared" si="8"/>
        <v>0</v>
      </c>
      <c r="F36" s="615">
        <f t="shared" si="8"/>
        <v>0</v>
      </c>
      <c r="G36" s="615">
        <f t="shared" si="8"/>
        <v>154081</v>
      </c>
      <c r="H36" s="615">
        <f t="shared" si="8"/>
        <v>-199727</v>
      </c>
      <c r="I36" s="611">
        <f t="shared" si="0"/>
        <v>443043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GREECE ASE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220000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260000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60000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96367.66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31989.56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0.8014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0.8712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2036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2998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246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0.0871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-0.0448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0.2685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0.1954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3391</v>
      </c>
      <c r="D15" s="242"/>
      <c r="E15" s="242">
        <v>3391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3391</v>
      </c>
      <c r="D25" s="285">
        <f>D13+D14+D15+D16+D20+D24</f>
        <v>0</v>
      </c>
      <c r="E25" s="285">
        <f>E13+E14+E15+E16+E20+E24</f>
        <v>3391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84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597</v>
      </c>
      <c r="D33" s="285">
        <f>SUM(D34:D36)</f>
        <v>597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224</v>
      </c>
      <c r="D34" s="242">
        <v>224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373</v>
      </c>
      <c r="D35" s="242">
        <v>373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597</v>
      </c>
      <c r="D46" s="285">
        <f>SUM(D32+D33+D37+D38+D39+D40+D41+D42+D43+D44)</f>
        <v>597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19" sqref="T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44377</v>
      </c>
      <c r="D12" s="53">
        <v>1</v>
      </c>
      <c r="E12" s="53" t="s">
        <v>1523</v>
      </c>
      <c r="F12" s="53" t="s">
        <v>1524</v>
      </c>
      <c r="G12" s="54" t="s">
        <v>263</v>
      </c>
      <c r="H12" s="54" t="s">
        <v>314</v>
      </c>
      <c r="I12" s="578" t="s">
        <v>776</v>
      </c>
      <c r="J12" s="54" t="s">
        <v>1498</v>
      </c>
      <c r="K12" s="54" t="s">
        <v>1525</v>
      </c>
      <c r="L12" s="54" t="s">
        <v>1500</v>
      </c>
      <c r="M12" s="54" t="s">
        <v>1500</v>
      </c>
      <c r="N12" s="299">
        <v>616</v>
      </c>
      <c r="O12" s="579" t="s">
        <v>1085</v>
      </c>
      <c r="P12" s="299">
        <v>31.9973788</v>
      </c>
      <c r="Q12" s="299">
        <v>0</v>
      </c>
      <c r="R12" s="81">
        <v>1.95583</v>
      </c>
      <c r="S12" s="55" t="s">
        <v>1500</v>
      </c>
      <c r="T12" s="306">
        <v>19710</v>
      </c>
      <c r="U12" s="306">
        <v>19710</v>
      </c>
      <c r="V12" s="307">
        <f>U12/'1-SB'!C$47</f>
        <v>0.044427914525290775</v>
      </c>
      <c r="W12" s="647">
        <v>7.864618759094663E-06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44377</v>
      </c>
      <c r="D13" s="56">
        <v>2</v>
      </c>
      <c r="E13" s="56" t="s">
        <v>1539</v>
      </c>
      <c r="F13" s="56" t="s">
        <v>1540</v>
      </c>
      <c r="G13" s="57" t="s">
        <v>263</v>
      </c>
      <c r="H13" s="57" t="s">
        <v>447</v>
      </c>
      <c r="I13" s="57" t="s">
        <v>776</v>
      </c>
      <c r="J13" s="57" t="s">
        <v>1498</v>
      </c>
      <c r="K13" s="57" t="s">
        <v>1541</v>
      </c>
      <c r="L13" s="57" t="s">
        <v>1500</v>
      </c>
      <c r="M13" s="57" t="s">
        <v>1500</v>
      </c>
      <c r="N13" s="300">
        <v>621</v>
      </c>
      <c r="O13" s="58" t="s">
        <v>1085</v>
      </c>
      <c r="P13" s="300">
        <v>23.274377</v>
      </c>
      <c r="Q13" s="300">
        <v>0</v>
      </c>
      <c r="R13" s="294">
        <v>1.95583</v>
      </c>
      <c r="S13" s="46" t="s">
        <v>1500</v>
      </c>
      <c r="T13" s="648">
        <v>14453</v>
      </c>
      <c r="U13" s="648">
        <v>14453</v>
      </c>
      <c r="V13" s="308">
        <f>U13/'1-SB'!C$47</f>
        <v>0.03257821657199531</v>
      </c>
      <c r="W13" s="649">
        <v>5.360144297501301E-06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44377</v>
      </c>
      <c r="D14" s="56">
        <v>3</v>
      </c>
      <c r="E14" s="56" t="s">
        <v>1542</v>
      </c>
      <c r="F14" s="56" t="s">
        <v>1543</v>
      </c>
      <c r="G14" s="57" t="s">
        <v>263</v>
      </c>
      <c r="H14" s="57" t="s">
        <v>447</v>
      </c>
      <c r="I14" s="57" t="s">
        <v>776</v>
      </c>
      <c r="J14" s="57" t="s">
        <v>1498</v>
      </c>
      <c r="K14" s="57" t="s">
        <v>1544</v>
      </c>
      <c r="L14" s="57" t="s">
        <v>1500</v>
      </c>
      <c r="M14" s="57" t="s">
        <v>1500</v>
      </c>
      <c r="N14" s="300">
        <v>482</v>
      </c>
      <c r="O14" s="58" t="s">
        <v>1085</v>
      </c>
      <c r="P14" s="300">
        <v>17.406887</v>
      </c>
      <c r="Q14" s="300">
        <v>0</v>
      </c>
      <c r="R14" s="294">
        <v>1.95583</v>
      </c>
      <c r="S14" s="46" t="s">
        <v>1500</v>
      </c>
      <c r="T14" s="648">
        <v>8390</v>
      </c>
      <c r="U14" s="648">
        <v>8390</v>
      </c>
      <c r="V14" s="308">
        <f>U14/'1-SB'!C$47</f>
        <v>0.018911730231719413</v>
      </c>
      <c r="W14" s="649">
        <v>6.897786989583083E-06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44377</v>
      </c>
      <c r="D15" s="56">
        <v>4</v>
      </c>
      <c r="E15" s="56" t="s">
        <v>1545</v>
      </c>
      <c r="F15" s="56" t="s">
        <v>1546</v>
      </c>
      <c r="G15" s="57" t="s">
        <v>263</v>
      </c>
      <c r="H15" s="57" t="s">
        <v>447</v>
      </c>
      <c r="I15" s="57" t="s">
        <v>776</v>
      </c>
      <c r="J15" s="57" t="s">
        <v>1498</v>
      </c>
      <c r="K15" s="57" t="s">
        <v>1547</v>
      </c>
      <c r="L15" s="57" t="s">
        <v>1500</v>
      </c>
      <c r="M15" s="57" t="s">
        <v>1500</v>
      </c>
      <c r="N15" s="300">
        <v>1602</v>
      </c>
      <c r="O15" s="58" t="s">
        <v>1085</v>
      </c>
      <c r="P15" s="300">
        <v>5.09493715</v>
      </c>
      <c r="Q15" s="300">
        <v>0</v>
      </c>
      <c r="R15" s="294">
        <v>1.95583</v>
      </c>
      <c r="S15" s="46" t="s">
        <v>1500</v>
      </c>
      <c r="T15" s="648">
        <v>8162</v>
      </c>
      <c r="U15" s="648">
        <v>8162</v>
      </c>
      <c r="V15" s="308">
        <f>U15/'1-SB'!C$47</f>
        <v>0.01839780001803264</v>
      </c>
      <c r="W15" s="649">
        <v>6.905172413793103E-06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44377</v>
      </c>
      <c r="D16" s="56">
        <v>5</v>
      </c>
      <c r="E16" s="56" t="s">
        <v>1548</v>
      </c>
      <c r="F16" s="56" t="s">
        <v>1549</v>
      </c>
      <c r="G16" s="57" t="s">
        <v>263</v>
      </c>
      <c r="H16" s="57" t="s">
        <v>447</v>
      </c>
      <c r="I16" s="57" t="s">
        <v>776</v>
      </c>
      <c r="J16" s="57" t="s">
        <v>1498</v>
      </c>
      <c r="K16" s="57" t="s">
        <v>1550</v>
      </c>
      <c r="L16" s="57" t="s">
        <v>1500</v>
      </c>
      <c r="M16" s="57" t="s">
        <v>1500</v>
      </c>
      <c r="N16" s="300">
        <v>1015</v>
      </c>
      <c r="O16" s="58" t="s">
        <v>1085</v>
      </c>
      <c r="P16" s="300">
        <v>24.8585993</v>
      </c>
      <c r="Q16" s="300">
        <v>0</v>
      </c>
      <c r="R16" s="294">
        <v>1.95583</v>
      </c>
      <c r="S16" s="46" t="s">
        <v>1500</v>
      </c>
      <c r="T16" s="648">
        <v>25231</v>
      </c>
      <c r="U16" s="648">
        <v>25231</v>
      </c>
      <c r="V16" s="308">
        <f>U16/'1-SB'!C$47</f>
        <v>0.05687268956811829</v>
      </c>
      <c r="W16" s="649">
        <v>2.9728223671241908E-06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44377</v>
      </c>
      <c r="D17" s="56">
        <v>6</v>
      </c>
      <c r="E17" s="56" t="s">
        <v>1513</v>
      </c>
      <c r="F17" s="56" t="s">
        <v>1514</v>
      </c>
      <c r="G17" s="57" t="s">
        <v>263</v>
      </c>
      <c r="H17" s="57" t="s">
        <v>447</v>
      </c>
      <c r="I17" s="57" t="s">
        <v>776</v>
      </c>
      <c r="J17" s="57" t="s">
        <v>1498</v>
      </c>
      <c r="K17" s="57" t="s">
        <v>1515</v>
      </c>
      <c r="L17" s="57" t="s">
        <v>1500</v>
      </c>
      <c r="M17" s="57" t="s">
        <v>1500</v>
      </c>
      <c r="N17" s="300">
        <v>798</v>
      </c>
      <c r="O17" s="58" t="s">
        <v>1085</v>
      </c>
      <c r="P17" s="300">
        <v>27.968369000000003</v>
      </c>
      <c r="Q17" s="300">
        <v>0</v>
      </c>
      <c r="R17" s="294">
        <v>1.95583</v>
      </c>
      <c r="S17" s="46" t="s">
        <v>1500</v>
      </c>
      <c r="T17" s="648">
        <v>22319</v>
      </c>
      <c r="U17" s="648">
        <v>22319</v>
      </c>
      <c r="V17" s="308">
        <f>U17/'1-SB'!C$47</f>
        <v>0.05030880894418898</v>
      </c>
      <c r="W17" s="649">
        <v>7.2032725604600995E-06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44377</v>
      </c>
      <c r="D18" s="56">
        <v>7</v>
      </c>
      <c r="E18" s="56" t="s">
        <v>1551</v>
      </c>
      <c r="F18" s="56" t="s">
        <v>1552</v>
      </c>
      <c r="G18" s="57" t="s">
        <v>263</v>
      </c>
      <c r="H18" s="57" t="s">
        <v>314</v>
      </c>
      <c r="I18" s="57" t="s">
        <v>776</v>
      </c>
      <c r="J18" s="57" t="s">
        <v>1498</v>
      </c>
      <c r="K18" s="57" t="s">
        <v>1553</v>
      </c>
      <c r="L18" s="57" t="s">
        <v>1500</v>
      </c>
      <c r="M18" s="57" t="s">
        <v>1500</v>
      </c>
      <c r="N18" s="300">
        <v>913</v>
      </c>
      <c r="O18" s="58" t="s">
        <v>1085</v>
      </c>
      <c r="P18" s="300">
        <v>8.683885199999999</v>
      </c>
      <c r="Q18" s="300">
        <v>0</v>
      </c>
      <c r="R18" s="294">
        <v>1.95583</v>
      </c>
      <c r="S18" s="46" t="s">
        <v>1500</v>
      </c>
      <c r="T18" s="648">
        <v>7928</v>
      </c>
      <c r="U18" s="648">
        <v>7928</v>
      </c>
      <c r="V18" s="308">
        <f>U18/'1-SB'!C$47</f>
        <v>0.01787034532503832</v>
      </c>
      <c r="W18" s="649">
        <v>3.5225156907336323E-06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44377</v>
      </c>
      <c r="D19" s="56">
        <v>8</v>
      </c>
      <c r="E19" s="56" t="s">
        <v>1554</v>
      </c>
      <c r="F19" s="56" t="s">
        <v>1555</v>
      </c>
      <c r="G19" s="57" t="s">
        <v>263</v>
      </c>
      <c r="H19" s="57" t="s">
        <v>447</v>
      </c>
      <c r="I19" s="57" t="s">
        <v>776</v>
      </c>
      <c r="J19" s="57" t="s">
        <v>1498</v>
      </c>
      <c r="K19" s="57" t="s">
        <v>1556</v>
      </c>
      <c r="L19" s="57" t="s">
        <v>1500</v>
      </c>
      <c r="M19" s="57" t="s">
        <v>1500</v>
      </c>
      <c r="N19" s="300">
        <v>1196</v>
      </c>
      <c r="O19" s="58" t="s">
        <v>1085</v>
      </c>
      <c r="P19" s="300">
        <v>14.707841599999998</v>
      </c>
      <c r="Q19" s="300">
        <v>0</v>
      </c>
      <c r="R19" s="294">
        <v>1.95583</v>
      </c>
      <c r="S19" s="46" t="s">
        <v>1500</v>
      </c>
      <c r="T19" s="648">
        <v>17591</v>
      </c>
      <c r="U19" s="648">
        <v>17591</v>
      </c>
      <c r="V19" s="308">
        <f>U19/'1-SB'!C$47</f>
        <v>0.03965151924984221</v>
      </c>
      <c r="W19" s="649">
        <v>6.767128154441481E-06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44377</v>
      </c>
      <c r="D20" s="56">
        <v>9</v>
      </c>
      <c r="E20" s="56" t="s">
        <v>1510</v>
      </c>
      <c r="F20" s="56" t="s">
        <v>1511</v>
      </c>
      <c r="G20" s="57" t="s">
        <v>263</v>
      </c>
      <c r="H20" s="57" t="s">
        <v>447</v>
      </c>
      <c r="I20" s="57" t="s">
        <v>776</v>
      </c>
      <c r="J20" s="57" t="s">
        <v>1498</v>
      </c>
      <c r="K20" s="57" t="s">
        <v>1512</v>
      </c>
      <c r="L20" s="57" t="s">
        <v>1500</v>
      </c>
      <c r="M20" s="57" t="s">
        <v>1500</v>
      </c>
      <c r="N20" s="300">
        <v>747</v>
      </c>
      <c r="O20" s="58" t="s">
        <v>1085</v>
      </c>
      <c r="P20" s="300">
        <v>27.753227699999997</v>
      </c>
      <c r="Q20" s="300">
        <v>0</v>
      </c>
      <c r="R20" s="294">
        <v>1.95583</v>
      </c>
      <c r="S20" s="46" t="s">
        <v>1500</v>
      </c>
      <c r="T20" s="648">
        <v>20732</v>
      </c>
      <c r="U20" s="648">
        <v>20732</v>
      </c>
      <c r="V20" s="308">
        <f>U20/'1-SB'!C$47</f>
        <v>0.04673158416734289</v>
      </c>
      <c r="W20" s="649">
        <v>5.490234625507458E-06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44377</v>
      </c>
      <c r="D21" s="56">
        <v>10</v>
      </c>
      <c r="E21" s="56" t="s">
        <v>1496</v>
      </c>
      <c r="F21" s="56" t="s">
        <v>1497</v>
      </c>
      <c r="G21" s="57" t="s">
        <v>263</v>
      </c>
      <c r="H21" s="57" t="s">
        <v>447</v>
      </c>
      <c r="I21" s="57" t="s">
        <v>776</v>
      </c>
      <c r="J21" s="57" t="s">
        <v>1498</v>
      </c>
      <c r="K21" s="57" t="s">
        <v>1499</v>
      </c>
      <c r="L21" s="57" t="s">
        <v>1500</v>
      </c>
      <c r="M21" s="57" t="s">
        <v>1500</v>
      </c>
      <c r="N21" s="300">
        <v>18106</v>
      </c>
      <c r="O21" s="58" t="s">
        <v>1085</v>
      </c>
      <c r="P21" s="300">
        <v>1.6624555</v>
      </c>
      <c r="Q21" s="300">
        <v>0</v>
      </c>
      <c r="R21" s="294">
        <v>1.95583</v>
      </c>
      <c r="S21" s="46" t="s">
        <v>1500</v>
      </c>
      <c r="T21" s="648">
        <v>30100</v>
      </c>
      <c r="U21" s="648">
        <v>30100</v>
      </c>
      <c r="V21" s="308">
        <f>U21/'1-SB'!C$47</f>
        <v>0.0678478045261924</v>
      </c>
      <c r="W21" s="649">
        <v>4.881426241951979E-06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44377</v>
      </c>
      <c r="D22" s="56">
        <v>11</v>
      </c>
      <c r="E22" s="56" t="s">
        <v>1526</v>
      </c>
      <c r="F22" s="56" t="s">
        <v>1527</v>
      </c>
      <c r="G22" s="57" t="s">
        <v>263</v>
      </c>
      <c r="H22" s="57" t="s">
        <v>447</v>
      </c>
      <c r="I22" s="57" t="s">
        <v>776</v>
      </c>
      <c r="J22" s="57" t="s">
        <v>1498</v>
      </c>
      <c r="K22" s="57" t="s">
        <v>1528</v>
      </c>
      <c r="L22" s="57" t="s">
        <v>1500</v>
      </c>
      <c r="M22" s="57" t="s">
        <v>1500</v>
      </c>
      <c r="N22" s="300">
        <v>595</v>
      </c>
      <c r="O22" s="58" t="s">
        <v>1085</v>
      </c>
      <c r="P22" s="300">
        <v>4.693992</v>
      </c>
      <c r="Q22" s="300">
        <v>0</v>
      </c>
      <c r="R22" s="294">
        <v>1.95583</v>
      </c>
      <c r="S22" s="46" t="s">
        <v>1500</v>
      </c>
      <c r="T22" s="648">
        <v>2793</v>
      </c>
      <c r="U22" s="648">
        <v>2793</v>
      </c>
      <c r="V22" s="308">
        <f>U22/'1-SB'!C$47</f>
        <v>0.00629564511766297</v>
      </c>
      <c r="W22" s="649">
        <v>8.887466894185819E-06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44377</v>
      </c>
      <c r="D23" s="56">
        <v>12</v>
      </c>
      <c r="E23" s="56" t="s">
        <v>1501</v>
      </c>
      <c r="F23" s="56" t="s">
        <v>1502</v>
      </c>
      <c r="G23" s="57" t="s">
        <v>263</v>
      </c>
      <c r="H23" s="57" t="s">
        <v>447</v>
      </c>
      <c r="I23" s="57" t="s">
        <v>776</v>
      </c>
      <c r="J23" s="57" t="s">
        <v>1498</v>
      </c>
      <c r="K23" s="57" t="s">
        <v>1503</v>
      </c>
      <c r="L23" s="57" t="s">
        <v>1500</v>
      </c>
      <c r="M23" s="57" t="s">
        <v>1500</v>
      </c>
      <c r="N23" s="300">
        <v>800</v>
      </c>
      <c r="O23" s="58" t="s">
        <v>1085</v>
      </c>
      <c r="P23" s="300">
        <v>60.1026559</v>
      </c>
      <c r="Q23" s="300">
        <v>0</v>
      </c>
      <c r="R23" s="294">
        <v>1.95583</v>
      </c>
      <c r="S23" s="46" t="s">
        <v>1500</v>
      </c>
      <c r="T23" s="648">
        <v>48082</v>
      </c>
      <c r="U23" s="648">
        <v>48082</v>
      </c>
      <c r="V23" s="308">
        <f>U23/'1-SB'!C$47</f>
        <v>0.10838066901090974</v>
      </c>
      <c r="W23" s="649">
        <v>2.191913213475902E-06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44377</v>
      </c>
      <c r="D24" s="56">
        <v>13</v>
      </c>
      <c r="E24" s="56" t="s">
        <v>1532</v>
      </c>
      <c r="F24" s="56" t="s">
        <v>1533</v>
      </c>
      <c r="G24" s="57" t="s">
        <v>263</v>
      </c>
      <c r="H24" s="57" t="s">
        <v>447</v>
      </c>
      <c r="I24" s="57" t="s">
        <v>776</v>
      </c>
      <c r="J24" s="57" t="s">
        <v>1498</v>
      </c>
      <c r="K24" s="57" t="s">
        <v>1534</v>
      </c>
      <c r="L24" s="57" t="s">
        <v>1500</v>
      </c>
      <c r="M24" s="57" t="s">
        <v>1500</v>
      </c>
      <c r="N24" s="300">
        <v>1577</v>
      </c>
      <c r="O24" s="58" t="s">
        <v>1085</v>
      </c>
      <c r="P24" s="300">
        <v>27.6749945</v>
      </c>
      <c r="Q24" s="300">
        <v>0</v>
      </c>
      <c r="R24" s="294">
        <v>1.95583</v>
      </c>
      <c r="S24" s="46" t="s">
        <v>1500</v>
      </c>
      <c r="T24" s="648">
        <v>43643</v>
      </c>
      <c r="U24" s="648">
        <v>43643</v>
      </c>
      <c r="V24" s="308">
        <f>U24/'1-SB'!C$47</f>
        <v>0.0983748084032098</v>
      </c>
      <c r="W24" s="649">
        <v>3.426706783545254E-06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44377</v>
      </c>
      <c r="D25" s="56">
        <v>14</v>
      </c>
      <c r="E25" s="56" t="s">
        <v>1535</v>
      </c>
      <c r="F25" s="56" t="s">
        <v>1536</v>
      </c>
      <c r="G25" s="57" t="s">
        <v>263</v>
      </c>
      <c r="H25" s="57" t="s">
        <v>447</v>
      </c>
      <c r="I25" s="57" t="s">
        <v>776</v>
      </c>
      <c r="J25" s="57" t="s">
        <v>1498</v>
      </c>
      <c r="K25" s="57" t="s">
        <v>1537</v>
      </c>
      <c r="L25" s="57" t="s">
        <v>1500</v>
      </c>
      <c r="M25" s="57" t="s">
        <v>1500</v>
      </c>
      <c r="N25" s="300">
        <v>907</v>
      </c>
      <c r="O25" s="58" t="s">
        <v>1085</v>
      </c>
      <c r="P25" s="300">
        <v>30.0024322</v>
      </c>
      <c r="Q25" s="300">
        <v>0</v>
      </c>
      <c r="R25" s="294">
        <v>1.95583</v>
      </c>
      <c r="S25" s="46" t="s">
        <v>1500</v>
      </c>
      <c r="T25" s="648">
        <v>27212</v>
      </c>
      <c r="U25" s="648">
        <v>27212</v>
      </c>
      <c r="V25" s="308">
        <f>U25/'1-SB'!C$47</f>
        <v>0.061338021819493285</v>
      </c>
      <c r="W25" s="649">
        <v>6.347488491607959E-06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44377</v>
      </c>
      <c r="D26" s="56">
        <v>15</v>
      </c>
      <c r="E26" s="56" t="s">
        <v>1520</v>
      </c>
      <c r="F26" s="56" t="s">
        <v>1521</v>
      </c>
      <c r="G26" s="57" t="s">
        <v>263</v>
      </c>
      <c r="H26" s="57" t="s">
        <v>447</v>
      </c>
      <c r="I26" s="57" t="s">
        <v>776</v>
      </c>
      <c r="J26" s="57" t="s">
        <v>1498</v>
      </c>
      <c r="K26" s="57" t="s">
        <v>1522</v>
      </c>
      <c r="L26" s="57" t="s">
        <v>1500</v>
      </c>
      <c r="M26" s="57" t="s">
        <v>1500</v>
      </c>
      <c r="N26" s="300">
        <v>5219</v>
      </c>
      <c r="O26" s="58" t="s">
        <v>1085</v>
      </c>
      <c r="P26" s="300">
        <v>4.693992</v>
      </c>
      <c r="Q26" s="300">
        <v>0</v>
      </c>
      <c r="R26" s="294">
        <v>1.95583</v>
      </c>
      <c r="S26" s="46" t="s">
        <v>1500</v>
      </c>
      <c r="T26" s="648">
        <v>24498</v>
      </c>
      <c r="U26" s="648">
        <v>24498</v>
      </c>
      <c r="V26" s="308">
        <f>U26/'1-SB'!C$47</f>
        <v>0.05522044901271301</v>
      </c>
      <c r="W26" s="649">
        <v>5.705601337075478E-06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44377</v>
      </c>
      <c r="D27" s="56">
        <v>16</v>
      </c>
      <c r="E27" s="56" t="s">
        <v>1516</v>
      </c>
      <c r="F27" s="56" t="s">
        <v>1517</v>
      </c>
      <c r="G27" s="57" t="s">
        <v>263</v>
      </c>
      <c r="H27" s="57" t="s">
        <v>447</v>
      </c>
      <c r="I27" s="57" t="s">
        <v>776</v>
      </c>
      <c r="J27" s="57" t="s">
        <v>1498</v>
      </c>
      <c r="K27" s="57" t="s">
        <v>1518</v>
      </c>
      <c r="L27" s="57" t="s">
        <v>1500</v>
      </c>
      <c r="M27" s="57" t="s">
        <v>1500</v>
      </c>
      <c r="N27" s="300">
        <v>787</v>
      </c>
      <c r="O27" s="58" t="s">
        <v>1085</v>
      </c>
      <c r="P27" s="300">
        <v>18.287010499999997</v>
      </c>
      <c r="Q27" s="300">
        <v>0</v>
      </c>
      <c r="R27" s="294">
        <v>1.95583</v>
      </c>
      <c r="S27" s="46" t="s">
        <v>1500</v>
      </c>
      <c r="T27" s="648">
        <v>14392</v>
      </c>
      <c r="U27" s="648">
        <v>14392</v>
      </c>
      <c r="V27" s="308">
        <f>U27/'1-SB'!C$47</f>
        <v>0.032440717699035254</v>
      </c>
      <c r="W27" s="649">
        <v>7.609504516734049E-06</v>
      </c>
      <c r="X27" s="60" t="s">
        <v>763</v>
      </c>
    </row>
    <row r="28" spans="1:24" ht="15.75">
      <c r="A28" s="61" t="str">
        <f t="shared" si="0"/>
        <v>Expat Greece ASE UCITS ETF</v>
      </c>
      <c r="B28" s="61" t="str">
        <f t="shared" si="1"/>
        <v>04029</v>
      </c>
      <c r="C28" s="61">
        <f t="shared" si="2"/>
        <v>44377</v>
      </c>
      <c r="D28" s="56">
        <v>17</v>
      </c>
      <c r="E28" s="56" t="s">
        <v>1557</v>
      </c>
      <c r="F28" s="56" t="s">
        <v>1558</v>
      </c>
      <c r="G28" s="57" t="s">
        <v>263</v>
      </c>
      <c r="H28" s="57" t="s">
        <v>447</v>
      </c>
      <c r="I28" s="57" t="s">
        <v>776</v>
      </c>
      <c r="J28" s="57" t="s">
        <v>1498</v>
      </c>
      <c r="K28" s="57" t="s">
        <v>1519</v>
      </c>
      <c r="L28" s="57" t="s">
        <v>1500</v>
      </c>
      <c r="M28" s="57" t="s">
        <v>1500</v>
      </c>
      <c r="N28" s="300">
        <v>290</v>
      </c>
      <c r="O28" s="58" t="s">
        <v>1085</v>
      </c>
      <c r="P28" s="300">
        <v>2.9141867</v>
      </c>
      <c r="Q28" s="300">
        <v>0</v>
      </c>
      <c r="R28" s="294">
        <v>1.95583</v>
      </c>
      <c r="S28" s="46"/>
      <c r="T28" s="46">
        <v>845</v>
      </c>
      <c r="U28" s="46">
        <v>845</v>
      </c>
      <c r="V28" s="308">
        <f>U28/'1-SB'!C$47</f>
        <v>0.0019046975024794878</v>
      </c>
      <c r="W28" s="308">
        <v>2.3193186361374405E-07</v>
      </c>
      <c r="X28" s="60" t="s">
        <v>763</v>
      </c>
    </row>
    <row r="29" spans="1:24" ht="15.75">
      <c r="A29" s="61" t="str">
        <f t="shared" si="0"/>
        <v>Expat Greece ASE UCITS ETF</v>
      </c>
      <c r="B29" s="61" t="str">
        <f t="shared" si="1"/>
        <v>04029</v>
      </c>
      <c r="C29" s="61">
        <f t="shared" si="2"/>
        <v>44377</v>
      </c>
      <c r="D29" s="56">
        <v>18</v>
      </c>
      <c r="E29" s="56" t="s">
        <v>1571</v>
      </c>
      <c r="F29" s="56" t="s">
        <v>1572</v>
      </c>
      <c r="G29" s="57" t="s">
        <v>263</v>
      </c>
      <c r="H29" s="57" t="s">
        <v>447</v>
      </c>
      <c r="I29" s="57" t="s">
        <v>776</v>
      </c>
      <c r="J29" s="57" t="s">
        <v>1498</v>
      </c>
      <c r="K29" s="57" t="s">
        <v>1573</v>
      </c>
      <c r="L29" s="57" t="s">
        <v>1500</v>
      </c>
      <c r="M29" s="57" t="s">
        <v>1500</v>
      </c>
      <c r="N29" s="300">
        <v>400</v>
      </c>
      <c r="O29" s="58" t="s">
        <v>1085</v>
      </c>
      <c r="P29" s="300">
        <v>10.3463407</v>
      </c>
      <c r="Q29" s="300">
        <v>0</v>
      </c>
      <c r="R29" s="294">
        <v>1.95583</v>
      </c>
      <c r="S29" s="46"/>
      <c r="T29" s="46">
        <v>4139</v>
      </c>
      <c r="U29" s="46">
        <v>4139</v>
      </c>
      <c r="V29" s="308">
        <f>U29/'1-SB'!C$47</f>
        <v>0.009329636642322604</v>
      </c>
      <c r="W29" s="308">
        <v>4.436207885137706E-06</v>
      </c>
      <c r="X29" s="60" t="s">
        <v>763</v>
      </c>
    </row>
    <row r="30" spans="1:24" ht="15.75">
      <c r="A30" s="61" t="str">
        <f t="shared" si="0"/>
        <v>Expat Greece ASE UCITS ETF</v>
      </c>
      <c r="B30" s="61" t="str">
        <f t="shared" si="1"/>
        <v>04029</v>
      </c>
      <c r="C30" s="61">
        <f t="shared" si="2"/>
        <v>44377</v>
      </c>
      <c r="D30" s="56">
        <v>19</v>
      </c>
      <c r="E30" s="56" t="s">
        <v>1574</v>
      </c>
      <c r="F30" s="56" t="s">
        <v>1575</v>
      </c>
      <c r="G30" s="57" t="s">
        <v>263</v>
      </c>
      <c r="H30" s="57" t="s">
        <v>447</v>
      </c>
      <c r="I30" s="57" t="s">
        <v>776</v>
      </c>
      <c r="J30" s="57" t="s">
        <v>1498</v>
      </c>
      <c r="K30" s="57" t="s">
        <v>1576</v>
      </c>
      <c r="L30" s="57" t="s">
        <v>1500</v>
      </c>
      <c r="M30" s="57" t="s">
        <v>1500</v>
      </c>
      <c r="N30" s="300">
        <v>275</v>
      </c>
      <c r="O30" s="58" t="s">
        <v>1085</v>
      </c>
      <c r="P30" s="300">
        <v>13.788601499999999</v>
      </c>
      <c r="Q30" s="300">
        <v>0</v>
      </c>
      <c r="R30" s="294">
        <v>1.95583</v>
      </c>
      <c r="S30" s="46"/>
      <c r="T30" s="46">
        <v>3792</v>
      </c>
      <c r="U30" s="46">
        <v>3792</v>
      </c>
      <c r="V30" s="308">
        <f>U30/'1-SB'!C$47</f>
        <v>0.00854747092236949</v>
      </c>
      <c r="W30" s="308">
        <v>5.628901852420428E-06</v>
      </c>
      <c r="X30" s="60" t="s">
        <v>763</v>
      </c>
    </row>
    <row r="31" spans="1:24" ht="15.75">
      <c r="A31" s="61" t="str">
        <f t="shared" si="0"/>
        <v>Expat Greece ASE UCITS ETF</v>
      </c>
      <c r="B31" s="61" t="str">
        <f t="shared" si="1"/>
        <v>04029</v>
      </c>
      <c r="C31" s="61">
        <f t="shared" si="2"/>
        <v>44377</v>
      </c>
      <c r="D31" s="56">
        <v>20</v>
      </c>
      <c r="E31" s="56" t="s">
        <v>1507</v>
      </c>
      <c r="F31" s="56" t="s">
        <v>1508</v>
      </c>
      <c r="G31" s="57" t="s">
        <v>263</v>
      </c>
      <c r="H31" s="57" t="s">
        <v>447</v>
      </c>
      <c r="I31" s="57" t="s">
        <v>776</v>
      </c>
      <c r="J31" s="57" t="s">
        <v>1498</v>
      </c>
      <c r="K31" s="57" t="s">
        <v>1509</v>
      </c>
      <c r="L31" s="57" t="s">
        <v>1500</v>
      </c>
      <c r="M31" s="57" t="s">
        <v>1500</v>
      </c>
      <c r="N31" s="300">
        <v>11305</v>
      </c>
      <c r="O31" s="58" t="s">
        <v>1085</v>
      </c>
      <c r="P31" s="300">
        <v>2.10838474</v>
      </c>
      <c r="Q31" s="300">
        <v>0</v>
      </c>
      <c r="R31" s="294">
        <v>1.95583</v>
      </c>
      <c r="S31" s="46"/>
      <c r="T31" s="46">
        <v>23835</v>
      </c>
      <c r="U31" s="46">
        <v>23835</v>
      </c>
      <c r="V31" s="308">
        <f>U31/'1-SB'!C$47</f>
        <v>0.053725994049229106</v>
      </c>
      <c r="W31" s="308">
        <v>7.323317051974643E-06</v>
      </c>
      <c r="X31" s="60" t="s">
        <v>763</v>
      </c>
    </row>
    <row r="32" spans="1:24" ht="15.75">
      <c r="A32" s="61" t="str">
        <f t="shared" si="0"/>
        <v>Expat Greece ASE UCITS ETF</v>
      </c>
      <c r="B32" s="61" t="str">
        <f t="shared" si="1"/>
        <v>04029</v>
      </c>
      <c r="C32" s="61">
        <f t="shared" si="2"/>
        <v>44377</v>
      </c>
      <c r="D32" s="56">
        <v>21</v>
      </c>
      <c r="E32" s="56" t="s">
        <v>1559</v>
      </c>
      <c r="F32" s="56" t="s">
        <v>1560</v>
      </c>
      <c r="G32" s="57" t="s">
        <v>263</v>
      </c>
      <c r="H32" s="57" t="s">
        <v>447</v>
      </c>
      <c r="I32" s="57" t="s">
        <v>776</v>
      </c>
      <c r="J32" s="57" t="s">
        <v>1498</v>
      </c>
      <c r="K32" s="57" t="s">
        <v>1561</v>
      </c>
      <c r="L32" s="57" t="s">
        <v>1500</v>
      </c>
      <c r="M32" s="57" t="s">
        <v>1500</v>
      </c>
      <c r="N32" s="300">
        <v>840</v>
      </c>
      <c r="O32" s="58" t="s">
        <v>1085</v>
      </c>
      <c r="P32" s="300">
        <v>8.018903</v>
      </c>
      <c r="Q32" s="300">
        <v>0</v>
      </c>
      <c r="R32" s="294">
        <v>1.95583</v>
      </c>
      <c r="S32" s="46"/>
      <c r="T32" s="46">
        <v>6736</v>
      </c>
      <c r="U32" s="46">
        <v>6736</v>
      </c>
      <c r="V32" s="308">
        <f>U32/'1-SB'!C$47</f>
        <v>0.015183482102605717</v>
      </c>
      <c r="W32" s="308">
        <v>1.3919268244183735E-05</v>
      </c>
      <c r="X32" s="60" t="s">
        <v>763</v>
      </c>
    </row>
    <row r="33" spans="1:24" ht="15.75">
      <c r="A33" s="61" t="str">
        <f t="shared" si="0"/>
        <v>Expat Greece ASE UCITS ETF</v>
      </c>
      <c r="B33" s="61" t="str">
        <f t="shared" si="1"/>
        <v>04029</v>
      </c>
      <c r="C33" s="61">
        <f t="shared" si="2"/>
        <v>44377</v>
      </c>
      <c r="D33" s="56">
        <v>22</v>
      </c>
      <c r="E33" s="56" t="s">
        <v>1565</v>
      </c>
      <c r="F33" s="56" t="s">
        <v>1566</v>
      </c>
      <c r="G33" s="57" t="s">
        <v>263</v>
      </c>
      <c r="H33" s="57" t="s">
        <v>447</v>
      </c>
      <c r="I33" s="57" t="s">
        <v>776</v>
      </c>
      <c r="J33" s="57" t="s">
        <v>1498</v>
      </c>
      <c r="K33" s="57" t="s">
        <v>1567</v>
      </c>
      <c r="L33" s="57" t="s">
        <v>1500</v>
      </c>
      <c r="M33" s="57" t="s">
        <v>1500</v>
      </c>
      <c r="N33" s="300">
        <v>582</v>
      </c>
      <c r="O33" s="58" t="s">
        <v>1085</v>
      </c>
      <c r="P33" s="300">
        <v>8.7230018</v>
      </c>
      <c r="Q33" s="300">
        <v>0</v>
      </c>
      <c r="R33" s="294">
        <v>1.95583</v>
      </c>
      <c r="S33" s="46"/>
      <c r="T33" s="46">
        <v>5077</v>
      </c>
      <c r="U33" s="46">
        <v>5077</v>
      </c>
      <c r="V33" s="308">
        <f>U33/'1-SB'!C$47</f>
        <v>0.011443963574069065</v>
      </c>
      <c r="W33" s="308">
        <v>1.1172540674718946E-05</v>
      </c>
      <c r="X33" s="60" t="s">
        <v>763</v>
      </c>
    </row>
    <row r="34" spans="1:24" ht="15.75">
      <c r="A34" s="61" t="str">
        <f t="shared" si="0"/>
        <v>Expat Greece ASE UCITS ETF</v>
      </c>
      <c r="B34" s="61" t="str">
        <f t="shared" si="1"/>
        <v>04029</v>
      </c>
      <c r="C34" s="61">
        <f t="shared" si="2"/>
        <v>44377</v>
      </c>
      <c r="D34" s="56">
        <v>23</v>
      </c>
      <c r="E34" s="56" t="s">
        <v>1568</v>
      </c>
      <c r="F34" s="56" t="s">
        <v>1569</v>
      </c>
      <c r="G34" s="57" t="s">
        <v>263</v>
      </c>
      <c r="H34" s="57" t="s">
        <v>447</v>
      </c>
      <c r="I34" s="57" t="s">
        <v>776</v>
      </c>
      <c r="J34" s="57" t="s">
        <v>1498</v>
      </c>
      <c r="K34" s="57" t="s">
        <v>1570</v>
      </c>
      <c r="L34" s="57" t="s">
        <v>1500</v>
      </c>
      <c r="M34" s="57" t="s">
        <v>1500</v>
      </c>
      <c r="N34" s="300">
        <v>1733</v>
      </c>
      <c r="O34" s="58" t="s">
        <v>1085</v>
      </c>
      <c r="P34" s="300">
        <v>2.9533033000000004</v>
      </c>
      <c r="Q34" s="300">
        <v>0</v>
      </c>
      <c r="R34" s="294">
        <v>1.95583</v>
      </c>
      <c r="S34" s="46"/>
      <c r="T34" s="46">
        <v>5118</v>
      </c>
      <c r="U34" s="46">
        <v>5118</v>
      </c>
      <c r="V34" s="308">
        <f>U34/'1-SB'!C$47</f>
        <v>0.0115363808493373</v>
      </c>
      <c r="W34" s="308">
        <v>8.087850842557345E-06</v>
      </c>
      <c r="X34" s="60" t="s">
        <v>763</v>
      </c>
    </row>
    <row r="35" spans="1:24" ht="15.75">
      <c r="A35" s="61" t="str">
        <f t="shared" si="0"/>
        <v>Expat Greece ASE UCITS ETF</v>
      </c>
      <c r="B35" s="61" t="str">
        <f t="shared" si="1"/>
        <v>04029</v>
      </c>
      <c r="C35" s="61">
        <f t="shared" si="2"/>
        <v>44377</v>
      </c>
      <c r="D35" s="56">
        <v>24</v>
      </c>
      <c r="E35" s="56" t="s">
        <v>1529</v>
      </c>
      <c r="F35" s="56" t="s">
        <v>1530</v>
      </c>
      <c r="G35" s="57" t="s">
        <v>263</v>
      </c>
      <c r="H35" s="57" t="s">
        <v>447</v>
      </c>
      <c r="I35" s="57" t="s">
        <v>776</v>
      </c>
      <c r="J35" s="57" t="s">
        <v>1498</v>
      </c>
      <c r="K35" s="57" t="s">
        <v>1531</v>
      </c>
      <c r="L35" s="57" t="s">
        <v>1500</v>
      </c>
      <c r="M35" s="57" t="s">
        <v>1500</v>
      </c>
      <c r="N35" s="300">
        <v>1500</v>
      </c>
      <c r="O35" s="58" t="s">
        <v>1085</v>
      </c>
      <c r="P35" s="300">
        <v>17.5437951</v>
      </c>
      <c r="Q35" s="300">
        <v>0</v>
      </c>
      <c r="R35" s="294">
        <v>1.95583</v>
      </c>
      <c r="S35" s="46"/>
      <c r="T35" s="46">
        <v>26316</v>
      </c>
      <c r="U35" s="46">
        <v>26316</v>
      </c>
      <c r="V35" s="308">
        <f>U35/'1-SB'!C$47</f>
        <v>0.05931836624289965</v>
      </c>
      <c r="W35" s="308">
        <v>6.46551724137931E-06</v>
      </c>
      <c r="X35" s="60" t="s">
        <v>763</v>
      </c>
    </row>
    <row r="36" spans="1:24" ht="15.75">
      <c r="A36" s="61" t="str">
        <f t="shared" si="0"/>
        <v>Expat Greece ASE UCITS ETF</v>
      </c>
      <c r="B36" s="61" t="str">
        <f t="shared" si="1"/>
        <v>04029</v>
      </c>
      <c r="C36" s="61">
        <f t="shared" si="2"/>
        <v>44377</v>
      </c>
      <c r="D36" s="56">
        <v>25</v>
      </c>
      <c r="E36" s="56" t="s">
        <v>1504</v>
      </c>
      <c r="F36" s="56" t="s">
        <v>1505</v>
      </c>
      <c r="G36" s="57" t="s">
        <v>263</v>
      </c>
      <c r="H36" s="57" t="s">
        <v>447</v>
      </c>
      <c r="I36" s="57" t="s">
        <v>776</v>
      </c>
      <c r="J36" s="57" t="s">
        <v>1498</v>
      </c>
      <c r="K36" s="57" t="s">
        <v>1506</v>
      </c>
      <c r="L36" s="57" t="s">
        <v>1500</v>
      </c>
      <c r="M36" s="57" t="s">
        <v>1500</v>
      </c>
      <c r="N36" s="300">
        <v>844</v>
      </c>
      <c r="O36" s="58" t="s">
        <v>1085</v>
      </c>
      <c r="P36" s="300">
        <v>12.008796199999999</v>
      </c>
      <c r="Q36" s="300">
        <v>0</v>
      </c>
      <c r="R36" s="294">
        <v>1.95583</v>
      </c>
      <c r="S36" s="46"/>
      <c r="T36" s="46">
        <v>10135</v>
      </c>
      <c r="U36" s="46">
        <v>10135</v>
      </c>
      <c r="V36" s="308">
        <f>U36/'1-SB'!C$47</f>
        <v>0.0228450996303309</v>
      </c>
      <c r="W36" s="308">
        <v>2.761462166078817E-06</v>
      </c>
      <c r="X36" s="60" t="s">
        <v>763</v>
      </c>
    </row>
    <row r="37" spans="1:24" ht="15.75">
      <c r="A37" s="61" t="str">
        <f t="shared" si="0"/>
        <v>Expat Greece ASE UCITS ETF</v>
      </c>
      <c r="B37" s="61" t="str">
        <f t="shared" si="1"/>
        <v>04029</v>
      </c>
      <c r="C37" s="61">
        <f t="shared" si="2"/>
        <v>44377</v>
      </c>
      <c r="D37" s="56">
        <v>26</v>
      </c>
      <c r="E37" s="56" t="s">
        <v>1562</v>
      </c>
      <c r="F37" s="56" t="s">
        <v>1563</v>
      </c>
      <c r="G37" s="57" t="s">
        <v>263</v>
      </c>
      <c r="H37" s="57" t="s">
        <v>447</v>
      </c>
      <c r="I37" s="57" t="s">
        <v>776</v>
      </c>
      <c r="J37" s="57" t="s">
        <v>1498</v>
      </c>
      <c r="K37" s="57" t="s">
        <v>1564</v>
      </c>
      <c r="L37" s="57" t="s">
        <v>1500</v>
      </c>
      <c r="M37" s="57" t="s">
        <v>1500</v>
      </c>
      <c r="N37" s="300">
        <v>163</v>
      </c>
      <c r="O37" s="58" t="s">
        <v>1085</v>
      </c>
      <c r="P37" s="300">
        <v>33.053526999999995</v>
      </c>
      <c r="Q37" s="300">
        <v>0</v>
      </c>
      <c r="R37" s="294">
        <v>1.95583</v>
      </c>
      <c r="S37" s="46"/>
      <c r="T37" s="46">
        <v>5388</v>
      </c>
      <c r="U37" s="46">
        <v>5388</v>
      </c>
      <c r="V37" s="308">
        <f>U37/'1-SB'!C$47</f>
        <v>0.0121449824181769</v>
      </c>
      <c r="W37" s="308">
        <v>5.953424497428705E-06</v>
      </c>
      <c r="X37" s="60" t="s">
        <v>763</v>
      </c>
    </row>
    <row r="38" spans="1:24" ht="15.75">
      <c r="A38" s="61" t="str">
        <f t="shared" si="0"/>
        <v>Expat Greece ASE UCITS ETF</v>
      </c>
      <c r="B38" s="61" t="str">
        <f t="shared" si="1"/>
        <v>04029</v>
      </c>
      <c r="C38" s="61">
        <f t="shared" si="2"/>
        <v>44377</v>
      </c>
      <c r="D38" s="56">
        <v>27</v>
      </c>
      <c r="E38" s="56" t="s">
        <v>1577</v>
      </c>
      <c r="F38" s="56" t="s">
        <v>1578</v>
      </c>
      <c r="G38" s="57" t="s">
        <v>263</v>
      </c>
      <c r="H38" s="57" t="s">
        <v>447</v>
      </c>
      <c r="I38" s="57" t="s">
        <v>776</v>
      </c>
      <c r="J38" s="57" t="s">
        <v>1498</v>
      </c>
      <c r="K38" s="57" t="s">
        <v>1579</v>
      </c>
      <c r="L38" s="57" t="s">
        <v>1500</v>
      </c>
      <c r="M38" s="57" t="s">
        <v>1500</v>
      </c>
      <c r="N38" s="300">
        <v>90</v>
      </c>
      <c r="O38" s="58" t="s">
        <v>1085</v>
      </c>
      <c r="P38" s="300">
        <v>38.6080842</v>
      </c>
      <c r="Q38" s="300">
        <v>0</v>
      </c>
      <c r="R38" s="294">
        <v>1.95583</v>
      </c>
      <c r="S38" s="46"/>
      <c r="T38" s="46">
        <v>3475</v>
      </c>
      <c r="U38" s="46">
        <v>3475</v>
      </c>
      <c r="V38" s="308">
        <f>U38/'1-SB'!C$47</f>
        <v>0.007832927598954107</v>
      </c>
      <c r="W38" s="308">
        <v>3.6E-06</v>
      </c>
      <c r="X38" s="60" t="s">
        <v>763</v>
      </c>
    </row>
    <row r="39" spans="1:24" ht="15.75">
      <c r="A39" s="61" t="str">
        <f t="shared" si="0"/>
        <v>Expat Greece ASE UCITS ETF</v>
      </c>
      <c r="B39" s="61" t="str">
        <f t="shared" si="1"/>
        <v>04029</v>
      </c>
      <c r="C39" s="61">
        <f t="shared" si="2"/>
        <v>44377</v>
      </c>
      <c r="D39" s="56">
        <v>28</v>
      </c>
      <c r="E39" s="56" t="s">
        <v>1580</v>
      </c>
      <c r="F39" s="56" t="s">
        <v>1581</v>
      </c>
      <c r="G39" s="57" t="s">
        <v>263</v>
      </c>
      <c r="H39" s="57" t="s">
        <v>447</v>
      </c>
      <c r="I39" s="57" t="s">
        <v>776</v>
      </c>
      <c r="J39" s="57" t="s">
        <v>1498</v>
      </c>
      <c r="K39" s="57" t="s">
        <v>1582</v>
      </c>
      <c r="L39" s="57" t="s">
        <v>1500</v>
      </c>
      <c r="M39" s="57" t="s">
        <v>1500</v>
      </c>
      <c r="N39" s="300">
        <v>576</v>
      </c>
      <c r="O39" s="58" t="s">
        <v>1085</v>
      </c>
      <c r="P39" s="300">
        <v>16.1747141</v>
      </c>
      <c r="Q39" s="300">
        <v>0</v>
      </c>
      <c r="R39" s="294">
        <v>1.95583</v>
      </c>
      <c r="S39" s="46"/>
      <c r="T39" s="46">
        <v>9318</v>
      </c>
      <c r="U39" s="46">
        <v>9318</v>
      </c>
      <c r="V39" s="308">
        <f>U39/'1-SB'!C$47</f>
        <v>0.021003516364619963</v>
      </c>
      <c r="W39" s="308">
        <v>5.408450704225353E-06</v>
      </c>
      <c r="X39" s="60" t="s">
        <v>763</v>
      </c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439410</v>
      </c>
      <c r="V212" s="633">
        <f>SUM(V12:V211)</f>
        <v>0.9904652420881794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439410</v>
      </c>
      <c r="V264" s="645">
        <f>V212+V263</f>
        <v>0.9904652420881794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2021-07-09T12:34:36Z</cp:lastPrinted>
  <dcterms:created xsi:type="dcterms:W3CDTF">2004-03-04T10:58:58Z</dcterms:created>
  <dcterms:modified xsi:type="dcterms:W3CDTF">2021-07-29T09:54:42Z</dcterms:modified>
  <cp:category/>
  <cp:version/>
  <cp:contentType/>
  <cp:contentStatus/>
</cp:coreProperties>
</file>