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<sst xmlns="http://schemas.openxmlformats.org/spreadsheetml/2006/main" count="1967" uniqueCount="1357">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</sst>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44207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GREECE ASE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44207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430283</v>
      </c>
      <c r="H11" s="145">
        <v>410724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f>-63917+57945</f>
        <v>-5972</v>
      </c>
      <c r="H13" s="127">
        <v>-4360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-5972</v>
      </c>
      <c r="H16" s="146">
        <f>SUM(H13:H15)</f>
        <v>-4360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612</v>
      </c>
      <c r="H18" s="138">
        <f>SUM(H19:H20)</f>
        <v>-119612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120224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-119612</v>
      </c>
      <c r="H20" s="127">
        <v>-119612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120224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63449</v>
      </c>
      <c r="D22" s="165">
        <v>48364</v>
      </c>
      <c r="E22" s="166" t="s">
        <v>924</v>
      </c>
      <c r="F22" s="126" t="s">
        <v>925</v>
      </c>
      <c r="G22" s="127">
        <f>-743958+666291-1384-8282+6870+348</f>
        <v>-80115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-79503</v>
      </c>
      <c r="H23" s="146">
        <f>H19+H21+H20+H22</f>
        <v>612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344808</v>
      </c>
      <c r="H24" s="146">
        <f>H11+H16+H23</f>
        <v>406976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63449</v>
      </c>
      <c r="D25" s="146">
        <f>SUM(D21:D24)</f>
        <v>48364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281864</v>
      </c>
      <c r="D27" s="138">
        <f>SUM(D28:D31)</f>
        <v>359182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281864</v>
      </c>
      <c r="D28" s="127">
        <v>359182</v>
      </c>
      <c r="E28" s="71" t="s">
        <v>103</v>
      </c>
      <c r="F28" s="156" t="s">
        <v>186</v>
      </c>
      <c r="G28" s="138">
        <f>SUM(G29:G31)</f>
        <v>505</v>
      </c>
      <c r="H28" s="138">
        <f>SUM(H29:H31)</f>
        <v>570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215</v>
      </c>
      <c r="H29" s="152">
        <v>219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290</v>
      </c>
      <c r="H30" s="152">
        <v>351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281864</v>
      </c>
      <c r="D37" s="137">
        <f>SUM(D32:D36)+D27</f>
        <v>359182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505</v>
      </c>
      <c r="H40" s="153">
        <f>SUM(H32:H39)+H28+H27</f>
        <v>570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345313</v>
      </c>
      <c r="D45" s="153">
        <f>D25+D37+D43+D44</f>
        <v>407546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345313</v>
      </c>
      <c r="D47" s="369">
        <f>D18+D45</f>
        <v>407546</v>
      </c>
      <c r="E47" s="158" t="s">
        <v>35</v>
      </c>
      <c r="F47" s="121" t="s">
        <v>199</v>
      </c>
      <c r="G47" s="370">
        <f>G24+G40</f>
        <v>345313</v>
      </c>
      <c r="H47" s="370">
        <f>H24+H40</f>
        <v>407546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activeCellId="1" sqref="C16 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GREECE ASE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44207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6870</v>
      </c>
      <c r="H12" s="139">
        <v>10311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>
        <v>1970</v>
      </c>
      <c r="E13" s="81" t="s">
        <v>889</v>
      </c>
      <c r="F13" s="171" t="s">
        <v>774</v>
      </c>
      <c r="G13" s="139">
        <v>348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f>743958-666291</f>
        <v>77667</v>
      </c>
      <c r="D14" s="139">
        <v>892</v>
      </c>
      <c r="E14" s="81" t="s">
        <v>890</v>
      </c>
      <c r="F14" s="171" t="s">
        <v>775</v>
      </c>
      <c r="G14" s="139"/>
      <c r="H14" s="139">
        <v>124303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>
        <v>7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8282</v>
      </c>
      <c r="D16" s="139">
        <v>7033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85949</v>
      </c>
      <c r="D18" s="142">
        <f>SUM(D12:D16)</f>
        <v>9902</v>
      </c>
      <c r="E18" s="83" t="s">
        <v>20</v>
      </c>
      <c r="F18" s="172" t="s">
        <v>779</v>
      </c>
      <c r="G18" s="142">
        <f>SUM(G12:G17)</f>
        <v>7218</v>
      </c>
      <c r="H18" s="142">
        <f>SUM(H12:H17)</f>
        <v>134614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1384</v>
      </c>
      <c r="D21" s="139">
        <v>4488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1384</v>
      </c>
      <c r="D25" s="142">
        <f>SUM(D20:D24)</f>
        <v>4488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87333</v>
      </c>
      <c r="D26" s="142">
        <f>D18+D25</f>
        <v>14390</v>
      </c>
      <c r="E26" s="144" t="s">
        <v>40</v>
      </c>
      <c r="F26" s="172" t="s">
        <v>781</v>
      </c>
      <c r="G26" s="142">
        <f>G18+G25</f>
        <v>7218</v>
      </c>
      <c r="H26" s="142">
        <f>H18+H25</f>
        <v>134614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120224</v>
      </c>
      <c r="E27" s="144" t="s">
        <v>787</v>
      </c>
      <c r="F27" s="172" t="s">
        <v>782</v>
      </c>
      <c r="G27" s="164">
        <f>IF((C26-G26)&gt;0,C26-G26,0)</f>
        <v>80115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120224</v>
      </c>
      <c r="E29" s="144" t="s">
        <v>125</v>
      </c>
      <c r="F29" s="172" t="s">
        <v>783</v>
      </c>
      <c r="G29" s="142">
        <f>G27</f>
        <v>80115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87333</v>
      </c>
      <c r="D30" s="142">
        <f>D26+D28+D29</f>
        <v>134614</v>
      </c>
      <c r="E30" s="144" t="s">
        <v>789</v>
      </c>
      <c r="F30" s="172" t="s">
        <v>784</v>
      </c>
      <c r="G30" s="142">
        <f>G26+G29</f>
        <v>87333</v>
      </c>
      <c r="H30" s="142">
        <f>H26+H29</f>
        <v>134614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GREECE ASE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44207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53732</v>
      </c>
      <c r="D13" s="316">
        <v>-35785</v>
      </c>
      <c r="E13" s="317">
        <f>SUM(C13:D13)</f>
        <v>17947</v>
      </c>
      <c r="F13" s="316">
        <f>152705-188</f>
        <v>152517</v>
      </c>
      <c r="G13" s="316">
        <v>-170826</v>
      </c>
      <c r="H13" s="317">
        <f>SUM(F13:G13)</f>
        <v>-18309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-1384</v>
      </c>
      <c r="E18" s="317">
        <f t="shared" si="0"/>
        <v>-1384</v>
      </c>
      <c r="F18" s="316"/>
      <c r="G18" s="316">
        <v>-4488</v>
      </c>
      <c r="H18" s="317">
        <f t="shared" si="1"/>
        <v>-4488</v>
      </c>
    </row>
    <row r="19" spans="1:8" ht="21" customHeight="1">
      <c r="A19" s="313" t="s">
        <v>919</v>
      </c>
      <c r="B19" s="136" t="s">
        <v>798</v>
      </c>
      <c r="C19" s="320">
        <f>SUM(C13:C14,C16:C18)</f>
        <v>53732</v>
      </c>
      <c r="D19" s="320">
        <f>SUM(D13:D14,D16:D18)</f>
        <v>-37169</v>
      </c>
      <c r="E19" s="317">
        <f t="shared" si="0"/>
        <v>16563</v>
      </c>
      <c r="F19" s="320">
        <f>SUM(F13:F14,F16:F18)</f>
        <v>152517</v>
      </c>
      <c r="G19" s="320">
        <f>SUM(G13:G14,G16:G18)</f>
        <v>-175314</v>
      </c>
      <c r="H19" s="317">
        <f t="shared" si="1"/>
        <v>-22797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>
        <f>1000+13431</f>
        <v>14431</v>
      </c>
      <c r="G21" s="316">
        <v>-892</v>
      </c>
      <c r="H21" s="317">
        <f>SUM(F21:G21)</f>
        <v>13539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>
        <v>79</v>
      </c>
      <c r="D23" s="316">
        <f>-165-2445</f>
        <v>-2610</v>
      </c>
      <c r="E23" s="317">
        <f t="shared" si="2"/>
        <v>-2531</v>
      </c>
      <c r="F23" s="316"/>
      <c r="G23" s="316">
        <f>-22-704</f>
        <v>-726</v>
      </c>
      <c r="H23" s="317">
        <f t="shared" si="3"/>
        <v>-726</v>
      </c>
    </row>
    <row r="24" spans="1:8" ht="12.75">
      <c r="A24" s="315" t="s">
        <v>902</v>
      </c>
      <c r="B24" s="41" t="s">
        <v>802</v>
      </c>
      <c r="C24" s="316">
        <v>6870</v>
      </c>
      <c r="D24" s="316"/>
      <c r="E24" s="317">
        <f t="shared" si="2"/>
        <v>6870</v>
      </c>
      <c r="F24" s="316">
        <v>10311</v>
      </c>
      <c r="G24" s="316"/>
      <c r="H24" s="317">
        <f t="shared" si="3"/>
        <v>10311</v>
      </c>
    </row>
    <row r="25" spans="1:8" ht="12.75">
      <c r="A25" s="323" t="s">
        <v>903</v>
      </c>
      <c r="B25" s="41" t="s">
        <v>803</v>
      </c>
      <c r="C25" s="316"/>
      <c r="D25" s="316">
        <v>-3249</v>
      </c>
      <c r="E25" s="317">
        <f t="shared" si="2"/>
        <v>-3249</v>
      </c>
      <c r="F25" s="316"/>
      <c r="G25" s="316">
        <f>-3612</f>
        <v>-3612</v>
      </c>
      <c r="H25" s="317">
        <f t="shared" si="3"/>
        <v>-3612</v>
      </c>
    </row>
    <row r="26" spans="1:8" ht="12.75">
      <c r="A26" s="323" t="s">
        <v>904</v>
      </c>
      <c r="B26" s="41" t="s">
        <v>804</v>
      </c>
      <c r="C26" s="316"/>
      <c r="D26" s="316">
        <v>-2568</v>
      </c>
      <c r="E26" s="317">
        <f t="shared" si="2"/>
        <v>-2568</v>
      </c>
      <c r="F26" s="316"/>
      <c r="G26" s="316">
        <v>-2605</v>
      </c>
      <c r="H26" s="317">
        <f t="shared" si="3"/>
        <v>-2605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>
        <v>-7</v>
      </c>
      <c r="H27" s="317">
        <f t="shared" si="3"/>
        <v>-7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6949</v>
      </c>
      <c r="D29" s="320">
        <f>SUM(D21:D28)</f>
        <v>-8427</v>
      </c>
      <c r="E29" s="317">
        <f t="shared" si="2"/>
        <v>-1478</v>
      </c>
      <c r="F29" s="320">
        <f>SUM(F21:F28)</f>
        <v>24742</v>
      </c>
      <c r="G29" s="320">
        <f>SUM(G21:G28)</f>
        <v>-7842</v>
      </c>
      <c r="H29" s="317">
        <f t="shared" si="3"/>
        <v>16900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60681</v>
      </c>
      <c r="D37" s="320">
        <f t="shared" si="5"/>
        <v>-45596</v>
      </c>
      <c r="E37" s="320">
        <f t="shared" si="5"/>
        <v>15085</v>
      </c>
      <c r="F37" s="320">
        <f t="shared" si="5"/>
        <v>177259</v>
      </c>
      <c r="G37" s="320">
        <f t="shared" si="5"/>
        <v>-183156</v>
      </c>
      <c r="H37" s="320">
        <f t="shared" si="5"/>
        <v>-5897</v>
      </c>
    </row>
    <row r="38" spans="1:8" ht="12.75">
      <c r="A38" s="313" t="s">
        <v>916</v>
      </c>
      <c r="B38" s="136" t="s">
        <v>815</v>
      </c>
      <c r="C38" s="325"/>
      <c r="D38" s="325"/>
      <c r="E38" s="316">
        <v>48364</v>
      </c>
      <c r="F38" s="320"/>
      <c r="G38" s="320"/>
      <c r="H38" s="326">
        <v>54261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63449</v>
      </c>
      <c r="F39" s="320"/>
      <c r="G39" s="320"/>
      <c r="H39" s="320">
        <f>SUM(H37:H38)</f>
        <v>48364</v>
      </c>
    </row>
    <row r="40" spans="1:8" ht="15.75">
      <c r="A40" s="318" t="s">
        <v>72</v>
      </c>
      <c r="B40" s="41" t="s">
        <v>817</v>
      </c>
      <c r="C40" s="327"/>
      <c r="D40" s="327"/>
      <c r="E40" s="127">
        <v>63449</v>
      </c>
      <c r="F40" s="317"/>
      <c r="G40" s="317"/>
      <c r="H40" s="316">
        <v>48364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GREECE ASE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44207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4"/>
      <c r="F9" s="384"/>
      <c r="G9" s="379" t="s">
        <v>43</v>
      </c>
      <c r="H9" s="380"/>
      <c r="I9" s="381" t="s">
        <v>44</v>
      </c>
      <c r="J9" s="51"/>
    </row>
    <row r="10" spans="1:10" ht="30.75" customHeight="1">
      <c r="A10" s="388"/>
      <c r="B10" s="388" t="s">
        <v>141</v>
      </c>
      <c r="C10" s="382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8"/>
      <c r="J10" s="51"/>
    </row>
    <row r="11" spans="1:10" ht="30.75" customHeight="1">
      <c r="A11" s="383"/>
      <c r="B11" s="383"/>
      <c r="C11" s="383"/>
      <c r="D11" s="387"/>
      <c r="E11" s="383"/>
      <c r="F11" s="387"/>
      <c r="G11" s="387"/>
      <c r="H11" s="387"/>
      <c r="I11" s="387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410724</v>
      </c>
      <c r="D14" s="371">
        <f>'1-SB'!H13</f>
        <v>-4360</v>
      </c>
      <c r="E14" s="371">
        <f>'1-SB'!H14</f>
        <v>0</v>
      </c>
      <c r="F14" s="371">
        <f>'1-SB'!H15</f>
        <v>0</v>
      </c>
      <c r="G14" s="371">
        <f>'1-SB'!H19+'1-SB'!H21</f>
        <v>120224</v>
      </c>
      <c r="H14" s="371">
        <f>'1-SB'!H20+'1-SB'!H22</f>
        <v>-119612</v>
      </c>
      <c r="I14" s="371">
        <f aca="true" t="shared" si="0" ref="I14:I36">SUM(C14:H14)</f>
        <v>406976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410724</v>
      </c>
      <c r="D18" s="372">
        <f t="shared" si="2"/>
        <v>-4360</v>
      </c>
      <c r="E18" s="372">
        <f>E14+E15</f>
        <v>0</v>
      </c>
      <c r="F18" s="372">
        <f t="shared" si="2"/>
        <v>0</v>
      </c>
      <c r="G18" s="372">
        <f t="shared" si="2"/>
        <v>120224</v>
      </c>
      <c r="H18" s="372">
        <f t="shared" si="2"/>
        <v>-119612</v>
      </c>
      <c r="I18" s="371">
        <f t="shared" si="0"/>
        <v>406976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19559</v>
      </c>
      <c r="D19" s="372">
        <f t="shared" si="3"/>
        <v>-1612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17947</v>
      </c>
      <c r="J19" s="51"/>
    </row>
    <row r="20" spans="1:10" ht="15">
      <c r="A20" s="103" t="s">
        <v>203</v>
      </c>
      <c r="B20" s="34" t="s">
        <v>825</v>
      </c>
      <c r="C20" s="131">
        <v>78233</v>
      </c>
      <c r="D20" s="131">
        <v>-24501</v>
      </c>
      <c r="E20" s="131"/>
      <c r="F20" s="131"/>
      <c r="G20" s="131"/>
      <c r="H20" s="131"/>
      <c r="I20" s="371">
        <f t="shared" si="0"/>
        <v>53732</v>
      </c>
      <c r="J20" s="51"/>
    </row>
    <row r="21" spans="1:10" ht="15">
      <c r="A21" s="103" t="s">
        <v>204</v>
      </c>
      <c r="B21" s="34" t="s">
        <v>826</v>
      </c>
      <c r="C21" s="131">
        <v>-58674</v>
      </c>
      <c r="D21" s="131">
        <v>22889</v>
      </c>
      <c r="E21" s="131"/>
      <c r="F21" s="131"/>
      <c r="G21" s="131"/>
      <c r="H21" s="131"/>
      <c r="I21" s="371">
        <f t="shared" si="0"/>
        <v>-35785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-80115</v>
      </c>
      <c r="I22" s="371">
        <f t="shared" si="0"/>
        <v>-80115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430283</v>
      </c>
      <c r="D34" s="372">
        <f t="shared" si="7"/>
        <v>-5972</v>
      </c>
      <c r="E34" s="372">
        <f t="shared" si="7"/>
        <v>0</v>
      </c>
      <c r="F34" s="372">
        <f t="shared" si="7"/>
        <v>0</v>
      </c>
      <c r="G34" s="372">
        <f t="shared" si="7"/>
        <v>120224</v>
      </c>
      <c r="H34" s="372">
        <f t="shared" si="7"/>
        <v>-199727</v>
      </c>
      <c r="I34" s="371">
        <f t="shared" si="0"/>
        <v>344808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430283</v>
      </c>
      <c r="D36" s="375">
        <f t="shared" si="8"/>
        <v>-5972</v>
      </c>
      <c r="E36" s="375">
        <f t="shared" si="8"/>
        <v>0</v>
      </c>
      <c r="F36" s="375">
        <f t="shared" si="8"/>
        <v>0</v>
      </c>
      <c r="G36" s="375">
        <f t="shared" si="8"/>
        <v>120224</v>
      </c>
      <c r="H36" s="375">
        <f t="shared" si="8"/>
        <v>-199727</v>
      </c>
      <c r="I36" s="371">
        <f t="shared" si="0"/>
        <v>344808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5" t="s">
        <v>1323</v>
      </c>
      <c r="B39" s="386"/>
      <c r="C39" s="386"/>
      <c r="D39" s="386"/>
      <c r="E39" s="386"/>
      <c r="F39" s="386"/>
      <c r="G39" s="386"/>
      <c r="H39" s="386"/>
      <c r="I39" s="386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GREECE ASE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44207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210000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53732.52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35785.82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0.9909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0.8014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162614.82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3187.06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4754.3</v>
      </c>
    </row>
    <row r="23" spans="1:4" ht="15.75">
      <c r="A23" s="170">
        <v>13</v>
      </c>
      <c r="B23" s="348" t="s">
        <v>1300</v>
      </c>
      <c r="C23" s="347" t="s">
        <v>1328</v>
      </c>
      <c r="D23" s="358"/>
    </row>
    <row r="24" spans="1:4" ht="15.75">
      <c r="A24" s="170">
        <v>14</v>
      </c>
      <c r="B24" s="348" t="s">
        <v>1324</v>
      </c>
      <c r="C24" s="347" t="s">
        <v>1329</v>
      </c>
      <c r="D24" s="360">
        <v>-0.1912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-0.0704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-0.1912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0.3328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Greece ASE UCITS ETF</v>
      </c>
      <c r="B3" s="179" t="str">
        <f aca="true" t="shared" si="1" ref="B3:B34">dfRG</f>
        <v>04029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Greece ASE UCITS ETF</v>
      </c>
      <c r="B4" s="179" t="str">
        <f t="shared" si="1"/>
        <v>04029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Greece ASE UCITS ETF</v>
      </c>
      <c r="B5" s="179" t="str">
        <f t="shared" si="1"/>
        <v>04029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Greece ASE UCITS ETF</v>
      </c>
      <c r="B6" s="179" t="str">
        <f t="shared" si="1"/>
        <v>04029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Greece ASE UCITS ETF</v>
      </c>
      <c r="B7" s="179" t="str">
        <f t="shared" si="1"/>
        <v>04029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Greece ASE UCITS ETF</v>
      </c>
      <c r="B8" s="179" t="str">
        <f t="shared" si="1"/>
        <v>04029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Greece ASE UCITS ETF</v>
      </c>
      <c r="B9" s="179" t="str">
        <f t="shared" si="1"/>
        <v>04029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Greece ASE UCITS ETF</v>
      </c>
      <c r="B10" s="179" t="str">
        <f t="shared" si="1"/>
        <v>04029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Greece ASE UCITS ETF</v>
      </c>
      <c r="B11" s="179" t="str">
        <f t="shared" si="1"/>
        <v>04029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Greece ASE UCITS ETF</v>
      </c>
      <c r="B12" s="179" t="str">
        <f t="shared" si="1"/>
        <v>04029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Greece ASE UCITS ETF</v>
      </c>
      <c r="B13" s="179" t="str">
        <f t="shared" si="1"/>
        <v>04029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Greece ASE UCITS ETF</v>
      </c>
      <c r="B14" s="179" t="str">
        <f t="shared" si="1"/>
        <v>04029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Greece ASE UCITS ETF</v>
      </c>
      <c r="B15" s="179" t="str">
        <f t="shared" si="1"/>
        <v>04029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63449</v>
      </c>
    </row>
    <row r="16" spans="1:7" ht="15.75">
      <c r="A16" s="178" t="str">
        <f t="shared" si="0"/>
        <v>Expat Greece ASE UCITS ETF</v>
      </c>
      <c r="B16" s="179" t="str">
        <f t="shared" si="1"/>
        <v>04029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Greece ASE UCITS ETF</v>
      </c>
      <c r="B17" s="179" t="str">
        <f t="shared" si="1"/>
        <v>04029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Greece ASE UCITS ETF</v>
      </c>
      <c r="B18" s="179" t="str">
        <f t="shared" si="1"/>
        <v>04029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63449</v>
      </c>
    </row>
    <row r="19" spans="1:7" ht="15.75">
      <c r="A19" s="178" t="str">
        <f t="shared" si="0"/>
        <v>Expat Greece ASE UCITS ETF</v>
      </c>
      <c r="B19" s="179" t="str">
        <f t="shared" si="1"/>
        <v>04029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Greece ASE UCITS ETF</v>
      </c>
      <c r="B20" s="179" t="str">
        <f t="shared" si="1"/>
        <v>04029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281864</v>
      </c>
    </row>
    <row r="21" spans="1:7" ht="15.75">
      <c r="A21" s="178" t="str">
        <f t="shared" si="0"/>
        <v>Expat Greece ASE UCITS ETF</v>
      </c>
      <c r="B21" s="179" t="str">
        <f t="shared" si="1"/>
        <v>04029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281864</v>
      </c>
    </row>
    <row r="22" spans="1:7" ht="15.75">
      <c r="A22" s="178" t="str">
        <f t="shared" si="0"/>
        <v>Expat Greece ASE UCITS ETF</v>
      </c>
      <c r="B22" s="179" t="str">
        <f t="shared" si="1"/>
        <v>04029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Greece ASE UCITS ETF</v>
      </c>
      <c r="B23" s="179" t="str">
        <f t="shared" si="1"/>
        <v>04029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Greece ASE UCITS ETF</v>
      </c>
      <c r="B24" s="179" t="str">
        <f t="shared" si="1"/>
        <v>04029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Greece ASE UCITS ETF</v>
      </c>
      <c r="B25" s="179" t="str">
        <f t="shared" si="1"/>
        <v>04029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Greece ASE UCITS ETF</v>
      </c>
      <c r="B26" s="179" t="str">
        <f t="shared" si="1"/>
        <v>04029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Greece ASE UCITS ETF</v>
      </c>
      <c r="B27" s="179" t="str">
        <f t="shared" si="1"/>
        <v>04029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Greece ASE UCITS ETF</v>
      </c>
      <c r="B28" s="179" t="str">
        <f t="shared" si="1"/>
        <v>04029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Greece ASE UCITS ETF</v>
      </c>
      <c r="B29" s="179" t="str">
        <f t="shared" si="1"/>
        <v>04029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Greece ASE UCITS ETF</v>
      </c>
      <c r="B30" s="179" t="str">
        <f t="shared" si="1"/>
        <v>04029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281864</v>
      </c>
    </row>
    <row r="31" spans="1:7" ht="15.75">
      <c r="A31" s="178" t="str">
        <f t="shared" si="0"/>
        <v>Expat Greece ASE UCITS ETF</v>
      </c>
      <c r="B31" s="179" t="str">
        <f t="shared" si="1"/>
        <v>04029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Greece ASE UCITS ETF</v>
      </c>
      <c r="B32" s="179" t="str">
        <f t="shared" si="1"/>
        <v>04029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Greece ASE UCITS ETF</v>
      </c>
      <c r="B33" s="179" t="str">
        <f t="shared" si="1"/>
        <v>04029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Greece ASE UCITS ETF</v>
      </c>
      <c r="B34" s="179" t="str">
        <f t="shared" si="1"/>
        <v>04029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Greece ASE UCITS ETF</v>
      </c>
      <c r="B35" s="179" t="str">
        <f aca="true" t="shared" si="4" ref="B35:B58">dfRG</f>
        <v>04029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Greece ASE UCITS ETF</v>
      </c>
      <c r="B36" s="179" t="str">
        <f t="shared" si="4"/>
        <v>04029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Greece ASE UCITS ETF</v>
      </c>
      <c r="B37" s="179" t="str">
        <f t="shared" si="4"/>
        <v>04029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Greece ASE UCITS ETF</v>
      </c>
      <c r="B38" s="179" t="str">
        <f t="shared" si="4"/>
        <v>04029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345313</v>
      </c>
    </row>
    <row r="39" spans="1:7" ht="15.75">
      <c r="A39" s="178" t="str">
        <f t="shared" si="3"/>
        <v>Expat Greece ASE UCITS ETF</v>
      </c>
      <c r="B39" s="179" t="str">
        <f t="shared" si="4"/>
        <v>04029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345313</v>
      </c>
    </row>
    <row r="40" spans="1:7" ht="15.75">
      <c r="A40" s="197" t="str">
        <f t="shared" si="3"/>
        <v>Expat Greece ASE UCITS ETF</v>
      </c>
      <c r="B40" s="198" t="str">
        <f t="shared" si="4"/>
        <v>04029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Greece ASE UCITS ETF</v>
      </c>
      <c r="B41" s="198" t="str">
        <f t="shared" si="4"/>
        <v>04029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430283</v>
      </c>
    </row>
    <row r="42" spans="1:7" ht="15.75">
      <c r="A42" s="197" t="str">
        <f t="shared" si="3"/>
        <v>Expat Greece ASE UCITS ETF</v>
      </c>
      <c r="B42" s="198" t="str">
        <f t="shared" si="4"/>
        <v>04029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Greece ASE UCITS ETF</v>
      </c>
      <c r="B43" s="198" t="str">
        <f t="shared" si="4"/>
        <v>04029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-5972</v>
      </c>
    </row>
    <row r="44" spans="1:7" ht="15.75">
      <c r="A44" s="197" t="str">
        <f t="shared" si="3"/>
        <v>Expat Greece ASE UCITS ETF</v>
      </c>
      <c r="B44" s="198" t="str">
        <f t="shared" si="4"/>
        <v>04029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Greece ASE UCITS ETF</v>
      </c>
      <c r="B45" s="198" t="str">
        <f t="shared" si="4"/>
        <v>04029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Greece ASE UCITS ETF</v>
      </c>
      <c r="B46" s="198" t="str">
        <f t="shared" si="4"/>
        <v>04029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-5972</v>
      </c>
    </row>
    <row r="47" spans="1:7" ht="15.75">
      <c r="A47" s="197" t="str">
        <f t="shared" si="3"/>
        <v>Expat Greece ASE UCITS ETF</v>
      </c>
      <c r="B47" s="198" t="str">
        <f t="shared" si="4"/>
        <v>04029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Greece ASE UCITS ETF</v>
      </c>
      <c r="B48" s="198" t="str">
        <f t="shared" si="4"/>
        <v>04029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612</v>
      </c>
    </row>
    <row r="49" spans="1:7" ht="15.75">
      <c r="A49" s="197" t="str">
        <f t="shared" si="3"/>
        <v>Expat Greece ASE UCITS ETF</v>
      </c>
      <c r="B49" s="198" t="str">
        <f t="shared" si="4"/>
        <v>04029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120224</v>
      </c>
    </row>
    <row r="50" spans="1:7" ht="15.75">
      <c r="A50" s="197" t="str">
        <f t="shared" si="3"/>
        <v>Expat Greece ASE UCITS ETF</v>
      </c>
      <c r="B50" s="198" t="str">
        <f t="shared" si="4"/>
        <v>04029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-119612</v>
      </c>
    </row>
    <row r="51" spans="1:7" ht="15.75">
      <c r="A51" s="197" t="str">
        <f t="shared" si="3"/>
        <v>Expat Greece ASE UCITS ETF</v>
      </c>
      <c r="B51" s="198" t="str">
        <f t="shared" si="4"/>
        <v>04029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Greece ASE UCITS ETF</v>
      </c>
      <c r="B52" s="198" t="str">
        <f t="shared" si="4"/>
        <v>04029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-80115</v>
      </c>
    </row>
    <row r="53" spans="1:7" ht="15.75">
      <c r="A53" s="197" t="str">
        <f t="shared" si="3"/>
        <v>Expat Greece ASE UCITS ETF</v>
      </c>
      <c r="B53" s="198" t="str">
        <f t="shared" si="4"/>
        <v>04029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-79503</v>
      </c>
    </row>
    <row r="54" spans="1:7" ht="15.75">
      <c r="A54" s="197" t="str">
        <f t="shared" si="3"/>
        <v>Expat Greece ASE UCITS ETF</v>
      </c>
      <c r="B54" s="198" t="str">
        <f t="shared" si="4"/>
        <v>04029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344808</v>
      </c>
    </row>
    <row r="55" spans="1:7" ht="15.75">
      <c r="A55" s="197" t="str">
        <f t="shared" si="3"/>
        <v>Expat Greece ASE UCITS ETF</v>
      </c>
      <c r="B55" s="198" t="str">
        <f t="shared" si="4"/>
        <v>04029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Greece ASE UCITS ETF</v>
      </c>
      <c r="B56" s="198" t="str">
        <f t="shared" si="4"/>
        <v>04029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Greece ASE UCITS ETF</v>
      </c>
      <c r="B57" s="198" t="str">
        <f t="shared" si="4"/>
        <v>04029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505</v>
      </c>
    </row>
    <row r="58" spans="1:7" ht="15.75">
      <c r="A58" s="197" t="str">
        <f t="shared" si="3"/>
        <v>Expat Greece ASE UCITS ETF</v>
      </c>
      <c r="B58" s="198" t="str">
        <f t="shared" si="4"/>
        <v>04029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215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290</v>
      </c>
    </row>
    <row r="60" spans="1:7" ht="15.75">
      <c r="A60" s="197" t="str">
        <f aca="true" t="shared" si="6" ref="A60:A81">dfName</f>
        <v>Expat Greece ASE UCITS ETF</v>
      </c>
      <c r="B60" s="198" t="str">
        <f aca="true" t="shared" si="7" ref="B60:B81">dfRG</f>
        <v>04029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Greece ASE UCITS ETF</v>
      </c>
      <c r="B61" s="198" t="str">
        <f t="shared" si="7"/>
        <v>04029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Greece ASE UCITS ETF</v>
      </c>
      <c r="B62" s="198" t="str">
        <f t="shared" si="7"/>
        <v>04029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Greece ASE UCITS ETF</v>
      </c>
      <c r="B63" s="198" t="str">
        <f t="shared" si="7"/>
        <v>04029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Greece ASE UCITS ETF</v>
      </c>
      <c r="B64" s="198" t="str">
        <f t="shared" si="7"/>
        <v>04029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Greece ASE UCITS ETF</v>
      </c>
      <c r="B65" s="198" t="str">
        <f t="shared" si="7"/>
        <v>04029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Greece ASE UCITS ETF</v>
      </c>
      <c r="B66" s="198" t="str">
        <f t="shared" si="7"/>
        <v>04029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Greece ASE UCITS ETF</v>
      </c>
      <c r="B67" s="198" t="str">
        <f t="shared" si="7"/>
        <v>04029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Greece ASE UCITS ETF</v>
      </c>
      <c r="B68" s="198" t="str">
        <f t="shared" si="7"/>
        <v>04029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Greece ASE UCITS ETF</v>
      </c>
      <c r="B69" s="198" t="str">
        <f t="shared" si="7"/>
        <v>04029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505</v>
      </c>
    </row>
    <row r="70" spans="1:7" ht="15.75">
      <c r="A70" s="197" t="str">
        <f t="shared" si="6"/>
        <v>Expat Greece ASE UCITS ETF</v>
      </c>
      <c r="B70" s="198" t="str">
        <f t="shared" si="7"/>
        <v>04029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345313</v>
      </c>
    </row>
    <row r="71" spans="1:7" ht="15.75">
      <c r="A71" s="215" t="str">
        <f t="shared" si="6"/>
        <v>Expat Greece ASE UCITS ETF</v>
      </c>
      <c r="B71" s="216" t="str">
        <f t="shared" si="7"/>
        <v>04029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Greece ASE UCITS ETF</v>
      </c>
      <c r="B72" s="216" t="str">
        <f t="shared" si="7"/>
        <v>04029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Greece ASE UCITS ETF</v>
      </c>
      <c r="B73" s="216" t="str">
        <f t="shared" si="7"/>
        <v>04029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Greece ASE UCITS ETF</v>
      </c>
      <c r="B74" s="216" t="str">
        <f t="shared" si="7"/>
        <v>04029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Greece ASE UCITS ETF</v>
      </c>
      <c r="B75" s="216" t="str">
        <f t="shared" si="7"/>
        <v>04029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77667</v>
      </c>
    </row>
    <row r="76" spans="1:7" ht="15.75">
      <c r="A76" s="215" t="str">
        <f t="shared" si="6"/>
        <v>Expat Greece ASE UCITS ETF</v>
      </c>
      <c r="B76" s="216" t="str">
        <f t="shared" si="7"/>
        <v>04029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Greece ASE UCITS ETF</v>
      </c>
      <c r="B77" s="216" t="str">
        <f t="shared" si="7"/>
        <v>04029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8282</v>
      </c>
    </row>
    <row r="78" spans="1:7" ht="15.75">
      <c r="A78" s="215" t="str">
        <f t="shared" si="6"/>
        <v>Expat Greece ASE UCITS ETF</v>
      </c>
      <c r="B78" s="216" t="str">
        <f t="shared" si="7"/>
        <v>04029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85949</v>
      </c>
    </row>
    <row r="79" spans="1:7" ht="15.75">
      <c r="A79" s="215" t="str">
        <f t="shared" si="6"/>
        <v>Expat Greece ASE UCITS ETF</v>
      </c>
      <c r="B79" s="216" t="str">
        <f t="shared" si="7"/>
        <v>04029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Greece ASE UCITS ETF</v>
      </c>
      <c r="B80" s="216" t="str">
        <f t="shared" si="7"/>
        <v>04029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Greece ASE UCITS ETF</v>
      </c>
      <c r="B81" s="216" t="str">
        <f t="shared" si="7"/>
        <v>04029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1384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Greece ASE UCITS ETF</v>
      </c>
      <c r="B83" s="216" t="str">
        <f aca="true" t="shared" si="10" ref="B83:B109">dfRG</f>
        <v>04029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Greece ASE UCITS ETF</v>
      </c>
      <c r="B84" s="216" t="str">
        <f t="shared" si="10"/>
        <v>04029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Greece ASE UCITS ETF</v>
      </c>
      <c r="B85" s="216" t="str">
        <f t="shared" si="10"/>
        <v>04029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1384</v>
      </c>
    </row>
    <row r="86" spans="1:7" ht="15.75">
      <c r="A86" s="215" t="str">
        <f t="shared" si="9"/>
        <v>Expat Greece ASE UCITS ETF</v>
      </c>
      <c r="B86" s="216" t="str">
        <f t="shared" si="10"/>
        <v>04029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87333</v>
      </c>
    </row>
    <row r="87" spans="1:7" ht="15.75">
      <c r="A87" s="215" t="str">
        <f t="shared" si="9"/>
        <v>Expat Greece ASE UCITS ETF</v>
      </c>
      <c r="B87" s="216" t="str">
        <f t="shared" si="10"/>
        <v>04029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Greece ASE UCITS ETF</v>
      </c>
      <c r="B88" s="216" t="str">
        <f t="shared" si="10"/>
        <v>04029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Greece ASE UCITS ETF</v>
      </c>
      <c r="B89" s="216" t="str">
        <f t="shared" si="10"/>
        <v>04029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Greece ASE UCITS ETF</v>
      </c>
      <c r="B90" s="216" t="str">
        <f t="shared" si="10"/>
        <v>04029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87333</v>
      </c>
    </row>
    <row r="91" spans="1:7" ht="15.75">
      <c r="A91" s="226" t="str">
        <f t="shared" si="9"/>
        <v>Expat Greece ASE UCITS ETF</v>
      </c>
      <c r="B91" s="227" t="str">
        <f t="shared" si="10"/>
        <v>04029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Greece ASE UCITS ETF</v>
      </c>
      <c r="B92" s="227" t="str">
        <f t="shared" si="10"/>
        <v>04029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Greece ASE UCITS ETF</v>
      </c>
      <c r="B93" s="227" t="str">
        <f t="shared" si="10"/>
        <v>04029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6870</v>
      </c>
    </row>
    <row r="94" spans="1:7" ht="31.5">
      <c r="A94" s="226" t="str">
        <f t="shared" si="9"/>
        <v>Expat Greece ASE UCITS ETF</v>
      </c>
      <c r="B94" s="227" t="str">
        <f t="shared" si="10"/>
        <v>04029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348</v>
      </c>
    </row>
    <row r="95" spans="1:7" ht="31.5">
      <c r="A95" s="226" t="str">
        <f t="shared" si="9"/>
        <v>Expat Greece ASE UCITS ETF</v>
      </c>
      <c r="B95" s="227" t="str">
        <f t="shared" si="10"/>
        <v>04029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Greece ASE UCITS ETF</v>
      </c>
      <c r="B96" s="227" t="str">
        <f t="shared" si="10"/>
        <v>04029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Greece ASE UCITS ETF</v>
      </c>
      <c r="B97" s="227" t="str">
        <f t="shared" si="10"/>
        <v>04029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Greece ASE UCITS ETF</v>
      </c>
      <c r="B98" s="227" t="str">
        <f t="shared" si="10"/>
        <v>04029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Greece ASE UCITS ETF</v>
      </c>
      <c r="B99" s="227" t="str">
        <f t="shared" si="10"/>
        <v>04029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7218</v>
      </c>
    </row>
    <row r="100" spans="1:7" ht="15.75">
      <c r="A100" s="226" t="str">
        <f t="shared" si="9"/>
        <v>Expat Greece ASE UCITS ETF</v>
      </c>
      <c r="B100" s="227" t="str">
        <f t="shared" si="10"/>
        <v>04029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Greece ASE UCITS ETF</v>
      </c>
      <c r="B101" s="227" t="str">
        <f t="shared" si="10"/>
        <v>04029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Greece ASE UCITS ETF</v>
      </c>
      <c r="B102" s="227" t="str">
        <f t="shared" si="10"/>
        <v>04029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7218</v>
      </c>
    </row>
    <row r="103" spans="1:7" ht="15.75">
      <c r="A103" s="226" t="str">
        <f t="shared" si="9"/>
        <v>Expat Greece ASE UCITS ETF</v>
      </c>
      <c r="B103" s="227" t="str">
        <f t="shared" si="10"/>
        <v>04029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80115</v>
      </c>
    </row>
    <row r="104" spans="1:7" ht="15.75">
      <c r="A104" s="226" t="str">
        <f t="shared" si="9"/>
        <v>Expat Greece ASE UCITS ETF</v>
      </c>
      <c r="B104" s="227" t="str">
        <f t="shared" si="10"/>
        <v>04029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Greece ASE UCITS ETF</v>
      </c>
      <c r="B105" s="227" t="str">
        <f t="shared" si="10"/>
        <v>04029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80115</v>
      </c>
    </row>
    <row r="106" spans="1:7" ht="15.75">
      <c r="A106" s="226" t="str">
        <f t="shared" si="9"/>
        <v>Expat Greece ASE UCITS ETF</v>
      </c>
      <c r="B106" s="227" t="str">
        <f t="shared" si="10"/>
        <v>04029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87333</v>
      </c>
    </row>
    <row r="107" spans="1:7" ht="15.75">
      <c r="A107" s="238" t="str">
        <f t="shared" si="9"/>
        <v>Expat Greece ASE UCITS ETF</v>
      </c>
      <c r="B107" s="239" t="str">
        <f t="shared" si="10"/>
        <v>04029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Greece ASE UCITS ETF</v>
      </c>
      <c r="B108" s="239" t="str">
        <f t="shared" si="10"/>
        <v>04029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17947</v>
      </c>
    </row>
    <row r="109" spans="1:7" ht="31.5">
      <c r="A109" s="238" t="str">
        <f t="shared" si="9"/>
        <v>Expat Greece ASE UCITS ETF</v>
      </c>
      <c r="B109" s="239" t="str">
        <f t="shared" si="10"/>
        <v>04029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Greece ASE UCITS ETF</v>
      </c>
      <c r="B110" s="239" t="str">
        <f aca="true" t="shared" si="13" ref="B110:B141">dfRG</f>
        <v>04029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Greece ASE UCITS ETF</v>
      </c>
      <c r="B111" s="239" t="str">
        <f t="shared" si="13"/>
        <v>04029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Greece ASE UCITS ETF</v>
      </c>
      <c r="B112" s="239" t="str">
        <f t="shared" si="13"/>
        <v>04029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Greece ASE UCITS ETF</v>
      </c>
      <c r="B113" s="239" t="str">
        <f t="shared" si="13"/>
        <v>04029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-1384</v>
      </c>
    </row>
    <row r="114" spans="1:7" ht="31.5">
      <c r="A114" s="238" t="str">
        <f t="shared" si="12"/>
        <v>Expat Greece ASE UCITS ETF</v>
      </c>
      <c r="B114" s="239" t="str">
        <f t="shared" si="13"/>
        <v>04029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16563</v>
      </c>
    </row>
    <row r="115" spans="1:7" ht="15.75">
      <c r="A115" s="238" t="str">
        <f t="shared" si="12"/>
        <v>Expat Greece ASE UCITS ETF</v>
      </c>
      <c r="B115" s="239" t="str">
        <f t="shared" si="13"/>
        <v>04029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Greece ASE UCITS ETF</v>
      </c>
      <c r="B116" s="239" t="str">
        <f t="shared" si="13"/>
        <v>04029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Expat Greece ASE UCITS ETF</v>
      </c>
      <c r="B117" s="239" t="str">
        <f t="shared" si="13"/>
        <v>04029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Greece ASE UCITS ETF</v>
      </c>
      <c r="B118" s="239" t="str">
        <f t="shared" si="13"/>
        <v>04029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-2531</v>
      </c>
    </row>
    <row r="119" spans="1:7" ht="15.75">
      <c r="A119" s="238" t="str">
        <f t="shared" si="12"/>
        <v>Expat Greece ASE UCITS ETF</v>
      </c>
      <c r="B119" s="239" t="str">
        <f t="shared" si="13"/>
        <v>04029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6870</v>
      </c>
    </row>
    <row r="120" spans="1:7" ht="15.75">
      <c r="A120" s="238" t="str">
        <f t="shared" si="12"/>
        <v>Expat Greece ASE UCITS ETF</v>
      </c>
      <c r="B120" s="239" t="str">
        <f t="shared" si="13"/>
        <v>04029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-3249</v>
      </c>
    </row>
    <row r="121" spans="1:7" ht="15.75">
      <c r="A121" s="238" t="str">
        <f t="shared" si="12"/>
        <v>Expat Greece ASE UCITS ETF</v>
      </c>
      <c r="B121" s="239" t="str">
        <f t="shared" si="13"/>
        <v>04029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-2568</v>
      </c>
    </row>
    <row r="122" spans="1:7" ht="15.75">
      <c r="A122" s="238" t="str">
        <f t="shared" si="12"/>
        <v>Expat Greece ASE UCITS ETF</v>
      </c>
      <c r="B122" s="239" t="str">
        <f t="shared" si="13"/>
        <v>04029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Greece ASE UCITS ETF</v>
      </c>
      <c r="B123" s="239" t="str">
        <f t="shared" si="13"/>
        <v>04029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Greece ASE UCITS ETF</v>
      </c>
      <c r="B124" s="239" t="str">
        <f t="shared" si="13"/>
        <v>04029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-1478</v>
      </c>
    </row>
    <row r="125" spans="1:7" ht="15.75">
      <c r="A125" s="238" t="str">
        <f t="shared" si="12"/>
        <v>Expat Greece ASE UCITS ETF</v>
      </c>
      <c r="B125" s="239" t="str">
        <f t="shared" si="13"/>
        <v>04029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Greece ASE UCITS ETF</v>
      </c>
      <c r="B126" s="239" t="str">
        <f t="shared" si="13"/>
        <v>04029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Greece ASE UCITS ETF</v>
      </c>
      <c r="B127" s="239" t="str">
        <f t="shared" si="13"/>
        <v>04029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Greece ASE UCITS ETF</v>
      </c>
      <c r="B128" s="239" t="str">
        <f t="shared" si="13"/>
        <v>04029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Greece ASE UCITS ETF</v>
      </c>
      <c r="B129" s="239" t="str">
        <f t="shared" si="13"/>
        <v>04029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Greece ASE UCITS ETF</v>
      </c>
      <c r="B130" s="239" t="str">
        <f t="shared" si="13"/>
        <v>04029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Greece ASE UCITS ETF</v>
      </c>
      <c r="B131" s="239" t="str">
        <f t="shared" si="13"/>
        <v>04029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Greece ASE UCITS ETF</v>
      </c>
      <c r="B132" s="239" t="str">
        <f t="shared" si="13"/>
        <v>04029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15085</v>
      </c>
    </row>
    <row r="133" spans="1:7" ht="31.5">
      <c r="A133" s="238" t="str">
        <f t="shared" si="12"/>
        <v>Expat Greece ASE UCITS ETF</v>
      </c>
      <c r="B133" s="239" t="str">
        <f t="shared" si="13"/>
        <v>04029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48364</v>
      </c>
    </row>
    <row r="134" spans="1:7" ht="31.5">
      <c r="A134" s="238" t="str">
        <f t="shared" si="12"/>
        <v>Expat Greece ASE UCITS ETF</v>
      </c>
      <c r="B134" s="239" t="str">
        <f t="shared" si="13"/>
        <v>04029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63449</v>
      </c>
    </row>
    <row r="135" spans="1:7" ht="15.75">
      <c r="A135" s="238" t="str">
        <f t="shared" si="12"/>
        <v>Expat Greece ASE UCITS ETF</v>
      </c>
      <c r="B135" s="239" t="str">
        <f t="shared" si="13"/>
        <v>04029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63449</v>
      </c>
    </row>
    <row r="136" spans="1:7" ht="31.5">
      <c r="A136" s="226" t="str">
        <f t="shared" si="12"/>
        <v>Expat Greece ASE UCITS ETF</v>
      </c>
      <c r="B136" s="227" t="str">
        <f t="shared" si="13"/>
        <v>04029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Greece ASE UCITS ETF</v>
      </c>
      <c r="B137" s="227" t="str">
        <f t="shared" si="13"/>
        <v>04029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406976</v>
      </c>
    </row>
    <row r="138" spans="1:7" ht="31.5">
      <c r="A138" s="226" t="str">
        <f t="shared" si="12"/>
        <v>Expat Greece ASE UCITS ETF</v>
      </c>
      <c r="B138" s="227" t="str">
        <f t="shared" si="13"/>
        <v>04029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Greece ASE UCITS ETF</v>
      </c>
      <c r="B139" s="227" t="str">
        <f t="shared" si="13"/>
        <v>04029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Greece ASE UCITS ETF</v>
      </c>
      <c r="B140" s="227" t="str">
        <f t="shared" si="13"/>
        <v>04029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Greece ASE UCITS ETF</v>
      </c>
      <c r="B141" s="227" t="str">
        <f t="shared" si="13"/>
        <v>04029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406976</v>
      </c>
    </row>
    <row r="142" spans="1:7" ht="31.5">
      <c r="A142" s="226" t="str">
        <f aca="true" t="shared" si="15" ref="A142:A155">dfName</f>
        <v>Expat Greece ASE UCITS ETF</v>
      </c>
      <c r="B142" s="227" t="str">
        <f aca="true" t="shared" si="16" ref="B142:B155">dfRG</f>
        <v>04029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17947</v>
      </c>
    </row>
    <row r="143" spans="1:7" ht="31.5">
      <c r="A143" s="226" t="str">
        <f t="shared" si="15"/>
        <v>Expat Greece ASE UCITS ETF</v>
      </c>
      <c r="B143" s="227" t="str">
        <f t="shared" si="16"/>
        <v>04029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53732</v>
      </c>
    </row>
    <row r="144" spans="1:7" ht="31.5">
      <c r="A144" s="226" t="str">
        <f t="shared" si="15"/>
        <v>Expat Greece ASE UCITS ETF</v>
      </c>
      <c r="B144" s="227" t="str">
        <f t="shared" si="16"/>
        <v>04029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-35785</v>
      </c>
    </row>
    <row r="145" spans="1:7" ht="31.5">
      <c r="A145" s="226" t="str">
        <f t="shared" si="15"/>
        <v>Expat Greece ASE UCITS ETF</v>
      </c>
      <c r="B145" s="227" t="str">
        <f t="shared" si="16"/>
        <v>04029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-80115</v>
      </c>
    </row>
    <row r="146" spans="1:7" ht="31.5">
      <c r="A146" s="226" t="str">
        <f t="shared" si="15"/>
        <v>Expat Greece ASE UCITS ETF</v>
      </c>
      <c r="B146" s="227" t="str">
        <f t="shared" si="16"/>
        <v>04029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Greece ASE UCITS ETF</v>
      </c>
      <c r="B147" s="227" t="str">
        <f t="shared" si="16"/>
        <v>04029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Greece ASE UCITS ETF</v>
      </c>
      <c r="B148" s="227" t="str">
        <f t="shared" si="16"/>
        <v>04029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Greece ASE UCITS ETF</v>
      </c>
      <c r="B149" s="227" t="str">
        <f t="shared" si="16"/>
        <v>04029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Greece ASE UCITS ETF</v>
      </c>
      <c r="B150" s="227" t="str">
        <f t="shared" si="16"/>
        <v>04029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Greece ASE UCITS ETF</v>
      </c>
      <c r="B151" s="227" t="str">
        <f t="shared" si="16"/>
        <v>04029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Greece ASE UCITS ETF</v>
      </c>
      <c r="B152" s="227" t="str">
        <f t="shared" si="16"/>
        <v>04029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Greece ASE UCITS ETF</v>
      </c>
      <c r="B153" s="227" t="str">
        <f t="shared" si="16"/>
        <v>04029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Greece ASE UCITS ETF</v>
      </c>
      <c r="B154" s="227" t="str">
        <f t="shared" si="16"/>
        <v>04029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Greece ASE UCITS ETF</v>
      </c>
      <c r="B155" s="227" t="str">
        <f t="shared" si="16"/>
        <v>04029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Greece ASE UCITS ETF</v>
      </c>
      <c r="B157" s="227" t="str">
        <f aca="true" t="shared" si="19" ref="B157:B199">dfRG</f>
        <v>04029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344808</v>
      </c>
    </row>
    <row r="158" spans="1:7" ht="31.5">
      <c r="A158" s="226" t="str">
        <f t="shared" si="18"/>
        <v>Expat Greece ASE UCITS ETF</v>
      </c>
      <c r="B158" s="227" t="str">
        <f t="shared" si="19"/>
        <v>04029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Greece ASE UCITS ETF</v>
      </c>
      <c r="B159" s="227" t="str">
        <f t="shared" si="19"/>
        <v>04029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344808</v>
      </c>
    </row>
    <row r="160" spans="1:7" ht="15.75">
      <c r="A160" s="267" t="str">
        <f t="shared" si="18"/>
        <v>Expat Greece ASE UCITS ETF</v>
      </c>
      <c r="B160" s="268" t="str">
        <f t="shared" si="19"/>
        <v>04029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Greece ASE UCITS ETF</v>
      </c>
      <c r="B161" s="268" t="str">
        <f t="shared" si="19"/>
        <v>04029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210000</v>
      </c>
    </row>
    <row r="162" spans="1:7" ht="15.75">
      <c r="A162" s="267" t="str">
        <f t="shared" si="18"/>
        <v>Expat Greece ASE UCITS ETF</v>
      </c>
      <c r="B162" s="268" t="str">
        <f t="shared" si="19"/>
        <v>04029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220000</v>
      </c>
    </row>
    <row r="163" spans="1:7" ht="15.75">
      <c r="A163" s="267" t="str">
        <f t="shared" si="18"/>
        <v>Expat Greece ASE UCITS ETF</v>
      </c>
      <c r="B163" s="268" t="str">
        <f t="shared" si="19"/>
        <v>04029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40000</v>
      </c>
    </row>
    <row r="164" spans="1:7" ht="31.5">
      <c r="A164" s="267" t="str">
        <f t="shared" si="18"/>
        <v>Expat Greece ASE UCITS ETF</v>
      </c>
      <c r="B164" s="268" t="str">
        <f t="shared" si="19"/>
        <v>04029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53732.52</v>
      </c>
    </row>
    <row r="165" spans="1:7" ht="15.75">
      <c r="A165" s="267" t="str">
        <f t="shared" si="18"/>
        <v>Expat Greece ASE UCITS ETF</v>
      </c>
      <c r="B165" s="268" t="str">
        <f t="shared" si="19"/>
        <v>04029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Greece ASE UCITS ETF</v>
      </c>
      <c r="B166" s="268" t="str">
        <f t="shared" si="19"/>
        <v>04029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35785.82</v>
      </c>
    </row>
    <row r="167" spans="1:7" ht="31.5">
      <c r="A167" s="267" t="str">
        <f t="shared" si="18"/>
        <v>Expat Greece ASE UCITS ETF</v>
      </c>
      <c r="B167" s="268" t="str">
        <f t="shared" si="19"/>
        <v>04029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0.9909</v>
      </c>
    </row>
    <row r="168" spans="1:7" ht="31.5">
      <c r="A168" s="267" t="str">
        <f t="shared" si="18"/>
        <v>Expat Greece ASE UCITS ETF</v>
      </c>
      <c r="B168" s="268" t="str">
        <f t="shared" si="19"/>
        <v>04029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0.8014</v>
      </c>
    </row>
    <row r="169" spans="1:7" ht="15.75">
      <c r="A169" s="267" t="str">
        <f t="shared" si="18"/>
        <v>Expat Greece ASE UCITS ETF</v>
      </c>
      <c r="B169" s="268" t="str">
        <f t="shared" si="19"/>
        <v>04029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3187.06</v>
      </c>
    </row>
    <row r="170" spans="1:7" ht="15.75">
      <c r="A170" s="267" t="str">
        <f t="shared" si="18"/>
        <v>Expat Greece ASE UCITS ETF</v>
      </c>
      <c r="B170" s="268" t="str">
        <f t="shared" si="19"/>
        <v>04029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4754.3</v>
      </c>
    </row>
    <row r="171" spans="1:7" ht="15.75">
      <c r="A171" s="267" t="str">
        <f t="shared" si="18"/>
        <v>Expat Greece ASE UCITS ETF</v>
      </c>
      <c r="B171" s="268" t="str">
        <f t="shared" si="19"/>
        <v>04029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0</v>
      </c>
    </row>
    <row r="172" spans="1:7" ht="15.75">
      <c r="A172" s="267" t="str">
        <f t="shared" si="18"/>
        <v>Expat Greece ASE UCITS ETF</v>
      </c>
      <c r="B172" s="268" t="str">
        <f t="shared" si="19"/>
        <v>04029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-0.1912</v>
      </c>
    </row>
    <row r="173" spans="1:7" ht="15.75">
      <c r="A173" s="267" t="str">
        <f t="shared" si="18"/>
        <v>Expat Greece ASE UCITS ETF</v>
      </c>
      <c r="B173" s="268" t="str">
        <f t="shared" si="19"/>
        <v>04029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-0.0704</v>
      </c>
    </row>
    <row r="174" spans="1:7" ht="15.75">
      <c r="A174" s="267" t="str">
        <f t="shared" si="18"/>
        <v>Expat Greece ASE UCITS ETF</v>
      </c>
      <c r="B174" s="268" t="str">
        <f t="shared" si="19"/>
        <v>04029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-0.1912</v>
      </c>
    </row>
    <row r="175" spans="1:7" ht="15.75">
      <c r="A175" s="267" t="str">
        <f t="shared" si="18"/>
        <v>Expat Greece ASE UCITS ETF</v>
      </c>
      <c r="B175" s="268" t="str">
        <f t="shared" si="19"/>
        <v>04029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0.3328</v>
      </c>
    </row>
    <row r="176" spans="1:7" ht="31.5">
      <c r="A176" s="238" t="str">
        <f t="shared" si="18"/>
        <v>Expat Greece ASE UCITS ETF</v>
      </c>
      <c r="B176" s="239" t="str">
        <f t="shared" si="19"/>
        <v>04029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Greece ASE UCITS ETF</v>
      </c>
      <c r="B177" s="239" t="str">
        <f t="shared" si="19"/>
        <v>04029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Greece ASE UCITS ETF</v>
      </c>
      <c r="B178" s="239" t="str">
        <f t="shared" si="19"/>
        <v>04029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Greece ASE UCITS ETF</v>
      </c>
      <c r="B179" s="239" t="str">
        <f t="shared" si="19"/>
        <v>04029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Greece ASE UCITS ETF</v>
      </c>
      <c r="B180" s="239" t="str">
        <f t="shared" si="19"/>
        <v>04029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Greece ASE UCITS ETF</v>
      </c>
      <c r="B181" s="239" t="str">
        <f t="shared" si="19"/>
        <v>04029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Greece ASE UCITS ETF</v>
      </c>
      <c r="B182" s="239" t="str">
        <f t="shared" si="19"/>
        <v>04029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Greece ASE UCITS ETF</v>
      </c>
      <c r="B183" s="259" t="str">
        <f t="shared" si="19"/>
        <v>04029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Greece ASE UCITS ETF</v>
      </c>
      <c r="B184" s="259" t="str">
        <f t="shared" si="19"/>
        <v>04029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Greece ASE UCITS ETF</v>
      </c>
      <c r="B185" s="259" t="str">
        <f t="shared" si="19"/>
        <v>04029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Greece ASE UCITS ETF</v>
      </c>
      <c r="B186" s="259" t="str">
        <f t="shared" si="19"/>
        <v>04029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Greece ASE UCITS ETF</v>
      </c>
      <c r="B187" s="259" t="str">
        <f t="shared" si="19"/>
        <v>04029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Greece ASE UCITS ETF</v>
      </c>
      <c r="B188" s="259" t="str">
        <f t="shared" si="19"/>
        <v>04029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Greece ASE UCITS ETF</v>
      </c>
      <c r="B189" s="259" t="str">
        <f t="shared" si="19"/>
        <v>04029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Greece ASE UCITS ETF</v>
      </c>
      <c r="B190" s="259" t="str">
        <f t="shared" si="19"/>
        <v>04029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Greece ASE UCITS ETF</v>
      </c>
      <c r="B191" s="259" t="str">
        <f t="shared" si="19"/>
        <v>04029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Greece ASE UCITS ETF</v>
      </c>
      <c r="B192" s="259" t="str">
        <f t="shared" si="19"/>
        <v>04029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Greece ASE UCITS ETF</v>
      </c>
      <c r="B193" s="259" t="str">
        <f t="shared" si="19"/>
        <v>04029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Greece ASE UCITS ETF</v>
      </c>
      <c r="B194" s="259" t="str">
        <f t="shared" si="19"/>
        <v>04029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Greece ASE UCITS ETF</v>
      </c>
      <c r="B195" s="259" t="str">
        <f t="shared" si="19"/>
        <v>04029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Greece ASE UCITS ETF</v>
      </c>
      <c r="B196" s="259" t="str">
        <f t="shared" si="19"/>
        <v>04029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Greece ASE UCITS ETF</v>
      </c>
      <c r="B197" s="268" t="str">
        <f t="shared" si="19"/>
        <v>04029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Greece ASE UCITS ETF</v>
      </c>
      <c r="B198" s="268" t="str">
        <f t="shared" si="19"/>
        <v>04029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Greece ASE UCITS ETF</v>
      </c>
      <c r="B199" s="268" t="str">
        <f t="shared" si="19"/>
        <v>04029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Greece ASE UCITS ETF</v>
      </c>
      <c r="B200" s="268" t="str">
        <f aca="true" t="shared" si="22" ref="B200:B212">dfRG</f>
        <v>04029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Greece ASE UCITS ETF</v>
      </c>
      <c r="B201" s="268" t="str">
        <f t="shared" si="22"/>
        <v>04029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Greece ASE UCITS ETF</v>
      </c>
      <c r="B202" s="268" t="str">
        <f t="shared" si="22"/>
        <v>04029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Greece ASE UCITS ETF</v>
      </c>
      <c r="B203" s="268" t="str">
        <f t="shared" si="22"/>
        <v>04029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Greece ASE UCITS ETF</v>
      </c>
      <c r="B204" s="268" t="str">
        <f t="shared" si="22"/>
        <v>04029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Greece ASE UCITS ETF</v>
      </c>
      <c r="B205" s="268" t="str">
        <f t="shared" si="22"/>
        <v>04029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Greece ASE UCITS ETF</v>
      </c>
      <c r="B206" s="268" t="str">
        <f t="shared" si="22"/>
        <v>04029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Greece ASE UCITS ETF</v>
      </c>
      <c r="B207" s="268" t="str">
        <f t="shared" si="22"/>
        <v>04029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Greece ASE UCITS ETF</v>
      </c>
      <c r="B208" s="268" t="str">
        <f t="shared" si="22"/>
        <v>04029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Greece ASE UCITS ETF</v>
      </c>
      <c r="B209" s="268" t="str">
        <f t="shared" si="22"/>
        <v>04029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Greece ASE UCITS ETF</v>
      </c>
      <c r="B210" s="268" t="str">
        <f t="shared" si="22"/>
        <v>04029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Greece ASE UCITS ETF</v>
      </c>
      <c r="B211" s="268" t="str">
        <f t="shared" si="22"/>
        <v>04029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Greece ASE UCITS ETF</v>
      </c>
      <c r="B212" s="277" t="str">
        <f t="shared" si="22"/>
        <v>04029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2021-01-05T08:26:08Z</cp:lastPrinted>
  <dcterms:created xsi:type="dcterms:W3CDTF">2004-03-04T10:58:58Z</dcterms:created>
  <dcterms:modified xsi:type="dcterms:W3CDTF">2021-03-29T12:44:20Z</dcterms:modified>
  <cp:category/>
  <cp:version/>
  <cp:contentType/>
  <cp:contentStatus/>
</cp:coreProperties>
</file>