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<sst xmlns="http://schemas.openxmlformats.org/spreadsheetml/2006/main" count="3173" uniqueCount="1505">
  <si>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</si>
  <si>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</si>
  <si>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</si>
  <si>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</si>
  <si>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</si>
  <si>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</si>
  <si>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</si>
  <si>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</si>
  <si>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</si>
  <si>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</si>
  <si>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</si>
  <si>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</si>
  <si>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</si>
  <si>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</si>
  <si>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</si>
  <si>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</si>
  <si>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</si>
  <si>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</si>
  <si>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</si>
  <si>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</si>
  <si>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</si>
  <si>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</si>
  <si>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</si>
  <si>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</si>
  <si>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</si>
  <si>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</si>
  <si>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</si>
  <si>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</si>
  <si>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</si>
  <si>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</si>
  <si>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</si>
  <si>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</si>
  <si>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</si>
  <si>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</si>
  <si>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</si>
  <si>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</si>
  <si>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</si>
  <si>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</si>
  <si>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</si>
  <si>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</si>
  <si>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</si>
  <si>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</si>
  <si>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</si>
  <si>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</si>
  <si>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</si>
  <si>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</si>
  <si>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</si>
  <si>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</si>
  <si>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</si>
  <si>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</si>
  <si>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</si>
  <si>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</si>
  <si>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</si>
  <si>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</si>
  <si>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</si>
  <si>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</si>
  <si>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</si>
  <si>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</si>
  <si>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</si>
  <si>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</si>
  <si>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</si>
  <si>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</si>
  <si>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</si>
  <si>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</si>
  <si>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</si>
  <si>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</si>
  <si>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</si>
  <si>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</si>
  <si>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</si>
  <si>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</si>
  <si>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</si>
  <si>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</si>
  <si>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</si>
  <si>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</si>
  <si>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</si>
  <si>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</si>
  <si>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</si>
  <si>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</si>
  <si>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</si>
  <si>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</si>
  <si>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</si>
  <si>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</si>
  <si>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</si>
  <si>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</si>
  <si>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</si>
  <si>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</si>
  <si>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</si>
  <si>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</si>
  <si>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</si>
  <si>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</si>
  <si>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</si>
  <si>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</si>
  <si>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</si>
  <si>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</si>
  <si>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</si>
  <si>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</si>
  <si>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</si>
  <si>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</si>
  <si>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</si>
  <si>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</si>
  <si>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</si>
  <si>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</si>
  <si>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</si>
  <si>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</si>
  <si>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</si>
  <si>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</si>
  <si>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</si>
  <si>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</si>
  <si>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</si>
  <si>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</si>
  <si>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</si>
  <si>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</si>
  <si>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</si>
  <si>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</si>
  <si>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</si>
  <si>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</si>
  <si>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</si>
  <si>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</si>
  <si>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</si>
  <si>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</si>
  <si>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</si>
  <si>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</si>
  <si>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</si>
  <si>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</si>
  <si>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</si>
  <si>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</si>
  <si>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</si>
  <si>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</si>
  <si>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</si>
  <si>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</si>
  <si>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</si>
  <si>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</si>
  <si>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</si>
  <si>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</si>
  <si>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</si>
  <si>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</si>
  <si>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</si>
  <si>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</si>
  <si>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</si>
  <si>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</si>
  <si>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</si>
  <si>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</si>
  <si>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</si>
  <si>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</si>
  <si>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</si>
  <si>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</si>
  <si>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</si>
  <si>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</si>
  <si>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</si>
  <si>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</si>
  <si>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</si>
  <si>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</si>
  <si>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</si>
  <si>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</si>
  <si>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</si>
  <si>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</si>
  <si>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</si>
  <si>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</si>
  <si>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</si>
  <si>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</si>
  <si>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</si>
  <si>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</si>
  <si>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</si>
  <si>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</si>
  <si>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</si>
  <si>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</si>
  <si>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</si>
  <si>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</si>
  <si>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</si>
  <si>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</si>
  <si>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</si>
  <si>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</si>
  <si>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</si>
  <si>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</si>
  <si>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</si>
  <si>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</si>
  <si>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</si>
  <si>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</si>
  <si>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</si>
  <si>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</si>
  <si>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</si>
  <si>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</si>
  <si>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</si>
  <si>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</si>
  <si>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</si>
  <si>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</si>
  <si>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</si>
  <si>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</si>
  <si>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</si>
  <si>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</si>
  <si>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</si>
  <si>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</si>
  <si>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</si>
  <si>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</si>
  <si>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</si>
  <si>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</si>
  <si>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</si>
  <si>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</si>
  <si>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</si>
  <si>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</si>
  <si>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</si>
  <si>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</si>
  <si>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</si>
  <si>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</si>
  <si>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</si>
  <si>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</si>
  <si>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</si>
  <si>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</si>
  <si>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</si>
  <si>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</si>
  <si>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</si>
  <si>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</si>
  <si>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</si>
  <si>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</si>
  <si>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</si>
  <si>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</si>
  <si>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</si>
  <si>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</si>
  <si>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</si>
  <si>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</si>
  <si>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</si>
  <si>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</si>
  <si>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</si>
  <si>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</si>
  <si>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</si>
  <si>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</si>
  <si>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</si>
  <si>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</si>
  <si>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</si>
  <si>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</si>
  <si>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</si>
  <si>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</si>
  <si>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</si>
  <si>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</si>
  <si>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</si>
  <si>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</si>
  <si>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</si>
  <si>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</si>
  <si>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</si>
  <si>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</si>
  <si>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</si>
  <si>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</si>
  <si>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</si>
  <si>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</si>
  <si>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</si>
  <si>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</si>
  <si>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</si>
  <si>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</si>
  <si>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</si>
  <si>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</si>
  <si>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</si>
  <si>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</si>
  <si>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</si>
  <si>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</si>
  <si>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</si>
  <si>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</si>
  <si>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</si>
  <si>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</si>
  <si>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</si>
  <si>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</si>
  <si>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</si>
  <si>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</si>
  <si>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</si>
  <si>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</si>
  <si>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</si>
  <si>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</si>
  <si>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</si>
  <si>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</si>
  <si>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</si>
  <si>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</si>
  <si>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</si>
  <si>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</si>
  <si>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</si>
  <si>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</si>
  <si>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</si>
  <si>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</si>
  <si>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</si>
  <si>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</si>
  <si>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</si>
  <si>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</si>
  <si>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</si>
  <si>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</si>
  <si>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</si>
  <si>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</si>
  <si>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</si>
  <si>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</si>
  <si>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</si>
  <si>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</si>
  <si>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</si>
  <si>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</si>
  <si>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</si>
  <si>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</si>
  <si>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</si>
  <si>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</si>
  <si>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</si>
  <si>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</si>
  <si>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</si>
  <si>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</si>
  <si>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</si>
  <si>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</si>
  <si>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</si>
  <si>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</si>
  <si>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</si>
  <si>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</si>
  <si>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</si>
  <si>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</si>
  <si>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</si>
  <si>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</si>
  <si>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</si>
  <si>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</si>
  <si>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</si>
  <si>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</si>
  <si>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</si>
  <si>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</si>
  <si>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</si>
  <si>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</si>
  <si>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</si>
  <si>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</si>
  <si>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</si>
  <si>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</si>
  <si>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</si>
  <si>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</si>
  <si>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</si>
  <si>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</si>
  <si>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</si>
  <si>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</si>
  <si>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</si>
  <si>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</si>
  <si>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</si>
  <si>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</si>
  <si>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</si>
  <si>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</si>
  <si>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</si>
  <si>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</si>
  <si>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</si>
  <si>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</si>
  <si>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</si>
  <si>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</si>
  <si>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</si>
  <si>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</si>
  <si>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</si>
  <si>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</si>
  <si>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</si>
  <si>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</si>
  <si>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</si>
  <si>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</si>
  <si>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</si>
  <si>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</si>
  <si>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</si>
  <si>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</si>
  <si>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</si>
  <si>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</si>
  <si>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</si>
  <si>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</si>
  <si>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</si>
  <si>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</si>
  <si>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</si>
  <si>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</si>
  <si>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</si>
  <si>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</si>
  <si>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</si>
  <si>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</si>
  <si>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</si>
  <si>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</si>
  <si>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</si>
  <si>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</si>
  <si>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</si>
  <si>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</si>
  <si>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</si>
  <si>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</si>
  <si>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</si>
  <si>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</si>
  <si>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</si>
  <si>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</si>
  <si>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</si>
  <si>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</si>
  <si>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</si>
  <si>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</si>
  <si>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</si>
  <si>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</si>
  <si>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</si>
  <si>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</si>
  <si>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</si>
  <si>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</si>
  <si>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</si>
  <si>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</si>
  <si>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</si>
  <si>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</si>
  <si>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</si>
  <si>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</si>
  <si>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</si>
  <si>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</si>
  <si>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</si>
  <si>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</si>
  <si>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</si>
  <si>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</si>
  <si>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</si>
  <si>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</si>
  <si>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</si>
  <si>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</si>
  <si>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</si>
  <si>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</si>
  <si>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</si>
  <si>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</si>
  <si>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</si>
  <si>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</si>
  <si>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</si>
  <si>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</si>
  <si>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</si>
  <si>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</si>
  <si>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</si>
  <si>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</si>
  <si>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</si>
  <si>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</si>
  <si>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</si>
  <si>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</si>
  <si>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</si>
  <si>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</si>
  <si>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</si>
  <si>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</si>
  <si>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</si>
  <si>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</si>
  <si>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</si>
  <si>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</si>
  <si>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</si>
  <si>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</si>
  <si>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</si>
  <si>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</si>
  <si>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</si>
  <si>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</si>
  <si>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</si>
  <si>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</si>
  <si>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</si>
  <si>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</si>
  <si>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</si>
  <si>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</si>
  <si>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</si>
  <si>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</si>
  <si>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</si>
  <si>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</si>
  <si>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</si>
  <si>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</si>
  <si>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</si>
  <si>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</si>
  <si>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</si>
  <si>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</si>
  <si>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</si>
  <si>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</si>
  <si>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</si>
  <si>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</si>
  <si>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</si>
  <si>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</si>
  <si>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</si>
  <si>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</si>
  <si>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</si>
  <si>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</si>
  <si>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</si>
  <si>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</si>
  <si>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</si>
  <si>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</si>
  <si>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</si>
  <si>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</si>
  <si>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</si>
  <si>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</si>
  <si>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</si>
  <si>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</si>
  <si>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</si>
  <si>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</si>
  <si>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</si>
  <si>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</si>
  <si>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</si>
  <si>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</si>
  <si>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</si>
  <si>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</si>
  <si>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</si>
  <si>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</si>
  <si>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</si>
  <si>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</si>
  <si>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</si>
  <si>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</si>
  <si>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</si>
  <si>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</si>
  <si>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</si>
  <si>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</si>
  <si>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</si>
  <si>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</si>
  <si>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</si>
  <si>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</si>
  <si>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</si>
  <si>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</si>
  <si>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</si>
  <si>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</si>
  <si>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</si>
  <si>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</si>
  <si>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</si>
  <si>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</si>
  <si>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</si>
  <si>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</si>
  <si>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</si>
  <si>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</si>
  <si>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</si>
  <si>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</si>
  <si>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</si>
  <si>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</si>
  <si>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</si>
  <si>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</si>
  <si>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</si>
  <si>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</si>
  <si>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</si>
  <si>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</si>
  <si>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</si>
  <si>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</si>
  <si>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</si>
  <si>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</si>
  <si>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</si>
  <si>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</si>
  <si>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</si>
  <si>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</si>
  <si>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</si>
  <si>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</si>
  <si>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</si>
  <si>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</si>
  <si>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</si>
  <si>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</si>
  <si>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</si>
  <si>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</si>
  <si>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</si>
  <si>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</si>
  <si>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</si>
  <si>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</si>
  <si>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</si>
  <si>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</si>
  <si>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</si>
  <si>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</si>
  <si>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</si>
  <si>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</si>
  <si>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</si>
  <si>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</si>
  <si>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</si>
  <si>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</si>
  <si>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</si>
  <si>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</si>
  <si>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</si>
  <si>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</si>
  <si>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</si>
  <si>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</si>
  <si>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</si>
  <si>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</si>
  <si>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</si>
  <si>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</si>
  <si>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</si>
  <si>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</si>
  <si>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</si>
  <si>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</si>
  <si>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</si>
  <si>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</si>
  <si>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</si>
  <si>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</si>
  <si>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</si>
  <si>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</si>
  <si>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</si>
  <si>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</si>
  <si>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</si>
  <si>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</si>
  <si>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</si>
  <si>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</si>
  <si>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</si>
  <si>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</si>
  <si>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</si>
  <si>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</si>
  <si>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</si>
  <si>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</si>
  <si>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</si>
  <si>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</si>
  <si>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</si>
  <si>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</si>
  <si>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</si>
  <si>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</si>
  <si>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</si>
  <si>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</si>
  <si>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</si>
  <si>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</si>
  <si>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</si>
  <si>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</si>
  <si>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</si>
  <si>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</si>
  <si>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</si>
  <si>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</si>
  <si>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</si>
  <si>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</si>
  <si>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</si>
  <si>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</si>
  <si>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</si>
  <si>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</si>
  <si>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</si>
  <si>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</si>
  <si>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</si>
  <si>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</si>
  <si>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</si>
  <si>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</si>
  <si>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</si>
  <si>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</si>
  <si>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</si>
  <si>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</si>
  <si>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</si>
  <si>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</si>
  <si>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</si>
  <si>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</si>
  <si>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</si>
  <si>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</si>
  <si>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</si>
  <si>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</si>
  <si>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</si>
  <si>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</si>
  <si>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</si>
  <si>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</si>
  <si>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</si>
  <si>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</si>
  <si>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</si>
  <si>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</si>
  <si>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</si>
  <si>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</si>
  <si>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</si>
  <si>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</si>
  <si>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</si>
  <si>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</si>
  <si>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</si>
  <si>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</si>
  <si>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</si>
  <si>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</si>
  <si>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</si>
  <si>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</si>
  <si>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</si>
  <si>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</si>
  <si>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</si>
  <si>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</si>
  <si>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</si>
  <si>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</si>
  <si>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</si>
  <si>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</si>
  <si>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</si>
  <si>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</si>
  <si>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</si>
  <si>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</si>
  <si>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</si>
  <si>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</si>
  <si>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</si>
  <si>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</si>
  <si>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</si>
  <si>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</si>
  <si>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</si>
  <si>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</si>
  <si>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</si>
  <si>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</si>
  <si>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</si>
  <si>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</si>
  <si>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</si>
  <si>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</si>
  <si>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</si>
  <si>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</si>
  <si>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</si>
  <si>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</si>
  <si>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</si>
  <si>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</si>
  <si>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</si>
  <si>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</si>
  <si>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</si>
  <si>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</si>
  <si>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</si>
  <si>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</si>
  <si>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</si>
  <si>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</si>
  <si>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</si>
  <si>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</si>
  <si>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</si>
  <si>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</si>
  <si>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</si>
  <si>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</si>
  <si>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</si>
  <si>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</si>
  <si>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</si>
  <si>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</si>
  <si>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</si>
  <si>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</si>
  <si>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</si>
  <si>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</si>
  <si>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</si>
  <si>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</si>
  <si>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</si>
  <si>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</si>
  <si>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</si>
  <si>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</si>
  <si>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</si>
  <si>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</si>
  <si>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</si>
  <si>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</si>
  <si>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</si>
  <si>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</si>
  <si>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</si>
  <si>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</si>
  <si>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</si>
  <si>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</si>
  <si>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</si>
  <si>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</si>
  <si>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</si>
  <si>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</si>
  <si>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</si>
  <si>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</si>
  <si>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</si>
  <si>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</si>
  <si>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</si>
  <si>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</si>
  <si>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</si>
  <si>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</si>
  <si>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</si>
  <si>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</si>
  <si>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</si>
  <si>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</si>
  <si>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</si>
  <si>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</si>
  <si>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</si>
  <si>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</si>
  <si>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</si>
  <si>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</si>
  <si>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</si>
  <si>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</si>
  <si>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</si>
  <si>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</si>
  <si>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</si>
  <si>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</si>
  <si>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</si>
  <si>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</si>
  <si>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</si>
  <si>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</si>
  <si>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</si>
  <si>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</si>
  <si>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</si>
  <si>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</si>
  <si>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</si>
  <si>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</si>
  <si>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</si>
  <si>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</si>
  <si>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</si>
  <si>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</si>
  <si>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</si>
  <si>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</si>
  <si>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</si>
  <si>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</si>
  <si>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</si>
  <si>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</si>
  <si>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</si>
  <si>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</si>
  <si>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</si>
  <si>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</si>
  <si>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</si>
  <si>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</si>
  <si>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</si>
  <si>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</si>
  <si>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</si>
  <si>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</si>
  <si>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</si>
  <si>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</si>
  <si>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</si>
  <si>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</si>
  <si>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</si>
  <si>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</si>
  <si>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</si>
  <si>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</si>
  <si>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</si>
  <si>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</si>
  <si>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</si>
  <si>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</si>
  <si>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</si>
  <si>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</si>
  <si>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</si>
  <si>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</si>
  <si>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</si>
  <si>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</si>
  <si>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</si>
  <si>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</si>
  <si>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</si>
  <si>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</si>
  <si>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</si>
  <si>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</si>
  <si>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</si>
  <si>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</si>
  <si>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</si>
  <si>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</si>
  <si>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</si>
  <si>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</si>
  <si>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</si>
  <si>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</si>
  <si>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</si>
  <si>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</si>
  <si>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</si>
  <si>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</si>
  <si>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</si>
  <si>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</si>
  <si>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</si>
  <si>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</si>
  <si>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</si>
  <si>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</si>
  <si>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</si>
  <si>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</si>
  <si>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</si>
  <si>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</si>
  <si>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</si>
  <si>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</si>
  <si>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</si>
  <si>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</si>
  <si>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</si>
  <si>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</si>
  <si>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</si>
  <si>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</si>
  <si>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</si>
  <si>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</si>
  <si>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</si>
  <si>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</si>
  <si>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</si>
  <si>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</si>
  <si>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</si>
  <si>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</si>
  <si>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</si>
  <si>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</si>
  <si>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</si>
  <si>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</si>
  <si>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</si>
  <si>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</si>
  <si>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</si>
  <si>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</si>
  <si>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</si>
  <si>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</si>
  <si>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</si>
  <si>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</si>
  <si>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</si>
  <si>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</si>
  <si>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</si>
  <si>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</si>
  <si>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</si>
  <si>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</si>
  <si>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</si>
  <si>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</si>
  <si>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</si>
  <si>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</si>
  <si>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</si>
  <si>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</si>
  <si>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</si>
  <si>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</si>
  <si>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</si>
  <si>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</si>
  <si>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</si>
  <si>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</si>
  <si>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</si>
  <si>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</si>
  <si>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</si>
  <si>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</si>
  <si>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</si>
  <si>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</si>
  <si>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</si>
  <si>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</si>
  <si>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</si>
  <si>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</si>
  <si>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</si>
  <si>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</si>
  <si>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</si>
  <si>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</si>
  <si>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</si>
  <si>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</si>
  <si>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</si>
  <si>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</si>
  <si>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</si>
  <si>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</si>
  <si>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</si>
  <si>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</si>
  <si>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</si>
  <si>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</si>
  <si>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</si>
  <si>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</si>
  <si>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</si>
  <si>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</si>
  <si>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</si>
  <si>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</si>
  <si>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</si>
  <si>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</si>
  <si>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</si>
  <si>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</si>
  <si>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</si>
  <si>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</si>
  <si>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</si>
  <si>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</si>
  <si>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</si>
  <si>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</si>
  <si>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</si>
  <si>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</si>
  <si>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</si>
  <si>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</si>
  <si>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</si>
  <si>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</si>
  <si>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</si>
  <si>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</si>
  <si>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</si>
  <si>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</si>
  <si>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</si>
  <si>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</si>
  <si>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</si>
  <si>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</si>
  <si>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</si>
  <si>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</si>
  <si>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</si>
  <si>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</si>
  <si>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</si>
  <si>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</si>
  <si>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</si>
  <si>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</si>
  <si>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</si>
  <si>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</si>
  <si>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</si>
  <si>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</si>
  <si>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</si>
  <si>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</si>
  <si>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</si>
  <si>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</si>
  <si>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</si>
  <si>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</si>
  <si>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</si>
  <si>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</si>
  <si>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</si>
  <si>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</si>
  <si>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</si>
  <si>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</si>
  <si>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</si>
  <si>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</si>
  <si>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</si>
  <si>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</si>
  <si>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</si>
  <si>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</si>
  <si>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</si>
  <si>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</si>
  <si>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</si>
  <si>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</si>
  <si>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</si>
  <si>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</si>
  <si>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</si>
  <si>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</si>
  <si>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</si>
  <si>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</si>
  <si>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</si>
  <si>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</si>
  <si>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</si>
  <si>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</si>
  <si>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</si>
  <si>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</si>
  <si>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</si>
  <si>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</si>
  <si>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</si>
  <si>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</si>
  <si>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</si>
  <si>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</si>
  <si>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</si>
  <si>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</si>
  <si>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</si>
  <si>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</si>
  <si>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</si>
  <si>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</si>
  <si>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</si>
  <si>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</si>
  <si>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</si>
  <si>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</si>
  <si>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</si>
  <si>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</si>
  <si>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</si>
  <si>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</si>
  <si>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</si>
  <si>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</si>
  <si>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</si>
  <si>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</si>
  <si>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</si>
  <si>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</si>
  <si>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</si>
  <si>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</si>
  <si>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</si>
  <si>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</si>
  <si>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</si>
  <si>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</si>
  <si>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</si>
  <si>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</si>
  <si>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</si>
  <si>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</si>
  <si>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</si>
  <si>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</si>
  <si>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</si>
  <si>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</si>
  <si>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</si>
  <si>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</si>
  <si>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</si>
  <si>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</si>
  <si>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</si>
  <si>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</si>
  <si>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</si>
  <si>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</si>
  <si>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</si>
  <si>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</si>
  <si>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</si>
  <si>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</si>
  <si>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</si>
  <si>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</si>
  <si>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</si>
  <si>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</si>
  <si>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</si>
  <si>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</si>
  <si>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</si>
  <si>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</si>
  <si>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</si>
  <si>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</si>
  <si>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</si>
  <si>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</si>
  <si>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</si>
  <si>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</si>
  <si>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</si>
  <si>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</si>
  <si>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</si>
  <si>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</si>
  <si>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</si>
  <si>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</si>
  <si>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</si>
  <si>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</si>
  <si>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</si>
  <si>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</si>
  <si>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</si>
  <si>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</si>
  <si>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</si>
  <si>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</si>
  <si>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</si>
  <si>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</si>
  <si>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</si>
  <si>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</si>
  <si>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</si>
  <si>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</si>
  <si>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</si>
  <si>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</si>
  <si>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</si>
  <si>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</si>
  <si>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</si>
  <si>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</si>
  <si>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</si>
  <si>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</si>
  <si>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</si>
  <si>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</si>
  <si>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</si>
  <si>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</si>
  <si>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</si>
  <si>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</si>
  <si>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</si>
  <si>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</si>
  <si>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</si>
  <si>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</si>
  <si>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</si>
  <si>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</si>
  <si>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</si>
  <si>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</si>
  <si>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</si>
  <si>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</si>
  <si>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</si>
  <si>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</si>
  <si>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</si>
  <si>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</si>
  <si>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</si>
  <si>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</si>
  <si>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</si>
  <si>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</si>
  <si>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</si>
  <si>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</si>
  <si>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</si>
  <si>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</si>
  <si>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</si>
  <si>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</si>
  <si>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</si>
  <si>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</si>
  <si>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</si>
  <si>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</si>
  <si>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</si>
  <si>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</si>
  <si>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</si>
  <si>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</si>
  <si>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</si>
  <si>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</si>
  <si>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</si>
  <si>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</si>
  <si>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</si>
  <si>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</si>
  <si>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</si>
  <si>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</si>
  <si>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</si>
  <si>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</si>
  <si>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</si>
  <si>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</si>
  <si>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</si>
  <si>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</si>
  <si>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</si>
  <si>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</si>
  <si>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</si>
  <si>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</si>
  <si>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</si>
  <si>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</si>
  <si>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</si>
  <si>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</si>
  <si>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</si>
  <si>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</si>
  <si>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</si>
  <si>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</si>
  <si>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</si>
  <si>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</si>
  <si>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</si>
  <si>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</si>
  <si>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</si>
  <si>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</si>
  <si>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</si>
  <si>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</si>
  <si>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</si>
  <si>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</si>
  <si>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</si>
  <si>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</si>
  <si>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</si>
  <si>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</si>
  <si>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</si>
  <si>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</si>
  <si>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</si>
  <si>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</si>
  <si>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</si>
  <si>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</si>
  <si>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</si>
  <si>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</si>
  <si>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</si>
  <si>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</si>
  <si>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</si>
  <si>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</si>
  <si>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</si>
  <si>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</si>
  <si>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</si>
  <si>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</si>
  <si>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</si>
  <si>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</si>
  <si>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</si>
  <si>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</si>
  <si>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</si>
  <si>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</si>
  <si>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</si>
  <si>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</si>
  <si>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</si>
  <si>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</si>
  <si>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</si>
  <si>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</si>
  <si>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</si>
  <si>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</si>
  <si>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</si>
  <si>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</si>
  <si>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</si>
  <si>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</si>
  <si>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</si>
  <si>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</si>
  <si>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</si>
  <si>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</si>
  <si>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</si>
  <si>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</si>
  <si>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</si>
  <si>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</si>
  <si>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</si>
  <si>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</si>
  <si>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</si>
  <si>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</si>
  <si>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</si>
  <si>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</si>
  <si>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</si>
  <si>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</si>
  <si>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</si>
  <si>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</si>
  <si>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</si>
  <si>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</si>
  <si>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</si>
  <si>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</si>
  <si>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</si>
  <si>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</si>
  <si>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</si>
  <si>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</si>
  <si>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</si>
  <si>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</si>
  <si>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</si>
  <si>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</si>
  <si>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</si>
  <si>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</si>
  <si>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</si>
  <si>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</si>
  <si>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</si>
  <si>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</si>
  <si>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</si>
  <si>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</si>
  <si>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</si>
  <si>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</si>
  <si>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</si>
  <si>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</si>
  <si>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</si>
  <si>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</si>
  <si>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</si>
  <si>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</si>
  <si>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</si>
  <si>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</si>
  <si>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</si>
  <si>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</si>
  <si>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</si>
  <si>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</si>
  <si>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</si>
  <si>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</si>
  <si>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</si>
  <si>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</si>
  <si>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</si>
  <si>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</si>
  <si>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</si>
  <si>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</si>
  <si>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</si>
  <si>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</si>
  <si>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</si>
  <si>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</si>
  <si>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</si>
  <si>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</si>
  <si>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</si>
  <si>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</si>
  <si>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</si>
  <si>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</si>
  <si>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</si>
  <si>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</si>
  <si>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</si>
  <si>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</si>
  <si>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</si>
  <si>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</si>
  <si>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</si>
  <si>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</si>
  <si>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</si>
  <si>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</si>
  <si>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</si>
  <si>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</si>
  <si>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</si>
  <si>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</si>
  <si>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</si>
  <si>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</si>
  <si>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</si>
  <si>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</si>
  <si>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</si>
  <si>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</si>
  <si>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</si>
  <si>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</si>
  <si>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</si>
  <si>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</si>
  <si>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</si>
  <si>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</si>
  <si>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</si>
  <si>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</si>
  <si>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</si>
  <si>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</si>
  <si>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</si>
  <si>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</si>
  <si>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</si>
  <si>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</si>
  <si>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</si>
  <si>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</si>
  <si>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</si>
  <si>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</si>
  <si>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</si>
  <si>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</si>
  <si>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</si>
  <si>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</si>
  <si>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</si>
  <si>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</si>
  <si>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</si>
  <si>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</si>
  <si>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</si>
  <si>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</si>
  <si>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</si>
  <si>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</si>
  <si>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</si>
  <si>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</si>
  <si>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</si>
  <si>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</si>
  <si>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</si>
  <si>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</si>
  <si>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</si>
  <si>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</si>
  <si>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</si>
  <si>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</si>
  <si>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</si>
  <si>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</si>
  <si>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</si>
  <si>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</si>
  <si>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</si>
  <si>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</si>
  <si>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</si>
  <si>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</si>
  <si>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</si>
  <si>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</si>
  <si>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</si>
  <si>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</si>
  <si>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</si>
  <si>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</si>
  <si>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</si>
  <si>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</si>
  <si>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</si>
  <si>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</si>
  <si>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</si>
  <si>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</si>
  <si>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</si>
  <si>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</si>
  <si>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</si>
  <si>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</si>
  <si>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</si>
  <si>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</si>
  <si>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</si>
  <si>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</si>
  <si>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</si>
  <si>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</si>
  <si>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</si>
  <si>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</si>
  <si>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</si>
  <si>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</si>
  <si>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</si>
  <si>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</si>
  <si>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</si>
  <si>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</si>
  <si>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</si>
  <si>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</si>
  <si>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</si>
  <si>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</si>
  <si>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</si>
  <si>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</si>
  <si>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</si>
  <si>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</si>
  <si>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</si>
  <si>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</si>
  <si>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</si>
  <si>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</si>
  <si>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</si>
  <si>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</si>
  <si>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</si>
  <si>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</si>
  <si>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</si>
  <si>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</si>
  <si>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</si>
  <si>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</si>
  <si>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</si>
  <si>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</si>
  <si>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</si>
  <si>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</si>
  <si>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</si>
  <si>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</si>
  <si>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</si>
  <si>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</si>
  <si>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</si>
  <si>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</si>
  <si>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</si>
  <si>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</si>
  <si>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</si>
  <si>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</si>
  <si>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</si>
  <si>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</si>
  <si>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</si>
  <si>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</si>
  <si>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</si>
  <si>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</si>
  <si>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</si>
  <si>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</si>
  <si>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</si>
  <si>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</si>
  <si>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</si>
  <si>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</si>
  <si>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</si>
  <si>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</si>
  <si>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</si>
  <si>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</si>
  <si>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</si>
  <si>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</si>
  <si>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</si>
  <si>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</si>
  <si>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</si>
  <si>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</si>
  <si>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</si>
  <si>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</si>
  <si>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</si>
  <si>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</si>
  <si>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</si>
  <si>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</si>
  <si>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</si>
  <si>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</si>
  <si>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</si>
  <si>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</si>
  <si>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</si>
  <si>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</si>
  <si>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</si>
  <si>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</si>
  <si>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</si>
  <si>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</si>
  <si>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</si>
  <si>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</si>
  <si>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</si>
  <si>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</si>
  <si>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</si>
  <si>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</si>
  <si>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</si>
  <si>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</si>
  <si>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</si>
  <si>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</si>
  <si>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</si>
  <si>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</si>
  <si>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</si>
  <si>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</si>
  <si>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</si>
  <si>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</si>
  <si>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</si>
  <si>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</si>
  <si>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</si>
  <si>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</si>
  <si>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</si>
  <si>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</si>
  <si>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</si>
  <si>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</si>
  <si>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</si>
  <si>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</si>
  <si>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</si>
  <si>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</si>
  <si>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</si>
  <si>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</si>
  <si>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</si>
  <si>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</si>
  <si>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</si>
  <si>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</si>
  <si>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</si>
  <si>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</si>
  <si>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</si>
  <si>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</si>
  <si>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</si>
  <si>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</si>
  <si>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</si>
  <si>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</si>
  <si>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</si>
  <si>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</si>
  <si>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</si>
  <si>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</si>
  <si>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</si>
  <si>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</si>
  <si>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</si>
  <si>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</si>
  <si>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</si>
  <si>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</si>
  <si>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</si>
  <si>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</si>
  <si>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</si>
  <si>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</si>
  <si>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</si>
  <si>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</si>
  <si>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</si>
  <si>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</si>
  <si>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</si>
  <si>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</si>
  <si>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</si>
  <si>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</si>
  <si>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</si>
  <si>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</si>
  <si>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</si>
  <si>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</si>
  <si>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</si>
  <si>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</si>
  <si>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</si>
  <si>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</si>
  <si>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</si>
  <si>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</si>
  <si>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</si>
  <si>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</si>
  <si>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</si>
  <si>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</si>
  <si>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</si>
  <si>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</si>
  <si>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</si>
  <si>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</si>
  <si>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</si>
  <si>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</si>
  <si>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</si>
  <si>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</si>
  <si>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</si>
  <si>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</si>
  <si>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</si>
  <si>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</si>
  <si>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</si>
  <si>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</si>
  <si>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</si>
  <si>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</si>
  <si>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</si>
  <si>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</si>
  <si>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</si>
  <si>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</si>
  <si>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</si>
  <si>
    <t>Еврохолд България АД</t>
  </si>
  <si>
    <t>BG1100114062</t>
  </si>
  <si>
    <t>БФБ София</t>
  </si>
  <si>
    <t>4EH</t>
  </si>
  <si>
    <t>--</t>
  </si>
  <si>
    <t>Трейс Груп Холд АД</t>
  </si>
  <si>
    <t>BG1100049078</t>
  </si>
  <si>
    <t>T57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</si>
</sst>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44196</v>
      </c>
    </row>
    <row r="8" spans="2:3" ht="15.75">
      <c r="B8" s="24" t="s">
        <v>235</v>
      </c>
      <c r="C8" s="266">
        <v>44207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EXPAT BULGARIA SHORT SOFIX 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31.12.2020 г.</v>
      </c>
      <c r="C4" s="662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EXPAT BULGARIA SHORT SOFIX 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31.12.2020 г.</v>
      </c>
      <c r="B4" s="699"/>
      <c r="C4" s="699"/>
      <c r="D4" s="699"/>
      <c r="E4" s="76" t="s">
        <v>914</v>
      </c>
      <c r="F4" s="224">
        <f>ReportedCompletionDate</f>
        <v>44207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8" t="s">
        <v>979</v>
      </c>
      <c r="D116" s="698"/>
      <c r="E116" s="698"/>
      <c r="F116" s="698"/>
      <c r="G116" s="698"/>
    </row>
    <row r="117" spans="3:7" s="545" customFormat="1" ht="15.75">
      <c r="C117" s="698"/>
      <c r="D117" s="698"/>
      <c r="E117" s="698"/>
      <c r="F117" s="698"/>
      <c r="G117" s="698"/>
    </row>
    <row r="118" spans="3:7" s="545" customFormat="1" ht="15.75">
      <c r="C118" s="698"/>
      <c r="D118" s="698"/>
      <c r="E118" s="698"/>
      <c r="F118" s="698"/>
      <c r="G118" s="698"/>
    </row>
    <row r="119" spans="3:7" s="545" customFormat="1" ht="15.75">
      <c r="C119" s="698"/>
      <c r="D119" s="698"/>
      <c r="E119" s="698"/>
      <c r="F119" s="698"/>
      <c r="G119" s="698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EXPAT BULGARIA SHORT SOFIX 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31.12.2020 г.</v>
      </c>
      <c r="B4" s="700"/>
      <c r="C4" s="700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5" customFormat="1" ht="108.75" customHeight="1">
      <c r="A9" s="702"/>
      <c r="B9" s="704"/>
      <c r="C9" s="281" t="s">
        <v>952</v>
      </c>
      <c r="D9" s="706"/>
      <c r="E9" s="707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EXPAT BULGARIA SHORT SOFIX 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01.01.2020 - 31.12.2020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44207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29" sqref="I29:J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SHORT SOFIX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232753</v>
      </c>
      <c r="E11" s="348">
        <f>'1-SB'!D47</f>
        <v>109772</v>
      </c>
      <c r="F11" s="346"/>
    </row>
    <row r="12" spans="2:6" ht="15.75">
      <c r="B12" s="342"/>
      <c r="C12" s="342" t="s">
        <v>1353</v>
      </c>
      <c r="D12" s="347">
        <f>'1-SB'!G47</f>
        <v>232753</v>
      </c>
      <c r="E12" s="348">
        <f>'1-SB'!H47</f>
        <v>109772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222200</v>
      </c>
      <c r="E19" s="347">
        <f>'1-SB'!C25</f>
        <v>222200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222200</v>
      </c>
      <c r="E20" s="357">
        <f>'1-SB'!C22</f>
        <v>222200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120000</v>
      </c>
      <c r="E26" s="361">
        <f>'1-SB'!G11</f>
        <v>120000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440</v>
      </c>
      <c r="E27" s="361">
        <f>'1-SB'!G16</f>
        <v>440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20647</v>
      </c>
      <c r="E28" s="361">
        <f>'1-SB'!G19+'1-SB'!G21</f>
        <v>20647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-1021</v>
      </c>
      <c r="E29" s="361">
        <f>'1-SB'!G20+'1-SB'!G22</f>
        <v>-1021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140066</v>
      </c>
      <c r="E30" s="363">
        <f>'1-SB'!G24</f>
        <v>140066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92687</v>
      </c>
      <c r="E44" s="357">
        <f>'1-SB'!G40</f>
        <v>92687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10553</v>
      </c>
      <c r="E47" s="357">
        <f>'1-SB'!C16+'1-SB'!C37</f>
        <v>10553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Short SOFIX </v>
      </c>
      <c r="B3" s="387" t="str">
        <f aca="true" t="shared" si="1" ref="B3:B34">dfRG</f>
        <v>05-1113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Short SOFIX </v>
      </c>
      <c r="B4" s="387" t="str">
        <f t="shared" si="1"/>
        <v>05-1113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Short SOFIX </v>
      </c>
      <c r="B5" s="387" t="str">
        <f t="shared" si="1"/>
        <v>05-1113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Short SOFIX </v>
      </c>
      <c r="B6" s="387" t="str">
        <f t="shared" si="1"/>
        <v>05-1113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Short SOFIX </v>
      </c>
      <c r="B7" s="387" t="str">
        <f t="shared" si="1"/>
        <v>05-1113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Short SOFIX </v>
      </c>
      <c r="B8" s="387" t="str">
        <f t="shared" si="1"/>
        <v>05-1113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Short SOFIX </v>
      </c>
      <c r="B9" s="387" t="str">
        <f t="shared" si="1"/>
        <v>05-1113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Short SOFIX </v>
      </c>
      <c r="B10" s="387" t="str">
        <f t="shared" si="1"/>
        <v>05-1113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Short SOFIX </v>
      </c>
      <c r="B11" s="387" t="str">
        <f t="shared" si="1"/>
        <v>05-1113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Short SOFIX </v>
      </c>
      <c r="B12" s="387" t="str">
        <f t="shared" si="1"/>
        <v>05-1113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Short SOFIX </v>
      </c>
      <c r="B13" s="387" t="str">
        <f t="shared" si="1"/>
        <v>05-1113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Short SOFIX </v>
      </c>
      <c r="B14" s="387" t="str">
        <f t="shared" si="1"/>
        <v>05-1113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Short SOFIX </v>
      </c>
      <c r="B15" s="387" t="str">
        <f t="shared" si="1"/>
        <v>05-1113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222200</v>
      </c>
    </row>
    <row r="16" spans="1:7" ht="15.75">
      <c r="A16" s="386" t="str">
        <f t="shared" si="0"/>
        <v>Expat Bulgaria Short SOFIX </v>
      </c>
      <c r="B16" s="387" t="str">
        <f t="shared" si="1"/>
        <v>05-1113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Short SOFIX </v>
      </c>
      <c r="B17" s="387" t="str">
        <f t="shared" si="1"/>
        <v>05-1113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Short SOFIX </v>
      </c>
      <c r="B18" s="387" t="str">
        <f t="shared" si="1"/>
        <v>05-1113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222200</v>
      </c>
    </row>
    <row r="19" spans="1:7" ht="15.75">
      <c r="A19" s="386" t="str">
        <f t="shared" si="0"/>
        <v>Expat Bulgaria Short SOFIX </v>
      </c>
      <c r="B19" s="387" t="str">
        <f t="shared" si="1"/>
        <v>05-1113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Short SOFIX </v>
      </c>
      <c r="B20" s="387" t="str">
        <f t="shared" si="1"/>
        <v>05-1113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10553</v>
      </c>
    </row>
    <row r="21" spans="1:7" ht="15.75">
      <c r="A21" s="386" t="str">
        <f t="shared" si="0"/>
        <v>Expat Bulgaria Short SOFIX </v>
      </c>
      <c r="B21" s="387" t="str">
        <f t="shared" si="1"/>
        <v>05-1113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10553</v>
      </c>
    </row>
    <row r="22" spans="1:7" ht="15.75">
      <c r="A22" s="386" t="str">
        <f t="shared" si="0"/>
        <v>Expat Bulgaria Short SOFIX </v>
      </c>
      <c r="B22" s="387" t="str">
        <f t="shared" si="1"/>
        <v>05-1113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Short SOFIX </v>
      </c>
      <c r="B23" s="387" t="str">
        <f t="shared" si="1"/>
        <v>05-1113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Short SOFIX </v>
      </c>
      <c r="B24" s="387" t="str">
        <f t="shared" si="1"/>
        <v>05-1113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Short SOFIX </v>
      </c>
      <c r="B25" s="387" t="str">
        <f t="shared" si="1"/>
        <v>05-1113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Short SOFIX </v>
      </c>
      <c r="B26" s="387" t="str">
        <f t="shared" si="1"/>
        <v>05-1113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Short SOFIX </v>
      </c>
      <c r="B27" s="387" t="str">
        <f t="shared" si="1"/>
        <v>05-1113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Short SOFIX </v>
      </c>
      <c r="B28" s="387" t="str">
        <f t="shared" si="1"/>
        <v>05-1113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Short SOFIX </v>
      </c>
      <c r="B29" s="387" t="str">
        <f t="shared" si="1"/>
        <v>05-1113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Short SOFIX </v>
      </c>
      <c r="B30" s="387" t="str">
        <f t="shared" si="1"/>
        <v>05-1113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10553</v>
      </c>
    </row>
    <row r="31" spans="1:7" ht="15.75">
      <c r="A31" s="386" t="str">
        <f t="shared" si="0"/>
        <v>Expat Bulgaria Short SOFIX </v>
      </c>
      <c r="B31" s="387" t="str">
        <f t="shared" si="1"/>
        <v>05-1113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Short SOFIX </v>
      </c>
      <c r="B32" s="387" t="str">
        <f t="shared" si="1"/>
        <v>05-1113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Short SOFIX </v>
      </c>
      <c r="B33" s="387" t="str">
        <f t="shared" si="1"/>
        <v>05-1113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Short SOFIX </v>
      </c>
      <c r="B34" s="387" t="str">
        <f t="shared" si="1"/>
        <v>05-1113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Short SOFIX </v>
      </c>
      <c r="B35" s="387" t="str">
        <f aca="true" t="shared" si="4" ref="B35:B58">dfRG</f>
        <v>05-1113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Bulgaria Short SOFIX </v>
      </c>
      <c r="B36" s="387" t="str">
        <f t="shared" si="4"/>
        <v>05-1113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Bulgaria Short SOFIX </v>
      </c>
      <c r="B37" s="387" t="str">
        <f t="shared" si="4"/>
        <v>05-1113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Short SOFIX </v>
      </c>
      <c r="B38" s="387" t="str">
        <f t="shared" si="4"/>
        <v>05-1113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232753</v>
      </c>
    </row>
    <row r="39" spans="1:7" ht="15.75">
      <c r="A39" s="386" t="str">
        <f t="shared" si="3"/>
        <v>Expat Bulgaria Short SOFIX </v>
      </c>
      <c r="B39" s="387" t="str">
        <f t="shared" si="4"/>
        <v>05-1113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232753</v>
      </c>
    </row>
    <row r="40" spans="1:7" ht="15.75">
      <c r="A40" s="405" t="str">
        <f t="shared" si="3"/>
        <v>Expat Bulgaria Short SOFIX </v>
      </c>
      <c r="B40" s="406" t="str">
        <f t="shared" si="4"/>
        <v>05-1113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Short SOFIX </v>
      </c>
      <c r="B41" s="406" t="str">
        <f t="shared" si="4"/>
        <v>05-1113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120000</v>
      </c>
    </row>
    <row r="42" spans="1:7" ht="15.75">
      <c r="A42" s="405" t="str">
        <f t="shared" si="3"/>
        <v>Expat Bulgaria Short SOFIX </v>
      </c>
      <c r="B42" s="406" t="str">
        <f t="shared" si="4"/>
        <v>05-1113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Short SOFIX </v>
      </c>
      <c r="B43" s="406" t="str">
        <f t="shared" si="4"/>
        <v>05-1113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440</v>
      </c>
    </row>
    <row r="44" spans="1:7" ht="15.75">
      <c r="A44" s="405" t="str">
        <f t="shared" si="3"/>
        <v>Expat Bulgaria Short SOFIX </v>
      </c>
      <c r="B44" s="406" t="str">
        <f t="shared" si="4"/>
        <v>05-1113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Short SOFIX </v>
      </c>
      <c r="B45" s="406" t="str">
        <f t="shared" si="4"/>
        <v>05-1113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Short SOFIX </v>
      </c>
      <c r="B46" s="406" t="str">
        <f t="shared" si="4"/>
        <v>05-1113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440</v>
      </c>
    </row>
    <row r="47" spans="1:7" ht="15.75">
      <c r="A47" s="405" t="str">
        <f t="shared" si="3"/>
        <v>Expat Bulgaria Short SOFIX </v>
      </c>
      <c r="B47" s="406" t="str">
        <f t="shared" si="4"/>
        <v>05-1113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Short SOFIX </v>
      </c>
      <c r="B48" s="406" t="str">
        <f t="shared" si="4"/>
        <v>05-1113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-1021</v>
      </c>
    </row>
    <row r="49" spans="1:7" ht="15.75">
      <c r="A49" s="405" t="str">
        <f t="shared" si="3"/>
        <v>Expat Bulgaria Short SOFIX </v>
      </c>
      <c r="B49" s="406" t="str">
        <f t="shared" si="4"/>
        <v>05-1113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Expat Bulgaria Short SOFIX </v>
      </c>
      <c r="B50" s="406" t="str">
        <f t="shared" si="4"/>
        <v>05-1113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-1021</v>
      </c>
    </row>
    <row r="51" spans="1:7" ht="15.75">
      <c r="A51" s="405" t="str">
        <f t="shared" si="3"/>
        <v>Expat Bulgaria Short SOFIX </v>
      </c>
      <c r="B51" s="406" t="str">
        <f t="shared" si="4"/>
        <v>05-1113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20647</v>
      </c>
    </row>
    <row r="52" spans="1:7" ht="15.75">
      <c r="A52" s="405" t="str">
        <f t="shared" si="3"/>
        <v>Expat Bulgaria Short SOFIX </v>
      </c>
      <c r="B52" s="406" t="str">
        <f t="shared" si="4"/>
        <v>05-1113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Bulgaria Short SOFIX </v>
      </c>
      <c r="B53" s="406" t="str">
        <f t="shared" si="4"/>
        <v>05-1113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19626</v>
      </c>
    </row>
    <row r="54" spans="1:7" ht="15.75">
      <c r="A54" s="405" t="str">
        <f t="shared" si="3"/>
        <v>Expat Bulgaria Short SOFIX </v>
      </c>
      <c r="B54" s="406" t="str">
        <f t="shared" si="4"/>
        <v>05-1113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140066</v>
      </c>
    </row>
    <row r="55" spans="1:7" ht="15.75">
      <c r="A55" s="405" t="str">
        <f t="shared" si="3"/>
        <v>Expat Bulgaria Short SOFIX </v>
      </c>
      <c r="B55" s="406" t="str">
        <f t="shared" si="4"/>
        <v>05-1113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Short SOFIX </v>
      </c>
      <c r="B56" s="406" t="str">
        <f t="shared" si="4"/>
        <v>05-1113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Short SOFIX </v>
      </c>
      <c r="B57" s="406" t="str">
        <f t="shared" si="4"/>
        <v>05-1113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320</v>
      </c>
    </row>
    <row r="58" spans="1:7" ht="15.75">
      <c r="A58" s="405" t="str">
        <f t="shared" si="3"/>
        <v>Expat Bulgaria Short SOFIX </v>
      </c>
      <c r="B58" s="406" t="str">
        <f t="shared" si="4"/>
        <v>05-1113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120</v>
      </c>
    </row>
    <row r="60" spans="1:7" ht="15.75">
      <c r="A60" s="405" t="str">
        <f aca="true" t="shared" si="6" ref="A60:A81">dfName</f>
        <v>Expat Bulgaria Short SOFIX </v>
      </c>
      <c r="B60" s="406" t="str">
        <f aca="true" t="shared" si="7" ref="B60:B81">dfRG</f>
        <v>05-1113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Short SOFIX </v>
      </c>
      <c r="B61" s="406" t="str">
        <f t="shared" si="7"/>
        <v>05-1113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92346</v>
      </c>
    </row>
    <row r="62" spans="1:7" ht="15.75">
      <c r="A62" s="405" t="str">
        <f t="shared" si="6"/>
        <v>Expat Bulgaria Short SOFIX </v>
      </c>
      <c r="B62" s="406" t="str">
        <f t="shared" si="7"/>
        <v>05-1113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Short SOFIX </v>
      </c>
      <c r="B63" s="406" t="str">
        <f t="shared" si="7"/>
        <v>05-1113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Short SOFIX </v>
      </c>
      <c r="B64" s="406" t="str">
        <f t="shared" si="7"/>
        <v>05-1113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Short SOFIX </v>
      </c>
      <c r="B65" s="406" t="str">
        <f t="shared" si="7"/>
        <v>05-1113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Short SOFIX </v>
      </c>
      <c r="B66" s="406" t="str">
        <f t="shared" si="7"/>
        <v>05-1113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Short SOFIX </v>
      </c>
      <c r="B67" s="406" t="str">
        <f t="shared" si="7"/>
        <v>05-1113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Short SOFIX </v>
      </c>
      <c r="B68" s="406" t="str">
        <f t="shared" si="7"/>
        <v>05-1113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21</v>
      </c>
    </row>
    <row r="69" spans="1:7" ht="15.75">
      <c r="A69" s="405" t="str">
        <f t="shared" si="6"/>
        <v>Expat Bulgaria Short SOFIX </v>
      </c>
      <c r="B69" s="406" t="str">
        <f t="shared" si="7"/>
        <v>05-1113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92687</v>
      </c>
    </row>
    <row r="70" spans="1:7" ht="15.75">
      <c r="A70" s="405" t="str">
        <f t="shared" si="6"/>
        <v>Expat Bulgaria Short SOFIX </v>
      </c>
      <c r="B70" s="406" t="str">
        <f t="shared" si="7"/>
        <v>05-1113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232753</v>
      </c>
    </row>
    <row r="71" spans="1:7" ht="15.75">
      <c r="A71" s="423" t="str">
        <f t="shared" si="6"/>
        <v>Expat Bulgaria Short SOFIX </v>
      </c>
      <c r="B71" s="424" t="str">
        <f t="shared" si="7"/>
        <v>05-1113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Short SOFIX </v>
      </c>
      <c r="B72" s="424" t="str">
        <f t="shared" si="7"/>
        <v>05-1113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Short SOFIX </v>
      </c>
      <c r="B73" s="424" t="str">
        <f t="shared" si="7"/>
        <v>05-1113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924</v>
      </c>
    </row>
    <row r="74" spans="1:7" ht="31.5">
      <c r="A74" s="423" t="str">
        <f t="shared" si="6"/>
        <v>Expat Bulgaria Short SOFIX </v>
      </c>
      <c r="B74" s="424" t="str">
        <f t="shared" si="7"/>
        <v>05-1113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Bulgaria Short SOFIX </v>
      </c>
      <c r="B75" s="424" t="str">
        <f t="shared" si="7"/>
        <v>05-1113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42699</v>
      </c>
    </row>
    <row r="76" spans="1:7" ht="15.75">
      <c r="A76" s="423" t="str">
        <f t="shared" si="6"/>
        <v>Expat Bulgaria Short SOFIX </v>
      </c>
      <c r="B76" s="424" t="str">
        <f t="shared" si="7"/>
        <v>05-1113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Short SOFIX </v>
      </c>
      <c r="B77" s="424" t="str">
        <f t="shared" si="7"/>
        <v>05-1113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5906</v>
      </c>
    </row>
    <row r="78" spans="1:7" ht="15.75">
      <c r="A78" s="423" t="str">
        <f t="shared" si="6"/>
        <v>Expat Bulgaria Short SOFIX </v>
      </c>
      <c r="B78" s="424" t="str">
        <f t="shared" si="7"/>
        <v>05-1113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49529</v>
      </c>
    </row>
    <row r="79" spans="1:7" ht="15.75">
      <c r="A79" s="423" t="str">
        <f t="shared" si="6"/>
        <v>Expat Bulgaria Short SOFIX </v>
      </c>
      <c r="B79" s="424" t="str">
        <f t="shared" si="7"/>
        <v>05-1113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Short SOFIX </v>
      </c>
      <c r="B80" s="424" t="str">
        <f t="shared" si="7"/>
        <v>05-1113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Short SOFIX </v>
      </c>
      <c r="B81" s="424" t="str">
        <f t="shared" si="7"/>
        <v>05-1113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1407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Short SOFIX </v>
      </c>
      <c r="B83" s="424" t="str">
        <f aca="true" t="shared" si="10" ref="B83:B109">dfRG</f>
        <v>05-1113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Short SOFIX </v>
      </c>
      <c r="B84" s="424" t="str">
        <f t="shared" si="10"/>
        <v>05-1113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Short SOFIX </v>
      </c>
      <c r="B85" s="424" t="str">
        <f t="shared" si="10"/>
        <v>05-1113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1407</v>
      </c>
    </row>
    <row r="86" spans="1:7" ht="15.75">
      <c r="A86" s="423" t="str">
        <f t="shared" si="9"/>
        <v>Expat Bulgaria Short SOFIX </v>
      </c>
      <c r="B86" s="424" t="str">
        <f t="shared" si="10"/>
        <v>05-1113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50936</v>
      </c>
    </row>
    <row r="87" spans="1:7" ht="15.75">
      <c r="A87" s="423" t="str">
        <f t="shared" si="9"/>
        <v>Expat Bulgaria Short SOFIX </v>
      </c>
      <c r="B87" s="424" t="str">
        <f t="shared" si="10"/>
        <v>05-1113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20647</v>
      </c>
    </row>
    <row r="88" spans="1:7" ht="15.75">
      <c r="A88" s="423" t="str">
        <f t="shared" si="9"/>
        <v>Expat Bulgaria Short SOFIX </v>
      </c>
      <c r="B88" s="424" t="str">
        <f t="shared" si="10"/>
        <v>05-1113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Short SOFIX </v>
      </c>
      <c r="B89" s="424" t="str">
        <f t="shared" si="10"/>
        <v>05-1113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20647</v>
      </c>
    </row>
    <row r="90" spans="1:7" ht="15.75">
      <c r="A90" s="423" t="str">
        <f t="shared" si="9"/>
        <v>Expat Bulgaria Short SOFIX </v>
      </c>
      <c r="B90" s="424" t="str">
        <f t="shared" si="10"/>
        <v>05-1113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71583</v>
      </c>
    </row>
    <row r="91" spans="1:7" ht="15.75">
      <c r="A91" s="434" t="str">
        <f t="shared" si="9"/>
        <v>Expat Bulgaria Short SOFIX </v>
      </c>
      <c r="B91" s="435" t="str">
        <f t="shared" si="10"/>
        <v>05-1113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Short SOFIX </v>
      </c>
      <c r="B92" s="435" t="str">
        <f t="shared" si="10"/>
        <v>05-1113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Short SOFIX </v>
      </c>
      <c r="B93" s="435" t="str">
        <f t="shared" si="10"/>
        <v>05-1113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Expat Bulgaria Short SOFIX </v>
      </c>
      <c r="B94" s="435" t="str">
        <f t="shared" si="10"/>
        <v>05-1113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Bulgaria Short SOFIX </v>
      </c>
      <c r="B95" s="435" t="str">
        <f t="shared" si="10"/>
        <v>05-1113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71583</v>
      </c>
    </row>
    <row r="96" spans="1:7" ht="15.75">
      <c r="A96" s="434" t="str">
        <f t="shared" si="9"/>
        <v>Expat Bulgaria Short SOFIX </v>
      </c>
      <c r="B96" s="435" t="str">
        <f t="shared" si="10"/>
        <v>05-1113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Short SOFIX </v>
      </c>
      <c r="B97" s="435" t="str">
        <f t="shared" si="10"/>
        <v>05-1113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Short SOFIX </v>
      </c>
      <c r="B98" s="435" t="str">
        <f t="shared" si="10"/>
        <v>05-1113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Bulgaria Short SOFIX </v>
      </c>
      <c r="B99" s="435" t="str">
        <f t="shared" si="10"/>
        <v>05-1113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71583</v>
      </c>
    </row>
    <row r="100" spans="1:7" ht="15.75">
      <c r="A100" s="434" t="str">
        <f t="shared" si="9"/>
        <v>Expat Bulgaria Short SOFIX </v>
      </c>
      <c r="B100" s="435" t="str">
        <f t="shared" si="10"/>
        <v>05-1113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Short SOFIX </v>
      </c>
      <c r="B101" s="435" t="str">
        <f t="shared" si="10"/>
        <v>05-1113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Short SOFIX </v>
      </c>
      <c r="B102" s="435" t="str">
        <f t="shared" si="10"/>
        <v>05-1113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71583</v>
      </c>
    </row>
    <row r="103" spans="1:7" ht="15.75">
      <c r="A103" s="434" t="str">
        <f t="shared" si="9"/>
        <v>Expat Bulgaria Short SOFIX </v>
      </c>
      <c r="B103" s="435" t="str">
        <f t="shared" si="10"/>
        <v>05-1113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Bulgaria Short SOFIX </v>
      </c>
      <c r="B104" s="435" t="str">
        <f t="shared" si="10"/>
        <v>05-1113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Short SOFIX </v>
      </c>
      <c r="B105" s="435" t="str">
        <f t="shared" si="10"/>
        <v>05-1113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Bulgaria Short SOFIX </v>
      </c>
      <c r="B106" s="435" t="str">
        <f t="shared" si="10"/>
        <v>05-1113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71583</v>
      </c>
    </row>
    <row r="107" spans="1:7" ht="15.75">
      <c r="A107" s="446" t="str">
        <f t="shared" si="9"/>
        <v>Expat Bulgaria Short SOFIX </v>
      </c>
      <c r="B107" s="447" t="str">
        <f t="shared" si="10"/>
        <v>05-1113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Short SOFIX </v>
      </c>
      <c r="B108" s="447" t="str">
        <f t="shared" si="10"/>
        <v>05-1113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9940</v>
      </c>
    </row>
    <row r="109" spans="1:7" ht="31.5">
      <c r="A109" s="446" t="str">
        <f t="shared" si="9"/>
        <v>Expat Bulgaria Short SOFIX </v>
      </c>
      <c r="B109" s="447" t="str">
        <f t="shared" si="10"/>
        <v>05-1113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Short SOFIX </v>
      </c>
      <c r="B110" s="447" t="str">
        <f aca="true" t="shared" si="13" ref="B110:B141">dfRG</f>
        <v>05-1113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Short SOFIX </v>
      </c>
      <c r="B111" s="447" t="str">
        <f t="shared" si="13"/>
        <v>05-1113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Short SOFIX </v>
      </c>
      <c r="B112" s="447" t="str">
        <f t="shared" si="13"/>
        <v>05-1113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Short SOFIX </v>
      </c>
      <c r="B113" s="447" t="str">
        <f t="shared" si="13"/>
        <v>05-1113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7323</v>
      </c>
    </row>
    <row r="114" spans="1:7" ht="31.5">
      <c r="A114" s="446" t="str">
        <f t="shared" si="12"/>
        <v>Expat Bulgaria Short SOFIX </v>
      </c>
      <c r="B114" s="447" t="str">
        <f t="shared" si="13"/>
        <v>05-1113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17263</v>
      </c>
    </row>
    <row r="115" spans="1:7" ht="15.75">
      <c r="A115" s="446" t="str">
        <f t="shared" si="12"/>
        <v>Expat Bulgaria Short SOFIX </v>
      </c>
      <c r="B115" s="447" t="str">
        <f t="shared" si="13"/>
        <v>05-1113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Short SOFIX </v>
      </c>
      <c r="B116" s="447" t="str">
        <f t="shared" si="13"/>
        <v>05-1113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100883</v>
      </c>
    </row>
    <row r="117" spans="1:7" ht="31.5">
      <c r="A117" s="446" t="str">
        <f t="shared" si="12"/>
        <v>Expat Bulgaria Short SOFIX </v>
      </c>
      <c r="B117" s="447" t="str">
        <f t="shared" si="13"/>
        <v>05-1113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Short SOFIX </v>
      </c>
      <c r="B118" s="447" t="str">
        <f t="shared" si="13"/>
        <v>05-1113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-807</v>
      </c>
    </row>
    <row r="119" spans="1:7" ht="15.75">
      <c r="A119" s="446" t="str">
        <f t="shared" si="12"/>
        <v>Expat Bulgaria Short SOFIX </v>
      </c>
      <c r="B119" s="447" t="str">
        <f t="shared" si="13"/>
        <v>05-1113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Expat Bulgaria Short SOFIX </v>
      </c>
      <c r="B120" s="447" t="str">
        <f t="shared" si="13"/>
        <v>05-1113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-1371</v>
      </c>
    </row>
    <row r="121" spans="1:7" ht="15.75">
      <c r="A121" s="446" t="str">
        <f t="shared" si="12"/>
        <v>Expat Bulgaria Short SOFIX </v>
      </c>
      <c r="B121" s="447" t="str">
        <f t="shared" si="13"/>
        <v>05-1113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-2400</v>
      </c>
    </row>
    <row r="122" spans="1:7" ht="15.75">
      <c r="A122" s="446" t="str">
        <f t="shared" si="12"/>
        <v>Expat Bulgaria Short SOFIX </v>
      </c>
      <c r="B122" s="447" t="str">
        <f t="shared" si="13"/>
        <v>05-1113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Bulgaria Short SOFIX </v>
      </c>
      <c r="B123" s="447" t="str">
        <f t="shared" si="13"/>
        <v>05-1113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-1140</v>
      </c>
    </row>
    <row r="124" spans="1:7" ht="31.5">
      <c r="A124" s="446" t="str">
        <f t="shared" si="12"/>
        <v>Expat Bulgaria Short SOFIX </v>
      </c>
      <c r="B124" s="447" t="str">
        <f t="shared" si="13"/>
        <v>05-1113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95165</v>
      </c>
    </row>
    <row r="125" spans="1:7" ht="15.75">
      <c r="A125" s="446" t="str">
        <f t="shared" si="12"/>
        <v>Expat Bulgaria Short SOFIX </v>
      </c>
      <c r="B125" s="447" t="str">
        <f t="shared" si="13"/>
        <v>05-1113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Short SOFIX </v>
      </c>
      <c r="B126" s="447" t="str">
        <f t="shared" si="13"/>
        <v>05-1113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Short SOFIX </v>
      </c>
      <c r="B127" s="447" t="str">
        <f t="shared" si="13"/>
        <v>05-1113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Short SOFIX </v>
      </c>
      <c r="B128" s="447" t="str">
        <f t="shared" si="13"/>
        <v>05-1113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Short SOFIX </v>
      </c>
      <c r="B129" s="447" t="str">
        <f t="shared" si="13"/>
        <v>05-1113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Short SOFIX </v>
      </c>
      <c r="B130" s="447" t="str">
        <f t="shared" si="13"/>
        <v>05-1113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Short SOFIX </v>
      </c>
      <c r="B131" s="447" t="str">
        <f t="shared" si="13"/>
        <v>05-1113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Short SOFIX </v>
      </c>
      <c r="B132" s="447" t="str">
        <f t="shared" si="13"/>
        <v>05-1113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112428</v>
      </c>
    </row>
    <row r="133" spans="1:7" ht="31.5">
      <c r="A133" s="446" t="str">
        <f t="shared" si="12"/>
        <v>Expat Bulgaria Short SOFIX </v>
      </c>
      <c r="B133" s="447" t="str">
        <f t="shared" si="13"/>
        <v>05-1113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109772</v>
      </c>
    </row>
    <row r="134" spans="1:7" ht="31.5">
      <c r="A134" s="446" t="str">
        <f t="shared" si="12"/>
        <v>Expat Bulgaria Short SOFIX </v>
      </c>
      <c r="B134" s="447" t="str">
        <f t="shared" si="13"/>
        <v>05-1113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222200</v>
      </c>
    </row>
    <row r="135" spans="1:7" ht="15.75">
      <c r="A135" s="446" t="str">
        <f t="shared" si="12"/>
        <v>Expat Bulgaria Short SOFIX </v>
      </c>
      <c r="B135" s="447" t="str">
        <f t="shared" si="13"/>
        <v>05-1113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222200</v>
      </c>
    </row>
    <row r="136" spans="1:7" ht="31.5">
      <c r="A136" s="434" t="str">
        <f t="shared" si="12"/>
        <v>Expat Bulgaria Short SOFIX </v>
      </c>
      <c r="B136" s="435" t="str">
        <f t="shared" si="13"/>
        <v>05-1113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Short SOFIX </v>
      </c>
      <c r="B137" s="435" t="str">
        <f t="shared" si="13"/>
        <v>05-1113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109479</v>
      </c>
    </row>
    <row r="138" spans="1:7" ht="31.5">
      <c r="A138" s="434" t="str">
        <f t="shared" si="12"/>
        <v>Expat Bulgaria Short SOFIX </v>
      </c>
      <c r="B138" s="435" t="str">
        <f t="shared" si="13"/>
        <v>05-1113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Bulgaria Short SOFIX </v>
      </c>
      <c r="B139" s="435" t="str">
        <f t="shared" si="13"/>
        <v>05-1113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Bulgaria Short SOFIX </v>
      </c>
      <c r="B140" s="435" t="str">
        <f t="shared" si="13"/>
        <v>05-1113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Bulgaria Short SOFIX </v>
      </c>
      <c r="B141" s="435" t="str">
        <f t="shared" si="13"/>
        <v>05-1113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109479</v>
      </c>
    </row>
    <row r="142" spans="1:7" ht="31.5">
      <c r="A142" s="434" t="str">
        <f aca="true" t="shared" si="15" ref="A142:A155">dfName</f>
        <v>Expat Bulgaria Short SOFIX </v>
      </c>
      <c r="B142" s="435" t="str">
        <f aca="true" t="shared" si="16" ref="B142:B155">dfRG</f>
        <v>05-1113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9940</v>
      </c>
    </row>
    <row r="143" spans="1:7" ht="31.5">
      <c r="A143" s="434" t="str">
        <f t="shared" si="15"/>
        <v>Expat Bulgaria Short SOFIX </v>
      </c>
      <c r="B143" s="435" t="str">
        <f t="shared" si="16"/>
        <v>05-1113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10000</v>
      </c>
    </row>
    <row r="144" spans="1:7" ht="31.5">
      <c r="A144" s="434" t="str">
        <f t="shared" si="15"/>
        <v>Expat Bulgaria Short SOFIX </v>
      </c>
      <c r="B144" s="435" t="str">
        <f t="shared" si="16"/>
        <v>05-1113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-60</v>
      </c>
    </row>
    <row r="145" spans="1:7" ht="31.5">
      <c r="A145" s="434" t="str">
        <f t="shared" si="15"/>
        <v>Expat Bulgaria Short SOFIX </v>
      </c>
      <c r="B145" s="435" t="str">
        <f t="shared" si="16"/>
        <v>05-1113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20647</v>
      </c>
    </row>
    <row r="146" spans="1:7" ht="31.5">
      <c r="A146" s="434" t="str">
        <f t="shared" si="15"/>
        <v>Expat Bulgaria Short SOFIX </v>
      </c>
      <c r="B146" s="435" t="str">
        <f t="shared" si="16"/>
        <v>05-1113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Short SOFIX </v>
      </c>
      <c r="B147" s="435" t="str">
        <f t="shared" si="16"/>
        <v>05-1113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Short SOFIX </v>
      </c>
      <c r="B148" s="435" t="str">
        <f t="shared" si="16"/>
        <v>05-1113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Short SOFIX </v>
      </c>
      <c r="B149" s="435" t="str">
        <f t="shared" si="16"/>
        <v>05-1113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Short SOFIX </v>
      </c>
      <c r="B150" s="435" t="str">
        <f t="shared" si="16"/>
        <v>05-1113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Short SOFIX </v>
      </c>
      <c r="B151" s="435" t="str">
        <f t="shared" si="16"/>
        <v>05-1113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Short SOFIX </v>
      </c>
      <c r="B152" s="435" t="str">
        <f t="shared" si="16"/>
        <v>05-1113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Short SOFIX </v>
      </c>
      <c r="B153" s="435" t="str">
        <f t="shared" si="16"/>
        <v>05-1113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Short SOFIX </v>
      </c>
      <c r="B154" s="435" t="str">
        <f t="shared" si="16"/>
        <v>05-1113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Short SOFIX </v>
      </c>
      <c r="B155" s="435" t="str">
        <f t="shared" si="16"/>
        <v>05-1113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Bulgaria Short SOFIX </v>
      </c>
      <c r="B157" s="435" t="str">
        <f aca="true" t="shared" si="19" ref="B157:B199">dfRG</f>
        <v>05-1113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140066</v>
      </c>
    </row>
    <row r="158" spans="1:7" ht="31.5">
      <c r="A158" s="434" t="str">
        <f t="shared" si="18"/>
        <v>Expat Bulgaria Short SOFIX </v>
      </c>
      <c r="B158" s="435" t="str">
        <f t="shared" si="19"/>
        <v>05-1113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Short SOFIX </v>
      </c>
      <c r="B159" s="435" t="str">
        <f t="shared" si="19"/>
        <v>05-1113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140066</v>
      </c>
    </row>
    <row r="160" spans="1:7" ht="15.75">
      <c r="A160" s="475" t="str">
        <f t="shared" si="18"/>
        <v>Expat Bulgaria Short SOFIX </v>
      </c>
      <c r="B160" s="476" t="str">
        <f t="shared" si="19"/>
        <v>05-1113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Expat Bulgaria Short SOFIX </v>
      </c>
      <c r="B161" s="476" t="str">
        <f t="shared" si="19"/>
        <v>05-1113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110000</v>
      </c>
    </row>
    <row r="162" spans="1:7" ht="15.75">
      <c r="A162" s="475" t="str">
        <f t="shared" si="18"/>
        <v>Expat Bulgaria Short SOFIX </v>
      </c>
      <c r="B162" s="476" t="str">
        <f t="shared" si="19"/>
        <v>05-1113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120000</v>
      </c>
    </row>
    <row r="163" spans="1:7" ht="15.75">
      <c r="A163" s="475" t="str">
        <f t="shared" si="18"/>
        <v>Expat Bulgaria Short SOFIX </v>
      </c>
      <c r="B163" s="476" t="str">
        <f t="shared" si="19"/>
        <v>05-1113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10000</v>
      </c>
    </row>
    <row r="164" spans="1:7" ht="31.5">
      <c r="A164" s="475" t="str">
        <f t="shared" si="18"/>
        <v>Expat Bulgaria Short SOFIX </v>
      </c>
      <c r="B164" s="476" t="str">
        <f t="shared" si="19"/>
        <v>05-1113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'5-DI'!D15</f>
        <v>9940</v>
      </c>
    </row>
    <row r="165" spans="1:7" ht="15.75">
      <c r="A165" s="475" t="str">
        <f t="shared" si="18"/>
        <v>Expat Bulgaria Short SOFIX </v>
      </c>
      <c r="B165" s="476" t="str">
        <f t="shared" si="19"/>
        <v>05-1113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Bulgaria Short SOFIX </v>
      </c>
      <c r="B166" s="476" t="str">
        <f t="shared" si="19"/>
        <v>05-1113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Bulgaria Short SOFIX </v>
      </c>
      <c r="B167" s="476" t="str">
        <f t="shared" si="19"/>
        <v>05-1113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0.9953</v>
      </c>
    </row>
    <row r="168" spans="1:7" ht="31.5">
      <c r="A168" s="475" t="str">
        <f t="shared" si="18"/>
        <v>Expat Bulgaria Short SOFIX </v>
      </c>
      <c r="B168" s="476" t="str">
        <f t="shared" si="19"/>
        <v>05-1113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1.1672</v>
      </c>
    </row>
    <row r="169" spans="1:7" ht="15.75">
      <c r="A169" s="475" t="str">
        <f t="shared" si="18"/>
        <v>Expat Bulgaria Short SOFIX </v>
      </c>
      <c r="B169" s="476" t="str">
        <f t="shared" si="19"/>
        <v>05-1113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1398</v>
      </c>
    </row>
    <row r="170" spans="1:7" ht="15.75">
      <c r="A170" s="475" t="str">
        <f t="shared" si="18"/>
        <v>Expat Bulgaria Short SOFIX </v>
      </c>
      <c r="B170" s="476" t="str">
        <f t="shared" si="19"/>
        <v>05-1113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2400</v>
      </c>
    </row>
    <row r="171" spans="1:7" ht="15.75">
      <c r="A171" s="475" t="str">
        <f t="shared" si="18"/>
        <v>Expat Bulgaria Short SOFIX </v>
      </c>
      <c r="B171" s="476" t="str">
        <f t="shared" si="19"/>
        <v>05-1113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Expat Bulgaria Short SOFIX </v>
      </c>
      <c r="B172" s="476" t="str">
        <f t="shared" si="19"/>
        <v>05-1113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0.1727</v>
      </c>
    </row>
    <row r="173" spans="1:7" ht="15.75">
      <c r="A173" s="475" t="str">
        <f t="shared" si="18"/>
        <v>Expat Bulgaria Short SOFIX </v>
      </c>
      <c r="B173" s="476" t="str">
        <f t="shared" si="19"/>
        <v>05-1113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0.2781</v>
      </c>
    </row>
    <row r="174" spans="1:7" ht="15.75">
      <c r="A174" s="475" t="str">
        <f t="shared" si="18"/>
        <v>Expat Bulgaria Short SOFIX </v>
      </c>
      <c r="B174" s="476" t="str">
        <f t="shared" si="19"/>
        <v>05-1113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0.1727</v>
      </c>
    </row>
    <row r="175" spans="1:7" ht="15.75">
      <c r="A175" s="475" t="str">
        <f t="shared" si="18"/>
        <v>Expat Bulgaria Short SOFIX </v>
      </c>
      <c r="B175" s="476" t="str">
        <f t="shared" si="19"/>
        <v>05-1113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0.1534</v>
      </c>
    </row>
    <row r="176" spans="1:7" ht="31.5">
      <c r="A176" s="446" t="str">
        <f t="shared" si="18"/>
        <v>Expat Bulgaria Short SOFIX </v>
      </c>
      <c r="B176" s="447" t="str">
        <f t="shared" si="19"/>
        <v>05-1113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Bulgaria Short SOFIX </v>
      </c>
      <c r="B177" s="447" t="str">
        <f t="shared" si="19"/>
        <v>05-1113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Bulgaria Short SOFIX </v>
      </c>
      <c r="B178" s="447" t="str">
        <f t="shared" si="19"/>
        <v>05-1113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Bulgaria Short SOFIX </v>
      </c>
      <c r="B179" s="447" t="str">
        <f t="shared" si="19"/>
        <v>05-1113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Bulgaria Short SOFIX </v>
      </c>
      <c r="B180" s="447" t="str">
        <f t="shared" si="19"/>
        <v>05-1113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Bulgaria Short SOFIX </v>
      </c>
      <c r="B181" s="447" t="str">
        <f t="shared" si="19"/>
        <v>05-1113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Bulgaria Short SOFIX </v>
      </c>
      <c r="B182" s="447" t="str">
        <f t="shared" si="19"/>
        <v>05-1113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Bulgaria Short SOFIX </v>
      </c>
      <c r="B183" s="467" t="str">
        <f t="shared" si="19"/>
        <v>05-1113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Bulgaria Short SOFIX </v>
      </c>
      <c r="B184" s="467" t="str">
        <f t="shared" si="19"/>
        <v>05-1113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Bulgaria Short SOFIX </v>
      </c>
      <c r="B185" s="467" t="str">
        <f t="shared" si="19"/>
        <v>05-1113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Bulgaria Short SOFIX </v>
      </c>
      <c r="B186" s="467" t="str">
        <f t="shared" si="19"/>
        <v>05-1113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Bulgaria Short SOFIX </v>
      </c>
      <c r="B187" s="467" t="str">
        <f t="shared" si="19"/>
        <v>05-1113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Bulgaria Short SOFIX </v>
      </c>
      <c r="B188" s="467" t="str">
        <f t="shared" si="19"/>
        <v>05-1113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Bulgaria Short SOFIX </v>
      </c>
      <c r="B189" s="467" t="str">
        <f t="shared" si="19"/>
        <v>05-1113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Bulgaria Short SOFIX </v>
      </c>
      <c r="B190" s="467" t="str">
        <f t="shared" si="19"/>
        <v>05-1113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Bulgaria Short SOFIX </v>
      </c>
      <c r="B191" s="467" t="str">
        <f t="shared" si="19"/>
        <v>05-1113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Bulgaria Short SOFIX </v>
      </c>
      <c r="B192" s="467" t="str">
        <f t="shared" si="19"/>
        <v>05-1113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Bulgaria Short SOFIX </v>
      </c>
      <c r="B193" s="467" t="str">
        <f t="shared" si="19"/>
        <v>05-1113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Bulgaria Short SOFIX </v>
      </c>
      <c r="B194" s="467" t="str">
        <f t="shared" si="19"/>
        <v>05-1113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Bulgaria Short SOFIX </v>
      </c>
      <c r="B195" s="467" t="str">
        <f t="shared" si="19"/>
        <v>05-1113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Bulgaria Short SOFIX </v>
      </c>
      <c r="B196" s="467" t="str">
        <f t="shared" si="19"/>
        <v>05-1113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Bulgaria Short SOFIX </v>
      </c>
      <c r="B197" s="476" t="str">
        <f t="shared" si="19"/>
        <v>05-1113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Bulgaria Short SOFIX </v>
      </c>
      <c r="B198" s="476" t="str">
        <f t="shared" si="19"/>
        <v>05-1113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Bulgaria Short SOFIX </v>
      </c>
      <c r="B199" s="476" t="str">
        <f t="shared" si="19"/>
        <v>05-1113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320</v>
      </c>
    </row>
    <row r="200" spans="1:7" ht="15.75">
      <c r="A200" s="475" t="str">
        <f aca="true" t="shared" si="21" ref="A200:A212">dfName</f>
        <v>Expat Bulgaria Short SOFIX </v>
      </c>
      <c r="B200" s="476" t="str">
        <f aca="true" t="shared" si="22" ref="B200:B212">dfRG</f>
        <v>05-1113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200</v>
      </c>
    </row>
    <row r="201" spans="1:7" ht="15.75">
      <c r="A201" s="475" t="str">
        <f t="shared" si="21"/>
        <v>Expat Bulgaria Short SOFIX </v>
      </c>
      <c r="B201" s="476" t="str">
        <f t="shared" si="22"/>
        <v>05-1113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120</v>
      </c>
    </row>
    <row r="202" spans="1:7" ht="15.75">
      <c r="A202" s="475" t="str">
        <f t="shared" si="21"/>
        <v>Expat Bulgaria Short SOFIX </v>
      </c>
      <c r="B202" s="476" t="str">
        <f t="shared" si="22"/>
        <v>05-1113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Bulgaria Short SOFIX </v>
      </c>
      <c r="B203" s="476" t="str">
        <f t="shared" si="22"/>
        <v>05-1113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92346</v>
      </c>
    </row>
    <row r="204" spans="1:7" ht="15.75">
      <c r="A204" s="475" t="str">
        <f t="shared" si="21"/>
        <v>Expat Bulgaria Short SOFIX </v>
      </c>
      <c r="B204" s="476" t="str">
        <f t="shared" si="22"/>
        <v>05-1113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Bulgaria Short SOFIX </v>
      </c>
      <c r="B205" s="476" t="str">
        <f t="shared" si="22"/>
        <v>05-1113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Bulgaria Short SOFIX </v>
      </c>
      <c r="B206" s="476" t="str">
        <f t="shared" si="22"/>
        <v>05-1113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Bulgaria Short SOFIX </v>
      </c>
      <c r="B207" s="476" t="str">
        <f t="shared" si="22"/>
        <v>05-1113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Bulgaria Short SOFIX </v>
      </c>
      <c r="B208" s="476" t="str">
        <f t="shared" si="22"/>
        <v>05-1113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Bulgaria Short SOFIX </v>
      </c>
      <c r="B209" s="476" t="str">
        <f t="shared" si="22"/>
        <v>05-1113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Bulgaria Short SOFIX </v>
      </c>
      <c r="B210" s="476" t="str">
        <f t="shared" si="22"/>
        <v>05-1113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21</v>
      </c>
    </row>
    <row r="211" spans="1:7" ht="15.75">
      <c r="A211" s="475" t="str">
        <f t="shared" si="21"/>
        <v>Expat Bulgaria Short SOFIX </v>
      </c>
      <c r="B211" s="476" t="str">
        <f t="shared" si="22"/>
        <v>05-1113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Bulgaria Short SOFIX </v>
      </c>
      <c r="B212" s="485" t="str">
        <f t="shared" si="22"/>
        <v>05-1113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92687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SHORT SOFIX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120000</v>
      </c>
      <c r="H11" s="251">
        <v>110000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500-60</f>
        <v>440</v>
      </c>
      <c r="H13" s="231">
        <v>500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440</v>
      </c>
      <c r="H16" s="252">
        <f>SUM(H13:H15)</f>
        <v>500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-1021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-1021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-26-1398-2400-100-133-1147-925-23593-19106-2108+1466+70117</f>
        <v>20647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222200</v>
      </c>
      <c r="D22" s="286">
        <v>109772</v>
      </c>
      <c r="E22" s="287" t="s">
        <v>990</v>
      </c>
      <c r="F22" s="230" t="s">
        <v>991</v>
      </c>
      <c r="G22" s="231"/>
      <c r="H22" s="231">
        <v>-1021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19626</v>
      </c>
      <c r="H23" s="252">
        <f>H19+H21+H20+H22</f>
        <v>-1021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140066</v>
      </c>
      <c r="H24" s="252">
        <f>H11+H16+H23</f>
        <v>109479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222200</v>
      </c>
      <c r="D25" s="252">
        <f>SUM(D21:D24)</f>
        <v>109772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10553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10553</v>
      </c>
      <c r="D28" s="231"/>
      <c r="E28" s="125" t="s">
        <v>125</v>
      </c>
      <c r="F28" s="262" t="s">
        <v>208</v>
      </c>
      <c r="G28" s="244">
        <f>SUM(G29:G31)</f>
        <v>320</v>
      </c>
      <c r="H28" s="244">
        <f>SUM(H29:H31)</f>
        <v>293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120</v>
      </c>
      <c r="H30" s="258">
        <v>93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>
        <f>91920+426</f>
        <v>92346</v>
      </c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10553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f>21</f>
        <v>21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92687</v>
      </c>
      <c r="H40" s="259">
        <f>SUM(H32:H39)+H28+H27</f>
        <v>293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232753</v>
      </c>
      <c r="D45" s="259">
        <f>D25+D37+D43+D44</f>
        <v>109772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232753</v>
      </c>
      <c r="D47" s="609">
        <f>D18+D45</f>
        <v>109772</v>
      </c>
      <c r="E47" s="264" t="s">
        <v>35</v>
      </c>
      <c r="F47" s="223" t="s">
        <v>221</v>
      </c>
      <c r="G47" s="610">
        <f>G24+G40</f>
        <v>232753</v>
      </c>
      <c r="H47" s="610">
        <f>H24+H40</f>
        <v>109772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SHORT SOFIX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44207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924</v>
      </c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f>23593+19106</f>
        <v>42699</v>
      </c>
      <c r="D14" s="245"/>
      <c r="E14" s="136" t="s">
        <v>940</v>
      </c>
      <c r="F14" s="373" t="s">
        <v>813</v>
      </c>
      <c r="G14" s="245">
        <f>1466+70117</f>
        <v>71583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f>2108+1398+2400</f>
        <v>5906</v>
      </c>
      <c r="D16" s="245">
        <v>1021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49529</v>
      </c>
      <c r="D18" s="248">
        <f>SUM(D12:D16)</f>
        <v>1021</v>
      </c>
      <c r="E18" s="138" t="s">
        <v>20</v>
      </c>
      <c r="F18" s="374" t="s">
        <v>817</v>
      </c>
      <c r="G18" s="248">
        <f>SUM(G12:G17)</f>
        <v>71583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1407</v>
      </c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1407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50936</v>
      </c>
      <c r="D26" s="248">
        <f>D18+D25</f>
        <v>1021</v>
      </c>
      <c r="E26" s="250" t="s">
        <v>40</v>
      </c>
      <c r="F26" s="374" t="s">
        <v>819</v>
      </c>
      <c r="G26" s="248">
        <f>G18+G25</f>
        <v>71583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20647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1021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20647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1021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71583</v>
      </c>
      <c r="D30" s="248">
        <f>D26+D28+D29</f>
        <v>1021</v>
      </c>
      <c r="E30" s="250" t="s">
        <v>827</v>
      </c>
      <c r="F30" s="374" t="s">
        <v>822</v>
      </c>
      <c r="G30" s="248">
        <f>G26+G29</f>
        <v>71583</v>
      </c>
      <c r="H30" s="248">
        <f>H26+H29</f>
        <v>1021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31" sqref="D3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SHORT SOFIX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44207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9940</v>
      </c>
      <c r="D13" s="524"/>
      <c r="E13" s="525">
        <f>SUM(C13:D13)</f>
        <v>9940</v>
      </c>
      <c r="F13" s="524">
        <v>110500</v>
      </c>
      <c r="G13" s="524"/>
      <c r="H13" s="525">
        <f>SUM(F13:G13)</f>
        <v>110500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>
        <f>9465+23</f>
        <v>9488</v>
      </c>
      <c r="D18" s="524">
        <f>-870-100-49-1146</f>
        <v>-2165</v>
      </c>
      <c r="E18" s="525">
        <f t="shared" si="0"/>
        <v>7323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19428</v>
      </c>
      <c r="D19" s="528">
        <f>SUM(D13:D14,D16:D18)</f>
        <v>-2165</v>
      </c>
      <c r="E19" s="525">
        <f t="shared" si="0"/>
        <v>17263</v>
      </c>
      <c r="F19" s="528">
        <f>SUM(F13:F14,F16:F18)</f>
        <v>110500</v>
      </c>
      <c r="G19" s="528">
        <f>SUM(G13:G14,G16:G18)</f>
        <v>0</v>
      </c>
      <c r="H19" s="525">
        <f t="shared" si="1"/>
        <v>110500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113522+496+1583</f>
        <v>115601</v>
      </c>
      <c r="D21" s="524">
        <v>-14718</v>
      </c>
      <c r="E21" s="525">
        <f>SUM(C21:D21)</f>
        <v>100883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-807</v>
      </c>
      <c r="E23" s="525">
        <f t="shared" si="2"/>
        <v>-807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-1371</v>
      </c>
      <c r="E25" s="525">
        <f t="shared" si="2"/>
        <v>-1371</v>
      </c>
      <c r="F25" s="524"/>
      <c r="G25" s="524">
        <v>-568</v>
      </c>
      <c r="H25" s="525">
        <f t="shared" si="3"/>
        <v>-568</v>
      </c>
    </row>
    <row r="26" spans="1:8" ht="12.75">
      <c r="A26" s="531" t="s">
        <v>963</v>
      </c>
      <c r="B26" s="95" t="s">
        <v>842</v>
      </c>
      <c r="C26" s="524"/>
      <c r="D26" s="524">
        <v>-2400</v>
      </c>
      <c r="E26" s="525">
        <f t="shared" si="2"/>
        <v>-2400</v>
      </c>
      <c r="F26" s="524"/>
      <c r="G26" s="524">
        <v>-160</v>
      </c>
      <c r="H26" s="525">
        <f t="shared" si="3"/>
        <v>-160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f>-500-640</f>
        <v>-1140</v>
      </c>
      <c r="E28" s="525">
        <f t="shared" si="2"/>
        <v>-1140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115601</v>
      </c>
      <c r="D29" s="528">
        <f>SUM(D21:D28)</f>
        <v>-20436</v>
      </c>
      <c r="E29" s="525">
        <f t="shared" si="2"/>
        <v>95165</v>
      </c>
      <c r="F29" s="528">
        <f>SUM(F21:F28)</f>
        <v>0</v>
      </c>
      <c r="G29" s="528">
        <f>SUM(G21:G28)</f>
        <v>-728</v>
      </c>
      <c r="H29" s="525">
        <f t="shared" si="3"/>
        <v>-728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135029</v>
      </c>
      <c r="D37" s="528">
        <f t="shared" si="5"/>
        <v>-22601</v>
      </c>
      <c r="E37" s="528">
        <f t="shared" si="5"/>
        <v>112428</v>
      </c>
      <c r="F37" s="528">
        <f t="shared" si="5"/>
        <v>110500</v>
      </c>
      <c r="G37" s="528">
        <f t="shared" si="5"/>
        <v>-728</v>
      </c>
      <c r="H37" s="528">
        <f t="shared" si="5"/>
        <v>109772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109772</v>
      </c>
      <c r="F38" s="528"/>
      <c r="G38" s="528"/>
      <c r="H38" s="534">
        <v>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222200</v>
      </c>
      <c r="F39" s="528"/>
      <c r="G39" s="528"/>
      <c r="H39" s="528">
        <f>SUM(H37:H38)</f>
        <v>109772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222200</v>
      </c>
      <c r="F40" s="525"/>
      <c r="G40" s="525"/>
      <c r="H40" s="524">
        <v>109772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SHORT SOFIX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4" t="s">
        <v>42</v>
      </c>
      <c r="E9" s="657"/>
      <c r="F9" s="657"/>
      <c r="G9" s="654" t="s">
        <v>43</v>
      </c>
      <c r="H9" s="655"/>
      <c r="I9" s="651" t="s">
        <v>44</v>
      </c>
      <c r="J9" s="105"/>
    </row>
    <row r="10" spans="1:10" ht="30.75" customHeight="1">
      <c r="A10" s="652"/>
      <c r="B10" s="652" t="s">
        <v>163</v>
      </c>
      <c r="C10" s="656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110000</v>
      </c>
      <c r="D14" s="611">
        <f>'1-SB'!H13</f>
        <v>500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-1021</v>
      </c>
      <c r="I14" s="611">
        <f aca="true" t="shared" si="0" ref="I14:I36">SUM(C14:H14)</f>
        <v>109479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110000</v>
      </c>
      <c r="D18" s="612">
        <f t="shared" si="2"/>
        <v>500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-1021</v>
      </c>
      <c r="I18" s="611">
        <f t="shared" si="0"/>
        <v>109479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10000</v>
      </c>
      <c r="D19" s="612">
        <f t="shared" si="3"/>
        <v>-60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9940</v>
      </c>
      <c r="J19" s="105"/>
    </row>
    <row r="20" spans="1:10" ht="15">
      <c r="A20" s="205" t="s">
        <v>225</v>
      </c>
      <c r="B20" s="82" t="s">
        <v>863</v>
      </c>
      <c r="C20" s="236">
        <v>10000</v>
      </c>
      <c r="D20" s="236"/>
      <c r="E20" s="236"/>
      <c r="F20" s="236"/>
      <c r="G20" s="236"/>
      <c r="H20" s="236"/>
      <c r="I20" s="611">
        <f t="shared" si="0"/>
        <v>10000</v>
      </c>
      <c r="J20" s="105"/>
    </row>
    <row r="21" spans="1:10" ht="15">
      <c r="A21" s="205" t="s">
        <v>226</v>
      </c>
      <c r="B21" s="82" t="s">
        <v>864</v>
      </c>
      <c r="C21" s="236"/>
      <c r="D21" s="236">
        <v>-60</v>
      </c>
      <c r="E21" s="236"/>
      <c r="F21" s="236"/>
      <c r="G21" s="236"/>
      <c r="H21" s="236"/>
      <c r="I21" s="611">
        <f t="shared" si="0"/>
        <v>-60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20647</v>
      </c>
      <c r="H22" s="612">
        <f>'1-SB'!G22</f>
        <v>0</v>
      </c>
      <c r="I22" s="611">
        <f t="shared" si="0"/>
        <v>20647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120000</v>
      </c>
      <c r="D34" s="612">
        <f t="shared" si="7"/>
        <v>440</v>
      </c>
      <c r="E34" s="612">
        <f t="shared" si="7"/>
        <v>0</v>
      </c>
      <c r="F34" s="612">
        <f t="shared" si="7"/>
        <v>0</v>
      </c>
      <c r="G34" s="612">
        <f t="shared" si="7"/>
        <v>20647</v>
      </c>
      <c r="H34" s="612">
        <f t="shared" si="7"/>
        <v>-1021</v>
      </c>
      <c r="I34" s="611">
        <f t="shared" si="0"/>
        <v>140066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120000</v>
      </c>
      <c r="D36" s="615">
        <f t="shared" si="8"/>
        <v>440</v>
      </c>
      <c r="E36" s="615">
        <f t="shared" si="8"/>
        <v>0</v>
      </c>
      <c r="F36" s="615">
        <f t="shared" si="8"/>
        <v>0</v>
      </c>
      <c r="G36" s="615">
        <f t="shared" si="8"/>
        <v>20647</v>
      </c>
      <c r="H36" s="615">
        <f t="shared" si="8"/>
        <v>-1021</v>
      </c>
      <c r="I36" s="611">
        <f t="shared" si="0"/>
        <v>140066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0"/>
      <c r="E2" s="91"/>
      <c r="F2" s="91"/>
      <c r="H2" s="112"/>
    </row>
    <row r="3" spans="1:8" ht="18" customHeight="1">
      <c r="A3" s="662" t="str">
        <f>CONCATENATE("на ",UPPER(dfName))</f>
        <v>на EXPAT BULGARIA SHORT SOFIX </v>
      </c>
      <c r="B3" s="662"/>
      <c r="C3" s="662"/>
      <c r="D3" s="66"/>
      <c r="E3" s="91"/>
      <c r="F3" s="91"/>
      <c r="G3" s="567"/>
      <c r="H3" s="112"/>
    </row>
    <row r="4" spans="1:8" ht="18" customHeight="1">
      <c r="A4" s="663" t="str">
        <f>"за периода "&amp;TEXT(StartDate,"dd.mm.yyyy")&amp;" - "&amp;TEXT(EndDate,"dd.mm.yyyy")</f>
        <v>за периода 01.01.2020 - 31.12.2020</v>
      </c>
      <c r="B4" s="663"/>
      <c r="C4" s="663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44207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110000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120000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9940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0.9953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1.1672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139546.46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1398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2400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0.1727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0.2781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0.1727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0.1534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SHORT SOFIX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45" sqref="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SHORT SOFIX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44207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1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81"/>
      <c r="B10" s="677" t="s">
        <v>223</v>
      </c>
      <c r="C10" s="67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81" t="s">
        <v>67</v>
      </c>
      <c r="B28" s="677" t="s">
        <v>223</v>
      </c>
      <c r="C28" s="679" t="s">
        <v>72</v>
      </c>
      <c r="D28" s="682" t="s">
        <v>73</v>
      </c>
      <c r="E28" s="683"/>
      <c r="F28" s="684"/>
    </row>
    <row r="29" spans="1:6" ht="31.5">
      <c r="A29" s="681"/>
      <c r="B29" s="677" t="s">
        <v>223</v>
      </c>
      <c r="C29" s="68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320</v>
      </c>
      <c r="D33" s="285">
        <f>SUM(D34:D36)</f>
        <v>320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120</v>
      </c>
      <c r="D35" s="242">
        <v>120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92346</v>
      </c>
      <c r="D37" s="242">
        <v>92346</v>
      </c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21</v>
      </c>
      <c r="D44" s="242">
        <v>21</v>
      </c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92687</v>
      </c>
      <c r="D46" s="285">
        <f>SUM(D32+D33+D37+D38+D39+D40+D41+D42+D43+D44)</f>
        <v>92687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8" t="s">
        <v>912</v>
      </c>
      <c r="B49" s="678"/>
      <c r="C49" s="678"/>
      <c r="D49" s="678"/>
      <c r="E49" s="678"/>
      <c r="F49" s="67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1"/>
      <c r="D67" s="671"/>
      <c r="E67" s="671"/>
      <c r="F67" s="671"/>
      <c r="G67" s="147"/>
    </row>
    <row r="68" spans="1:7" ht="26.25" customHeight="1">
      <c r="A68" s="669"/>
      <c r="B68" s="669"/>
      <c r="C68" s="670"/>
      <c r="D68" s="670"/>
      <c r="E68" s="670"/>
      <c r="F68" s="67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SHORT SOFIX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Bulgaria Short SOFIX </v>
      </c>
      <c r="B12" s="61" t="str">
        <f>IF(ISBLANK(E12),"",dfRG)</f>
        <v>05-1113</v>
      </c>
      <c r="C12" s="61">
        <f>IF(ISBLANK(E12),"",EndDate)</f>
        <v>44196</v>
      </c>
      <c r="D12" s="53">
        <v>1</v>
      </c>
      <c r="E12" s="53" t="s">
        <v>1497</v>
      </c>
      <c r="F12" s="53" t="s">
        <v>1498</v>
      </c>
      <c r="G12" s="54" t="s">
        <v>263</v>
      </c>
      <c r="H12" s="54" t="s">
        <v>318</v>
      </c>
      <c r="I12" s="578" t="s">
        <v>776</v>
      </c>
      <c r="J12" s="54" t="s">
        <v>1499</v>
      </c>
      <c r="K12" s="54" t="s">
        <v>1500</v>
      </c>
      <c r="L12" s="54" t="s">
        <v>1501</v>
      </c>
      <c r="M12" s="54" t="s">
        <v>1501</v>
      </c>
      <c r="N12" s="299">
        <v>4571</v>
      </c>
      <c r="O12" s="579" t="s">
        <v>1025</v>
      </c>
      <c r="P12" s="299">
        <v>1.74</v>
      </c>
      <c r="Q12" s="299">
        <v>0</v>
      </c>
      <c r="R12" s="81">
        <v>1</v>
      </c>
      <c r="S12" s="55"/>
      <c r="T12" s="55">
        <v>0</v>
      </c>
      <c r="U12" s="55">
        <v>7954</v>
      </c>
      <c r="V12" s="307">
        <f>+U12/'1-SB'!$C$47</f>
        <v>0.03417356596907451</v>
      </c>
      <c r="W12" s="647">
        <v>0</v>
      </c>
      <c r="X12" s="59" t="s">
        <v>763</v>
      </c>
    </row>
    <row r="13" spans="1:24" ht="15.75">
      <c r="A13" s="61" t="str">
        <f>IF(ISBLANK(E13),"",dfName)</f>
        <v>Expat Bulgaria Short SOFIX </v>
      </c>
      <c r="B13" s="61" t="str">
        <f>IF(ISBLANK(E13),"",dfRG)</f>
        <v>05-1113</v>
      </c>
      <c r="C13" s="61">
        <f>IF(ISBLANK(E13),"",EndDate)</f>
        <v>44196</v>
      </c>
      <c r="D13" s="56">
        <v>2</v>
      </c>
      <c r="E13" s="56" t="s">
        <v>1502</v>
      </c>
      <c r="F13" s="56" t="s">
        <v>1503</v>
      </c>
      <c r="G13" s="57" t="s">
        <v>263</v>
      </c>
      <c r="H13" s="57" t="s">
        <v>318</v>
      </c>
      <c r="I13" s="57" t="s">
        <v>776</v>
      </c>
      <c r="J13" s="57" t="s">
        <v>1499</v>
      </c>
      <c r="K13" s="57" t="s">
        <v>1504</v>
      </c>
      <c r="L13" s="57" t="s">
        <v>1501</v>
      </c>
      <c r="M13" s="57" t="s">
        <v>1501</v>
      </c>
      <c r="N13" s="300">
        <v>747</v>
      </c>
      <c r="O13" s="58" t="s">
        <v>1025</v>
      </c>
      <c r="P13" s="300">
        <v>3.48</v>
      </c>
      <c r="Q13" s="300">
        <v>0</v>
      </c>
      <c r="R13" s="294">
        <v>1</v>
      </c>
      <c r="S13" s="46"/>
      <c r="T13" s="46">
        <v>0</v>
      </c>
      <c r="U13" s="46">
        <v>2599</v>
      </c>
      <c r="V13" s="308">
        <f>+U13/'1-SB'!$C$47</f>
        <v>0.011166343720596512</v>
      </c>
      <c r="W13" s="648">
        <v>0</v>
      </c>
      <c r="X13" s="60" t="s">
        <v>763</v>
      </c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10553</v>
      </c>
      <c r="V212" s="633">
        <f>SUM(V12:V211)</f>
        <v>0.045339909689671026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10553</v>
      </c>
      <c r="V264" s="645">
        <f>V212+V263</f>
        <v>0.045339909689671026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4" t="s">
        <v>1478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2021-01-08T08:08:42Z</cp:lastPrinted>
  <dcterms:created xsi:type="dcterms:W3CDTF">2004-03-04T10:58:58Z</dcterms:created>
  <dcterms:modified xsi:type="dcterms:W3CDTF">2021-02-26T11:50:41Z</dcterms:modified>
  <cp:category/>
  <cp:version/>
  <cp:contentType/>
  <cp:contentStatus/>
</cp:coreProperties>
</file>