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<sst xmlns="http://schemas.openxmlformats.org/spreadsheetml/2006/main" count="3316" uniqueCount="1544">
  <si>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</si>
  <si>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</si>
  <si>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</si>
  <si>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</si>
  <si>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</si>
  <si>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</si>
  <si>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</si>
  <si>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</si>
  <si>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</si>
  <si>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</si>
  <si>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</si>
  <si>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</si>
  <si>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</si>
  <si>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</si>
  <si>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</si>
  <si>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</si>
  <si>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</si>
  <si>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</si>
  <si>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</si>
  <si>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</si>
  <si>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</si>
  <si>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</si>
  <si>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</si>
  <si>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</si>
  <si>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</si>
  <si>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</si>
  <si>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</si>
  <si>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</si>
  <si>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</si>
  <si>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</si>
  <si>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</si>
  <si>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</si>
  <si>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</si>
  <si>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</si>
  <si>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</si>
  <si>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</si>
  <si>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</si>
  <si>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</si>
  <si>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</si>
  <si>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</si>
  <si>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</si>
  <si>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</si>
  <si>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</si>
  <si>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</si>
  <si>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</si>
  <si>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</si>
  <si>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</si>
  <si>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</si>
  <si>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</si>
  <si>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</si>
  <si>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</si>
  <si>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</si>
  <si>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</si>
  <si>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</si>
  <si>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</si>
  <si>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</si>
  <si>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</si>
  <si>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</si>
  <si>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</si>
  <si>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</si>
  <si>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</si>
  <si>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</si>
  <si>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</si>
  <si>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</si>
  <si>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</si>
  <si>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</si>
  <si>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</si>
  <si>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</si>
  <si>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</si>
  <si>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</si>
  <si>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</si>
  <si>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</si>
  <si>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</si>
  <si>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</si>
  <si>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</si>
  <si>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</si>
  <si>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</si>
  <si>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</si>
  <si>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</si>
  <si>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</si>
  <si>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</si>
  <si>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</si>
  <si>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</si>
  <si>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</si>
  <si>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</si>
  <si>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</si>
  <si>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</si>
  <si>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</si>
  <si>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</si>
  <si>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</si>
  <si>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</si>
  <si>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</si>
  <si>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</si>
  <si>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</si>
  <si>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</si>
  <si>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</si>
  <si>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</si>
  <si>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</si>
  <si>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</si>
  <si>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</si>
  <si>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</si>
  <si>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</si>
  <si>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</si>
  <si>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</si>
  <si>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</si>
  <si>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</si>
  <si>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</si>
  <si>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</si>
  <si>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</si>
  <si>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</si>
  <si>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</si>
  <si>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</si>
  <si>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</si>
  <si>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</si>
  <si>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</si>
  <si>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</si>
  <si>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</si>
  <si>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</si>
  <si>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</si>
  <si>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</si>
  <si>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</si>
  <si>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</si>
  <si>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</si>
  <si>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</si>
  <si>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</si>
  <si>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</si>
  <si>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</si>
  <si>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</si>
  <si>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</si>
  <si>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</si>
  <si>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</si>
  <si>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</si>
  <si>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</si>
  <si>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</si>
  <si>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</si>
  <si>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</si>
  <si>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</si>
  <si>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</si>
  <si>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</si>
  <si>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</si>
  <si>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</si>
  <si>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</si>
  <si>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</si>
  <si>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</si>
  <si>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</si>
  <si>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</si>
  <si>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</si>
  <si>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</si>
  <si>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</si>
  <si>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</si>
  <si>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</si>
  <si>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</si>
  <si>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</si>
  <si>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</si>
  <si>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</si>
  <si>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</si>
  <si>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</si>
  <si>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</si>
  <si>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</si>
  <si>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</si>
  <si>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</si>
  <si>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</si>
  <si>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</si>
  <si>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</si>
  <si>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</si>
  <si>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</si>
  <si>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</si>
  <si>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</si>
  <si>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</si>
  <si>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</si>
  <si>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</si>
  <si>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</si>
  <si>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</si>
  <si>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</si>
  <si>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</si>
  <si>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</si>
  <si>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</si>
  <si>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</si>
  <si>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</si>
  <si>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</si>
  <si>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</si>
  <si>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</si>
  <si>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</si>
  <si>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</si>
  <si>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</si>
  <si>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</si>
  <si>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</si>
  <si>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</si>
  <si>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</si>
  <si>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</si>
  <si>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</si>
  <si>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</si>
  <si>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</si>
  <si>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</si>
  <si>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</si>
  <si>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</si>
  <si>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</si>
  <si>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</si>
  <si>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</si>
  <si>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</si>
  <si>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</si>
  <si>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</si>
  <si>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</si>
  <si>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</si>
  <si>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</si>
  <si>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</si>
  <si>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</si>
  <si>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</si>
  <si>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</si>
  <si>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</si>
  <si>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</si>
  <si>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</si>
  <si>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</si>
  <si>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</si>
  <si>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</si>
  <si>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</si>
  <si>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</si>
  <si>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</si>
  <si>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</si>
  <si>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</si>
  <si>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</si>
  <si>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</si>
  <si>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</si>
  <si>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</si>
  <si>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</si>
  <si>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</si>
  <si>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</si>
  <si>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</si>
  <si>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</si>
  <si>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</si>
  <si>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</si>
  <si>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</si>
  <si>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</si>
  <si>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</si>
  <si>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</si>
  <si>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</si>
  <si>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</si>
  <si>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</si>
  <si>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</si>
  <si>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</si>
  <si>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</si>
  <si>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</si>
  <si>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</si>
  <si>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</si>
  <si>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</si>
  <si>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</si>
  <si>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</si>
  <si>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</si>
  <si>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</si>
  <si>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</si>
  <si>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</si>
  <si>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</si>
  <si>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</si>
  <si>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</si>
  <si>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</si>
  <si>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</si>
  <si>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</si>
  <si>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</si>
  <si>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</si>
  <si>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</si>
  <si>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</si>
  <si>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</si>
  <si>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</si>
  <si>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</si>
  <si>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</si>
  <si>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</si>
  <si>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</si>
  <si>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</si>
  <si>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</si>
  <si>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</si>
  <si>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</si>
  <si>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</si>
  <si>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</si>
  <si>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</si>
  <si>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</si>
  <si>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</si>
  <si>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</si>
  <si>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</si>
  <si>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</si>
  <si>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</si>
  <si>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</si>
  <si>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</si>
  <si>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</si>
  <si>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</si>
  <si>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</si>
  <si>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</si>
  <si>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</si>
  <si>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</si>
  <si>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</si>
  <si>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</si>
  <si>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</si>
  <si>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</si>
  <si>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</si>
  <si>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</si>
  <si>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</si>
  <si>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</si>
  <si>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</si>
  <si>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</si>
  <si>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</si>
  <si>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</si>
  <si>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</si>
  <si>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</si>
  <si>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</si>
  <si>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</si>
  <si>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</si>
  <si>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</si>
  <si>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</si>
  <si>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</si>
  <si>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</si>
  <si>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</si>
  <si>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</si>
  <si>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</si>
  <si>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</si>
  <si>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</si>
  <si>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</si>
  <si>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</si>
  <si>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</si>
  <si>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</si>
  <si>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</si>
  <si>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</si>
  <si>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</si>
  <si>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</si>
  <si>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</si>
  <si>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</si>
  <si>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</si>
  <si>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</si>
  <si>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</si>
  <si>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</si>
  <si>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</si>
  <si>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</si>
  <si>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</si>
  <si>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</si>
  <si>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</si>
  <si>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</si>
  <si>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</si>
  <si>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</si>
  <si>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</si>
  <si>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</si>
  <si>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</si>
  <si>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</si>
  <si>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</si>
  <si>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</si>
  <si>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</si>
  <si>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</si>
  <si>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</si>
  <si>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</si>
  <si>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</si>
  <si>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</si>
  <si>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</si>
  <si>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</si>
  <si>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</si>
  <si>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</si>
  <si>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</si>
  <si>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</si>
  <si>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</si>
  <si>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</si>
  <si>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</si>
  <si>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</si>
  <si>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</si>
  <si>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</si>
  <si>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</si>
  <si>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</si>
  <si>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</si>
  <si>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</si>
  <si>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</si>
  <si>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</si>
  <si>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</si>
  <si>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</si>
  <si>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</si>
  <si>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</si>
  <si>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</si>
  <si>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</si>
  <si>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</si>
  <si>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</si>
  <si>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</si>
  <si>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</si>
  <si>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</si>
  <si>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</si>
  <si>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</si>
  <si>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</si>
  <si>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</si>
  <si>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</si>
  <si>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</si>
  <si>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</si>
  <si>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</si>
  <si>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</si>
  <si>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</si>
  <si>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</si>
  <si>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</si>
  <si>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</si>
  <si>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</si>
  <si>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</si>
  <si>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</si>
  <si>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</si>
  <si>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</si>
  <si>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</si>
  <si>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</si>
  <si>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</si>
  <si>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</si>
  <si>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</si>
  <si>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</si>
  <si>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</si>
  <si>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</si>
  <si>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</si>
  <si>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</si>
  <si>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</si>
  <si>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</si>
  <si>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</si>
  <si>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</si>
  <si>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</si>
  <si>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</si>
  <si>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</si>
  <si>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</si>
  <si>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</si>
  <si>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</si>
  <si>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</si>
  <si>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</si>
  <si>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</si>
  <si>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</si>
  <si>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</si>
  <si>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</si>
  <si>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</si>
  <si>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</si>
  <si>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</si>
  <si>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</si>
  <si>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</si>
  <si>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</si>
  <si>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</si>
  <si>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</si>
  <si>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</si>
  <si>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</si>
  <si>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</si>
  <si>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</si>
  <si>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</si>
  <si>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</si>
  <si>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</si>
  <si>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</si>
  <si>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</si>
  <si>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</si>
  <si>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</si>
  <si>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</si>
  <si>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</si>
  <si>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</si>
  <si>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</si>
  <si>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</si>
  <si>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</si>
  <si>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</si>
  <si>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</si>
  <si>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</si>
  <si>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</si>
  <si>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</si>
  <si>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</si>
  <si>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</si>
  <si>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</si>
  <si>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</si>
  <si>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</si>
  <si>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</si>
  <si>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</si>
  <si>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</si>
  <si>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</si>
  <si>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</si>
  <si>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</si>
  <si>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</si>
  <si>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</si>
  <si>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</si>
  <si>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</si>
  <si>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</si>
  <si>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</si>
  <si>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</si>
  <si>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</si>
  <si>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</si>
  <si>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</si>
  <si>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</si>
  <si>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</si>
  <si>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</si>
  <si>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</si>
  <si>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</si>
  <si>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</si>
  <si>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</si>
  <si>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</si>
  <si>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</si>
  <si>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</si>
  <si>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</si>
  <si>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</si>
  <si>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</si>
  <si>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</si>
  <si>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</si>
  <si>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</si>
  <si>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</si>
  <si>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</si>
  <si>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</si>
  <si>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</si>
  <si>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</si>
  <si>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</si>
  <si>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</si>
  <si>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</si>
  <si>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</si>
  <si>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</si>
  <si>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</si>
  <si>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</si>
  <si>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</si>
  <si>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</si>
  <si>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</si>
  <si>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</si>
  <si>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</si>
  <si>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</si>
  <si>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</si>
  <si>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</si>
  <si>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</si>
  <si>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</si>
  <si>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</si>
  <si>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</si>
  <si>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</si>
  <si>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</si>
  <si>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</si>
  <si>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</si>
  <si>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</si>
  <si>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</si>
  <si>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</si>
  <si>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</si>
  <si>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</si>
  <si>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</si>
  <si>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</si>
  <si>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</si>
  <si>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</si>
  <si>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</si>
  <si>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</si>
  <si>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</si>
  <si>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</si>
  <si>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</si>
  <si>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</si>
  <si>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</si>
  <si>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</si>
  <si>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</si>
  <si>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</si>
  <si>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</si>
  <si>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</si>
  <si>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</si>
  <si>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</si>
  <si>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</si>
  <si>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</si>
  <si>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</si>
  <si>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</si>
  <si>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</si>
  <si>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</si>
  <si>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</si>
  <si>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</si>
  <si>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</si>
  <si>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</si>
  <si>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</si>
  <si>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</si>
  <si>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</si>
  <si>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</si>
  <si>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</si>
  <si>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</si>
  <si>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</si>
  <si>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</si>
  <si>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</si>
  <si>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</si>
  <si>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</si>
  <si>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</si>
  <si>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</si>
  <si>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</si>
  <si>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</si>
  <si>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</si>
  <si>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</si>
  <si>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</si>
  <si>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</si>
  <si>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</si>
  <si>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</si>
  <si>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</si>
  <si>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</si>
  <si>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</si>
  <si>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</si>
  <si>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</si>
  <si>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</si>
  <si>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</si>
  <si>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</si>
  <si>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</si>
  <si>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</si>
  <si>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</si>
  <si>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</si>
  <si>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</si>
  <si>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</si>
  <si>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</si>
  <si>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</si>
  <si>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</si>
  <si>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</si>
  <si>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</si>
  <si>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</si>
  <si>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</si>
  <si>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</si>
  <si>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</si>
  <si>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</si>
  <si>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</si>
  <si>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</si>
  <si>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</si>
  <si>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</si>
  <si>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</si>
  <si>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</si>
  <si>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</si>
  <si>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</si>
  <si>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</si>
  <si>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</si>
  <si>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</si>
  <si>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</si>
  <si>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</si>
  <si>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</si>
  <si>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</si>
  <si>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</si>
  <si>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</si>
  <si>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</si>
  <si>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</si>
  <si>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</si>
  <si>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</si>
  <si>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</si>
  <si>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</si>
  <si>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</si>
  <si>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</si>
  <si>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</si>
  <si>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</si>
  <si>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</si>
  <si>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</si>
  <si>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</si>
  <si>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</si>
  <si>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</si>
  <si>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</si>
  <si>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</si>
  <si>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</si>
  <si>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</si>
  <si>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</si>
  <si>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</si>
  <si>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</si>
  <si>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</si>
  <si>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</si>
  <si>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</si>
  <si>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</si>
  <si>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</si>
  <si>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</si>
  <si>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</si>
  <si>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</si>
  <si>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</si>
  <si>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</si>
  <si>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</si>
  <si>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</si>
  <si>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</si>
  <si>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</si>
  <si>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</si>
  <si>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</si>
  <si>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</si>
  <si>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</si>
  <si>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</si>
  <si>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</si>
  <si>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</si>
  <si>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</si>
  <si>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</si>
  <si>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</si>
  <si>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</si>
  <si>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</si>
  <si>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</si>
  <si>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</si>
  <si>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</si>
  <si>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</si>
  <si>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</si>
  <si>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</si>
  <si>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</si>
  <si>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</si>
  <si>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</si>
  <si>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</si>
  <si>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</si>
  <si>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</si>
  <si>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</si>
  <si>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</si>
  <si>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</si>
  <si>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</si>
  <si>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</si>
  <si>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</si>
  <si>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</si>
  <si>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</si>
  <si>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</si>
  <si>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</si>
  <si>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</si>
  <si>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</si>
  <si>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</si>
  <si>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</si>
  <si>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</si>
  <si>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</si>
  <si>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</si>
  <si>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</si>
  <si>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</si>
  <si>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</si>
  <si>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</si>
  <si>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</si>
  <si>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</si>
  <si>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</si>
  <si>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</si>
  <si>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</si>
  <si>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</si>
  <si>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</si>
  <si>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</si>
  <si>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</si>
  <si>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</si>
  <si>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</si>
  <si>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</si>
  <si>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</si>
  <si>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</si>
  <si>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</si>
  <si>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</si>
  <si>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</si>
  <si>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</si>
  <si>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</si>
  <si>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</si>
  <si>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</si>
  <si>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</si>
  <si>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</si>
  <si>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</si>
  <si>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</si>
  <si>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</si>
  <si>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</si>
  <si>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</si>
  <si>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</si>
  <si>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</si>
  <si>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</si>
  <si>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</si>
  <si>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</si>
  <si>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</si>
  <si>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</si>
  <si>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</si>
  <si>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</si>
  <si>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</si>
  <si>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</si>
  <si>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</si>
  <si>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</si>
  <si>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</si>
  <si>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</si>
  <si>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</si>
  <si>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</si>
  <si>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</si>
  <si>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</si>
  <si>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</si>
  <si>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</si>
  <si>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</si>
  <si>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</si>
  <si>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</si>
  <si>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</si>
  <si>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</si>
  <si>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</si>
  <si>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</si>
  <si>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</si>
  <si>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</si>
  <si>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</si>
  <si>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</si>
  <si>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</si>
  <si>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</si>
  <si>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</si>
  <si>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</si>
  <si>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</si>
  <si>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</si>
  <si>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</si>
  <si>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</si>
  <si>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</si>
  <si>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</si>
  <si>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</si>
  <si>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</si>
  <si>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</si>
  <si>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</si>
  <si>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</si>
  <si>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</si>
  <si>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</si>
  <si>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</si>
  <si>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</si>
  <si>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</si>
  <si>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</si>
  <si>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</si>
  <si>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</si>
  <si>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</si>
  <si>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</si>
  <si>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</si>
  <si>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</si>
  <si>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</si>
  <si>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</si>
  <si>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</si>
  <si>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</si>
  <si>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</si>
  <si>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</si>
  <si>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</si>
  <si>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</si>
  <si>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</si>
  <si>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</si>
  <si>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</si>
  <si>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</si>
  <si>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</si>
  <si>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</si>
  <si>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</si>
  <si>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</si>
  <si>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</si>
  <si>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</si>
  <si>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</si>
  <si>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</si>
  <si>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</si>
  <si>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</si>
  <si>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</si>
  <si>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</si>
  <si>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</si>
  <si>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</si>
  <si>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</si>
  <si>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</si>
  <si>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</si>
  <si>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</si>
  <si>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</si>
  <si>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</si>
  <si>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</si>
  <si>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</si>
  <si>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</si>
  <si>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</si>
  <si>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</si>
  <si>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</si>
  <si>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</si>
  <si>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</si>
  <si>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</si>
  <si>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</si>
  <si>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</si>
  <si>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</si>
  <si>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</si>
  <si>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</si>
  <si>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</si>
  <si>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</si>
  <si>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</si>
  <si>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</si>
  <si>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</si>
  <si>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</si>
  <si>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</si>
  <si>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</si>
  <si>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</si>
  <si>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</si>
  <si>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</si>
  <si>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</si>
  <si>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</si>
  <si>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</si>
  <si>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</si>
  <si>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</si>
  <si>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</si>
  <si>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</si>
  <si>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</si>
  <si>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</si>
  <si>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</si>
  <si>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</si>
  <si>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</si>
  <si>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</si>
  <si>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</si>
  <si>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</si>
  <si>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</si>
  <si>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</si>
  <si>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</si>
  <si>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</si>
  <si>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</si>
  <si>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</si>
  <si>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</si>
  <si>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</si>
  <si>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</si>
  <si>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</si>
  <si>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</si>
  <si>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</si>
  <si>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</si>
  <si>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</si>
  <si>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</si>
  <si>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</si>
  <si>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</si>
  <si>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</si>
  <si>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</si>
  <si>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</si>
  <si>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</si>
  <si>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</si>
  <si>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</si>
  <si>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</si>
  <si>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</si>
  <si>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</si>
  <si>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</si>
  <si>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</si>
  <si>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</si>
  <si>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</si>
  <si>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</si>
  <si>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</si>
  <si>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</si>
  <si>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</si>
  <si>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</si>
  <si>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</si>
  <si>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</si>
  <si>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</si>
  <si>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</si>
  <si>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</si>
  <si>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</si>
  <si>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</si>
  <si>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</si>
  <si>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</si>
  <si>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</si>
  <si>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</si>
  <si>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</si>
  <si>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</si>
  <si>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</si>
  <si>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</si>
  <si>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</si>
  <si>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</si>
  <si>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</si>
  <si>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</si>
  <si>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</si>
  <si>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</si>
  <si>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</si>
  <si>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</si>
  <si>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</si>
  <si>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</si>
  <si>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</si>
  <si>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</si>
  <si>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</si>
  <si>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</si>
  <si>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</si>
  <si>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</si>
  <si>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</si>
  <si>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</si>
  <si>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</si>
  <si>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</si>
  <si>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</si>
  <si>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</si>
  <si>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</si>
  <si>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</si>
  <si>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</si>
  <si>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</si>
  <si>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</si>
  <si>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</si>
  <si>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</si>
  <si>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</si>
  <si>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</si>
  <si>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</si>
  <si>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</si>
  <si>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</si>
  <si>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</si>
  <si>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</si>
  <si>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</si>
  <si>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</si>
  <si>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</si>
  <si>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</si>
  <si>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</si>
  <si>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</si>
  <si>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</si>
  <si>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</si>
  <si>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</si>
  <si>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</si>
  <si>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</si>
  <si>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</si>
  <si>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</si>
  <si>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</si>
  <si>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</si>
  <si>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</si>
  <si>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</si>
  <si>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</si>
  <si>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</si>
  <si>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</si>
  <si>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</si>
  <si>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</si>
  <si>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</si>
  <si>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</si>
  <si>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</si>
  <si>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</si>
  <si>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</si>
  <si>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</si>
  <si>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</si>
  <si>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</si>
  <si>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</si>
  <si>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</si>
  <si>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</si>
  <si>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</si>
  <si>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</si>
  <si>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</si>
  <si>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</si>
  <si>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</si>
  <si>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</si>
  <si>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</si>
  <si>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</si>
  <si>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</si>
  <si>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</si>
  <si>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</si>
  <si>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</si>
  <si>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</si>
  <si>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</si>
  <si>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</si>
  <si>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</si>
  <si>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</si>
  <si>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</si>
  <si>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</si>
  <si>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</si>
  <si>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</si>
  <si>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</si>
  <si>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</si>
  <si>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</si>
  <si>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</si>
  <si>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</si>
  <si>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</si>
  <si>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</si>
  <si>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</si>
  <si>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</si>
  <si>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</si>
  <si>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</si>
  <si>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</si>
  <si>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</si>
  <si>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</si>
  <si>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</si>
  <si>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</si>
  <si>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</si>
  <si>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</si>
  <si>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</si>
  <si>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</si>
  <si>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</si>
  <si>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</si>
  <si>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</si>
  <si>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</si>
  <si>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</si>
  <si>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</si>
  <si>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</si>
  <si>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</si>
  <si>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</si>
  <si>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</si>
  <si>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</si>
  <si>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</si>
  <si>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</si>
  <si>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</si>
  <si>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</si>
  <si>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</si>
  <si>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</si>
  <si>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</si>
  <si>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</si>
  <si>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</si>
  <si>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</si>
  <si>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</si>
  <si>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</si>
  <si>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</si>
  <si>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</si>
  <si>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</si>
  <si>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</si>
  <si>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</si>
  <si>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</si>
  <si>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</si>
  <si>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</si>
  <si>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</si>
  <si>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</si>
  <si>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</si>
  <si>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</si>
  <si>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</si>
  <si>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</si>
  <si>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</si>
  <si>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</si>
  <si>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</si>
  <si>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</si>
  <si>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</si>
  <si>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</si>
  <si>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</si>
  <si>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</si>
  <si>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</si>
  <si>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</si>
  <si>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</si>
  <si>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</si>
  <si>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</si>
  <si>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</si>
  <si>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</si>
  <si>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</si>
  <si>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</si>
  <si>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</si>
  <si>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</si>
  <si>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</si>
  <si>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</si>
  <si>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</si>
  <si>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</si>
  <si>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</si>
  <si>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</si>
  <si>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</si>
  <si>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</si>
  <si>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</si>
  <si>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</si>
  <si>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</si>
  <si>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</si>
  <si>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</si>
  <si>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</si>
  <si>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</si>
  <si>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</si>
  <si>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</si>
  <si>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</si>
  <si>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</si>
  <si>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</si>
  <si>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</si>
  <si>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</si>
  <si>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</si>
  <si>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</si>
  <si>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</si>
  <si>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</si>
  <si>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</si>
  <si>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</si>
  <si>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</si>
  <si>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</si>
  <si>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</si>
  <si>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</si>
  <si>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</si>
  <si>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</si>
  <si>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</si>
  <si>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</si>
  <si>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</si>
  <si>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</si>
  <si>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</si>
  <si>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</si>
  <si>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</si>
  <si>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</si>
  <si>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</si>
  <si>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</si>
  <si>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</si>
  <si>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</si>
  <si>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</si>
  <si>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</si>
  <si>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</si>
  <si>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</si>
  <si>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</si>
  <si>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</si>
  <si>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</si>
  <si>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</si>
  <si>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</si>
  <si>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</si>
  <si>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</si>
  <si>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</si>
  <si>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</si>
  <si>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</si>
  <si>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</si>
  <si>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</si>
  <si>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</si>
  <si>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</si>
  <si>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</si>
  <si>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</si>
  <si>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</si>
  <si>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</si>
  <si>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</si>
  <si>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</si>
  <si>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</si>
  <si>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</si>
  <si>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</si>
  <si>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</si>
  <si>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</si>
  <si>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</si>
  <si>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</si>
  <si>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</si>
  <si>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</si>
  <si>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</si>
  <si>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</si>
  <si>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</si>
  <si>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</si>
  <si>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</si>
  <si>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</si>
  <si>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</si>
  <si>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</si>
  <si>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</si>
  <si>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</si>
  <si>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</si>
  <si>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</si>
  <si>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</si>
  <si>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</si>
  <si>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</si>
  <si>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</si>
  <si>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</si>
  <si>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</si>
  <si>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</si>
  <si>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</si>
  <si>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</si>
  <si>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</si>
  <si>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</si>
  <si>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</si>
  <si>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</si>
  <si>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</si>
  <si>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</si>
  <si>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</si>
  <si>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</si>
  <si>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</si>
  <si>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</si>
  <si>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</si>
  <si>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</si>
  <si>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</si>
  <si>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</si>
  <si>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</si>
  <si>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</si>
  <si>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</si>
  <si>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</si>
  <si>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</si>
  <si>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</si>
  <si>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</si>
  <si>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</si>
  <si>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</si>
  <si>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</si>
  <si>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</si>
  <si>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</si>
  <si>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</si>
  <si>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</si>
  <si>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</si>
  <si>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</si>
  <si>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</si>
  <si>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</si>
  <si>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</si>
  <si>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</si>
  <si>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</si>
  <si>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</si>
  <si>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</si>
  <si>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</si>
  <si>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</si>
  <si>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</si>
  <si>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</si>
  <si>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</si>
  <si>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</si>
  <si>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</si>
  <si>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</si>
  <si>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</si>
  <si>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</si>
  <si>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</si>
  <si>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</si>
  <si>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</si>
  <si>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</si>
  <si>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</si>
  <si>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</si>
  <si>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</si>
  <si>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</si>
  <si>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</si>
  <si>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</si>
  <si>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</si>
  <si>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</si>
  <si>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</si>
  <si>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</si>
  <si>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</si>
  <si>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</si>
  <si>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</si>
  <si>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</si>
  <si>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</si>
  <si>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</si>
  <si>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</si>
  <si>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</si>
  <si>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</si>
  <si>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</si>
  <si>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</si>
  <si>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</si>
  <si>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</si>
  <si>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</si>
  <si>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</si>
  <si>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</si>
  <si>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</si>
  <si>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</si>
  <si>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</si>
  <si>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</si>
  <si>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</si>
  <si>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</si>
  <si>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</si>
  <si>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</si>
  <si>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</si>
  <si>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</si>
  <si>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</si>
  <si>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</si>
  <si>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</si>
  <si>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</si>
  <si>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</si>
  <si>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</si>
  <si>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</si>
  <si>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</si>
  <si>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</si>
  <si>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</si>
  <si>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</si>
  <si>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</si>
  <si>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</si>
  <si>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</si>
  <si>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</si>
  <si>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</si>
  <si>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</si>
  <si>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</si>
  <si>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</si>
  <si>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</si>
  <si>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</si>
  <si>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</si>
  <si>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</si>
  <si>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</si>
  <si>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</si>
  <si>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</si>
  <si>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</si>
  <si>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</si>
  <si>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</si>
  <si>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</si>
  <si>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</si>
  <si>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</si>
  <si>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</si>
  <si>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</si>
  <si>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</si>
  <si>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</si>
  <si>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</si>
  <si>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</si>
  <si>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</si>
  <si>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</si>
  <si>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</si>
  <si>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</si>
  <si>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</si>
  <si>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</si>
  <si>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</si>
  <si>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</si>
  <si>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</si>
  <si>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</si>
  <si>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</si>
  <si>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</si>
  <si>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</si>
  <si>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</si>
  <si>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</si>
  <si>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</si>
  <si>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</si>
  <si>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</si>
  <si>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</si>
  <si>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</si>
  <si>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</si>
  <si>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</si>
  <si>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</si>
  <si>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</si>
  <si>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</si>
  <si>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</si>
  <si>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</si>
  <si>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</si>
  <si>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</si>
  <si>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</si>
  <si>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</si>
  <si>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</si>
  <si>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</si>
  <si>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</si>
  <si>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</si>
  <si>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</si>
  <si>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</si>
  <si>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</si>
  <si>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</si>
  <si>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</si>
  <si>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</si>
  <si>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</si>
  <si>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</si>
  <si>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</si>
  <si>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</si>
  <si>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</si>
  <si>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</si>
  <si>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</si>
  <si>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</si>
  <si>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</si>
  <si>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</si>
  <si>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</si>
  <si>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</si>
  <si>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</si>
  <si>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</si>
  <si>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</si>
  <si>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</si>
  <si>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</si>
  <si>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</si>
  <si>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</si>
  <si>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</si>
  <si>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</si>
  <si>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</si>
  <si>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</si>
  <si>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</si>
  <si>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</si>
  <si>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</si>
  <si>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</si>
  <si>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</si>
  <si>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</si>
  <si>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</si>
  <si>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</si>
  <si>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</si>
  <si>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</si>
  <si>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</si>
  <si>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</si>
  <si>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</si>
  <si>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</si>
  <si>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</si>
  <si>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</si>
  <si>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</si>
  <si>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</si>
  <si>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</si>
  <si>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</si>
  <si>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</si>
  <si>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</si>
  <si>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</si>
  <si>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</si>
  <si>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</si>
  <si>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</si>
  <si>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</si>
  <si>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</si>
  <si>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</si>
  <si>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</si>
  <si>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</si>
  <si>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</si>
  <si>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</si>
  <si>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</si>
  <si>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</si>
  <si>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</si>
  <si>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</si>
  <si>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</si>
  <si>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</si>
  <si>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</si>
  <si>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</si>
  <si>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</si>
  <si>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</si>
  <si>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</si>
  <si>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</si>
  <si>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</si>
  <si>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</si>
  <si>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</si>
  <si>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</si>
  <si>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</si>
  <si>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</si>
  <si>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</si>
  <si>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</si>
  <si>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</si>
  <si>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</si>
  <si>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</si>
  <si>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</si>
  <si>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</si>
  <si>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</si>
  <si>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</si>
  <si>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</si>
  <si>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</si>
  <si>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</si>
  <si>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</si>
  <si>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</si>
  <si>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</si>
  <si>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</si>
  <si>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</si>
  <si>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</si>
  <si>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</si>
  <si>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</si>
  <si>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</si>
  <si>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</si>
  <si>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</si>
  <si>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</si>
  <si>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</si>
  <si>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</si>
  <si>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</si>
  <si>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</si>
  <si>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</si>
  <si>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</si>
  <si>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</si>
  <si>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</si>
  <si>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</si>
  <si>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</si>
  <si>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</si>
  <si>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</si>
  <si>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</si>
  <si>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</si>
  <si>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</si>
  <si>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</si>
  <si>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</si>
  <si>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</si>
  <si>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</si>
  <si>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</si>
  <si>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</si>
  <si>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</si>
  <si>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</si>
  <si>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</si>
  <si>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</si>
  <si>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</si>
  <si>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</si>
  <si>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</si>
  <si>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</si>
  <si>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</si>
  <si>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</si>
  <si>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</si>
  <si>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</si>
  <si>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</si>
  <si>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</si>
  <si>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</si>
  <si>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</si>
  <si>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</si>
  <si>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</si>
  <si>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</si>
  <si>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</si>
  <si>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</si>
  <si>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</si>
  <si>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</si>
  <si>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</si>
  <si>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</si>
  <si>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</si>
  <si>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</si>
  <si>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</si>
  <si>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</si>
  <si>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</si>
  <si>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</si>
  <si>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</si>
  <si>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</si>
  <si>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</si>
  <si>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</si>
  <si>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</si>
  <si>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</si>
  <si>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</si>
  <si>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</si>
  <si>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</si>
  <si>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</si>
  <si>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</si>
  <si>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</si>
  <si>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</si>
  <si>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Стара Планина Холд АД</t>
  </si>
  <si>
    <t>BG1100005971</t>
  </si>
  <si>
    <t>БФБ София</t>
  </si>
  <si>
    <t>5SR</t>
  </si>
  <si>
    <t>--</t>
  </si>
  <si>
    <t>Холдинг Варна А АД</t>
  </si>
  <si>
    <t>BG1100036984</t>
  </si>
  <si>
    <t>5V2</t>
  </si>
  <si>
    <t>Централна Кооперативна Банка АД</t>
  </si>
  <si>
    <t>BG1100014973</t>
  </si>
  <si>
    <t>4CF</t>
  </si>
  <si>
    <t>Първа инвестиционна банка АД</t>
  </si>
  <si>
    <t>BG1100106050</t>
  </si>
  <si>
    <t>5F4</t>
  </si>
  <si>
    <t>Монбат АД</t>
  </si>
  <si>
    <t>BG1100075065</t>
  </si>
  <si>
    <t>5MB</t>
  </si>
  <si>
    <t>Фонд за недвижими имоти България АДСИЦ</t>
  </si>
  <si>
    <t>BG1100001053</t>
  </si>
  <si>
    <t>5BU</t>
  </si>
  <si>
    <t>Химимпорт АД</t>
  </si>
  <si>
    <t>BG1100046066</t>
  </si>
  <si>
    <t>6C4</t>
  </si>
  <si>
    <t>Адванс Терафонд АДСИЦ</t>
  </si>
  <si>
    <t>BG1100025052</t>
  </si>
  <si>
    <t>6A6</t>
  </si>
  <si>
    <t>Елана Агрокредит АД-София</t>
  </si>
  <si>
    <t>BG1100040101</t>
  </si>
  <si>
    <t>0EA</t>
  </si>
  <si>
    <t>Доверие - Обединен Холдинг АД</t>
  </si>
  <si>
    <t>BG1100038980</t>
  </si>
  <si>
    <t>5DOV</t>
  </si>
  <si>
    <t>GRADUS AD</t>
  </si>
  <si>
    <t>BG1100002184</t>
  </si>
  <si>
    <t>GR6</t>
  </si>
  <si>
    <t>Софарма АД</t>
  </si>
  <si>
    <t>BG11SOSOBT18</t>
  </si>
  <si>
    <t>3JR</t>
  </si>
  <si>
    <t>Даниел Дончев</t>
  </si>
  <si>
    <t>Трейс Груп Холд АД</t>
  </si>
  <si>
    <t>BG1100049078</t>
  </si>
  <si>
    <t>T57</t>
  </si>
  <si>
    <t>Еврохолд България АД</t>
  </si>
  <si>
    <t>BG1100114062</t>
  </si>
  <si>
    <t>4EH</t>
  </si>
  <si>
    <t>Сирма Груп Холдинг АД</t>
  </si>
  <si>
    <t>BG1100032140</t>
  </si>
  <si>
    <t>SKK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</si>
</sst>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1534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SOFIX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31.12.2020 г.</v>
      </c>
      <c r="C4" s="661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SOFIX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31.12.2020 г.</v>
      </c>
      <c r="B4" s="698"/>
      <c r="C4" s="698"/>
      <c r="D4" s="698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SOFIX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31.12.2020 г.</v>
      </c>
      <c r="B4" s="699"/>
      <c r="C4" s="699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SOFIX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G56" sqref="G5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SOFIX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8832553</v>
      </c>
      <c r="E11" s="348">
        <f>'1-SB'!D47</f>
        <v>18717329</v>
      </c>
      <c r="F11" s="346"/>
    </row>
    <row r="12" spans="2:6" ht="15.75">
      <c r="B12" s="342"/>
      <c r="C12" s="342" t="s">
        <v>1353</v>
      </c>
      <c r="D12" s="347">
        <f>'1-SB'!G47</f>
        <v>8832553</v>
      </c>
      <c r="E12" s="348">
        <f>'1-SB'!H47</f>
        <v>18717329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709099</v>
      </c>
      <c r="E19" s="347">
        <f>'1-SB'!C25</f>
        <v>709099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709099</v>
      </c>
      <c r="E20" s="357">
        <f>'1-SB'!C22</f>
        <v>709099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11680000</v>
      </c>
      <c r="E26" s="361">
        <f>'1-SB'!G11</f>
        <v>11680000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5591404</v>
      </c>
      <c r="E27" s="361">
        <f>'1-SB'!G16</f>
        <v>5591404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2889240</v>
      </c>
      <c r="E28" s="361">
        <f>'1-SB'!G19+'1-SB'!G21</f>
        <v>2889240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-11335981</v>
      </c>
      <c r="E29" s="361">
        <f>'1-SB'!G20+'1-SB'!G22</f>
        <v>-11335981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8824663</v>
      </c>
      <c r="E30" s="363">
        <f>'1-SB'!G24</f>
        <v>8824663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7890</v>
      </c>
      <c r="E44" s="357">
        <f>'1-SB'!G40</f>
        <v>7890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8123454</v>
      </c>
      <c r="E47" s="357">
        <f>'1-SB'!C16+'1-SB'!C37</f>
        <v>8123454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SOFIX UCITS ETF</v>
      </c>
      <c r="B3" s="387" t="str">
        <f aca="true" t="shared" si="1" ref="B3:B34">dfRG</f>
        <v>05-1628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SOFIX UCITS ETF</v>
      </c>
      <c r="B4" s="387" t="str">
        <f t="shared" si="1"/>
        <v>05-1628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SOFIX UCITS ETF</v>
      </c>
      <c r="B5" s="387" t="str">
        <f t="shared" si="1"/>
        <v>05-1628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SOFIX UCITS ETF</v>
      </c>
      <c r="B6" s="387" t="str">
        <f t="shared" si="1"/>
        <v>05-1628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SOFIX UCITS ETF</v>
      </c>
      <c r="B7" s="387" t="str">
        <f t="shared" si="1"/>
        <v>05-1628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SOFIX UCITS ETF</v>
      </c>
      <c r="B8" s="387" t="str">
        <f t="shared" si="1"/>
        <v>05-1628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SOFIX UCITS ETF</v>
      </c>
      <c r="B9" s="387" t="str">
        <f t="shared" si="1"/>
        <v>05-1628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SOFIX UCITS ETF</v>
      </c>
      <c r="B10" s="387" t="str">
        <f t="shared" si="1"/>
        <v>05-1628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SOFIX UCITS ETF</v>
      </c>
      <c r="B11" s="387" t="str">
        <f t="shared" si="1"/>
        <v>05-1628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SOFIX UCITS ETF</v>
      </c>
      <c r="B12" s="387" t="str">
        <f t="shared" si="1"/>
        <v>05-1628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SOFIX UCITS ETF</v>
      </c>
      <c r="B13" s="387" t="str">
        <f t="shared" si="1"/>
        <v>05-1628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SOFIX UCITS ETF</v>
      </c>
      <c r="B14" s="387" t="str">
        <f t="shared" si="1"/>
        <v>05-1628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SOFIX UCITS ETF</v>
      </c>
      <c r="B15" s="387" t="str">
        <f t="shared" si="1"/>
        <v>05-1628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709099</v>
      </c>
    </row>
    <row r="16" spans="1:7" ht="15.75">
      <c r="A16" s="386" t="str">
        <f t="shared" si="0"/>
        <v>Expat Bulgaria SOFIX UCITS ETF</v>
      </c>
      <c r="B16" s="387" t="str">
        <f t="shared" si="1"/>
        <v>05-1628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SOFIX UCITS ETF</v>
      </c>
      <c r="B17" s="387" t="str">
        <f t="shared" si="1"/>
        <v>05-1628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SOFIX UCITS ETF</v>
      </c>
      <c r="B18" s="387" t="str">
        <f t="shared" si="1"/>
        <v>05-1628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709099</v>
      </c>
    </row>
    <row r="19" spans="1:7" ht="15.75">
      <c r="A19" s="386" t="str">
        <f t="shared" si="0"/>
        <v>Expat Bulgaria SOFIX UCITS ETF</v>
      </c>
      <c r="B19" s="387" t="str">
        <f t="shared" si="1"/>
        <v>05-1628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SOFIX UCITS ETF</v>
      </c>
      <c r="B20" s="387" t="str">
        <f t="shared" si="1"/>
        <v>05-1628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8123454</v>
      </c>
    </row>
    <row r="21" spans="1:7" ht="15.75">
      <c r="A21" s="386" t="str">
        <f t="shared" si="0"/>
        <v>Expat Bulgaria SOFIX UCITS ETF</v>
      </c>
      <c r="B21" s="387" t="str">
        <f t="shared" si="1"/>
        <v>05-1628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8123454</v>
      </c>
    </row>
    <row r="22" spans="1:7" ht="15.75">
      <c r="A22" s="386" t="str">
        <f t="shared" si="0"/>
        <v>Expat Bulgaria SOFIX UCITS ETF</v>
      </c>
      <c r="B22" s="387" t="str">
        <f t="shared" si="1"/>
        <v>05-1628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SOFIX UCITS ETF</v>
      </c>
      <c r="B23" s="387" t="str">
        <f t="shared" si="1"/>
        <v>05-1628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SOFIX UCITS ETF</v>
      </c>
      <c r="B24" s="387" t="str">
        <f t="shared" si="1"/>
        <v>05-1628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SOFIX UCITS ETF</v>
      </c>
      <c r="B25" s="387" t="str">
        <f t="shared" si="1"/>
        <v>05-1628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SOFIX UCITS ETF</v>
      </c>
      <c r="B26" s="387" t="str">
        <f t="shared" si="1"/>
        <v>05-1628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SOFIX UCITS ETF</v>
      </c>
      <c r="B27" s="387" t="str">
        <f t="shared" si="1"/>
        <v>05-1628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SOFIX UCITS ETF</v>
      </c>
      <c r="B28" s="387" t="str">
        <f t="shared" si="1"/>
        <v>05-1628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SOFIX UCITS ETF</v>
      </c>
      <c r="B29" s="387" t="str">
        <f t="shared" si="1"/>
        <v>05-1628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SOFIX UCITS ETF</v>
      </c>
      <c r="B30" s="387" t="str">
        <f t="shared" si="1"/>
        <v>05-1628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8123454</v>
      </c>
    </row>
    <row r="31" spans="1:7" ht="15.75">
      <c r="A31" s="386" t="str">
        <f t="shared" si="0"/>
        <v>Expat Bulgaria SOFIX UCITS ETF</v>
      </c>
      <c r="B31" s="387" t="str">
        <f t="shared" si="1"/>
        <v>05-1628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SOFIX UCITS ETF</v>
      </c>
      <c r="B32" s="387" t="str">
        <f t="shared" si="1"/>
        <v>05-1628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SOFIX UCITS ETF</v>
      </c>
      <c r="B33" s="387" t="str">
        <f t="shared" si="1"/>
        <v>05-1628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SOFIX UCITS ETF</v>
      </c>
      <c r="B34" s="387" t="str">
        <f t="shared" si="1"/>
        <v>05-1628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SOFIX UCITS ETF</v>
      </c>
      <c r="B35" s="387" t="str">
        <f aca="true" t="shared" si="4" ref="B35:B58">dfRG</f>
        <v>05-1628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SOFIX UCITS ETF</v>
      </c>
      <c r="B36" s="387" t="str">
        <f t="shared" si="4"/>
        <v>05-1628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SOFIX UCITS ETF</v>
      </c>
      <c r="B37" s="387" t="str">
        <f t="shared" si="4"/>
        <v>05-1628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SOFIX UCITS ETF</v>
      </c>
      <c r="B38" s="387" t="str">
        <f t="shared" si="4"/>
        <v>05-1628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8832553</v>
      </c>
    </row>
    <row r="39" spans="1:7" ht="15.75">
      <c r="A39" s="386" t="str">
        <f t="shared" si="3"/>
        <v>Expat Bulgaria SOFIX UCITS ETF</v>
      </c>
      <c r="B39" s="387" t="str">
        <f t="shared" si="4"/>
        <v>05-1628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8832553</v>
      </c>
    </row>
    <row r="40" spans="1:7" ht="15.75">
      <c r="A40" s="405" t="str">
        <f t="shared" si="3"/>
        <v>Expat Bulgaria SOFIX UCITS ETF</v>
      </c>
      <c r="B40" s="406" t="str">
        <f t="shared" si="4"/>
        <v>05-1628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SOFIX UCITS ETF</v>
      </c>
      <c r="B41" s="406" t="str">
        <f t="shared" si="4"/>
        <v>05-1628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11680000</v>
      </c>
    </row>
    <row r="42" spans="1:7" ht="15.75">
      <c r="A42" s="405" t="str">
        <f t="shared" si="3"/>
        <v>Expat Bulgaria SOFIX UCITS ETF</v>
      </c>
      <c r="B42" s="406" t="str">
        <f t="shared" si="4"/>
        <v>05-1628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SOFIX UCITS ETF</v>
      </c>
      <c r="B43" s="406" t="str">
        <f t="shared" si="4"/>
        <v>05-1628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5591404</v>
      </c>
    </row>
    <row r="44" spans="1:7" ht="15.75">
      <c r="A44" s="405" t="str">
        <f t="shared" si="3"/>
        <v>Expat Bulgaria SOFIX UCITS ETF</v>
      </c>
      <c r="B44" s="406" t="str">
        <f t="shared" si="4"/>
        <v>05-1628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SOFIX UCITS ETF</v>
      </c>
      <c r="B45" s="406" t="str">
        <f t="shared" si="4"/>
        <v>05-1628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SOFIX UCITS ETF</v>
      </c>
      <c r="B46" s="406" t="str">
        <f t="shared" si="4"/>
        <v>05-1628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5591404</v>
      </c>
    </row>
    <row r="47" spans="1:7" ht="15.75">
      <c r="A47" s="405" t="str">
        <f t="shared" si="3"/>
        <v>Expat Bulgaria SOFIX UCITS ETF</v>
      </c>
      <c r="B47" s="406" t="str">
        <f t="shared" si="4"/>
        <v>05-1628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SOFIX UCITS ETF</v>
      </c>
      <c r="B48" s="406" t="str">
        <f t="shared" si="4"/>
        <v>05-1628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-3773228</v>
      </c>
    </row>
    <row r="49" spans="1:7" ht="15.75">
      <c r="A49" s="405" t="str">
        <f t="shared" si="3"/>
        <v>Expat Bulgaria SOFIX UCITS ETF</v>
      </c>
      <c r="B49" s="406" t="str">
        <f t="shared" si="4"/>
        <v>05-1628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2889240</v>
      </c>
    </row>
    <row r="50" spans="1:7" ht="15.75">
      <c r="A50" s="405" t="str">
        <f t="shared" si="3"/>
        <v>Expat Bulgaria SOFIX UCITS ETF</v>
      </c>
      <c r="B50" s="406" t="str">
        <f t="shared" si="4"/>
        <v>05-1628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-6662468</v>
      </c>
    </row>
    <row r="51" spans="1:7" ht="15.75">
      <c r="A51" s="405" t="str">
        <f t="shared" si="3"/>
        <v>Expat Bulgaria SOFIX UCITS ETF</v>
      </c>
      <c r="B51" s="406" t="str">
        <f t="shared" si="4"/>
        <v>05-1628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SOFIX UCITS ETF</v>
      </c>
      <c r="B52" s="406" t="str">
        <f t="shared" si="4"/>
        <v>05-1628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-4673513</v>
      </c>
    </row>
    <row r="53" spans="1:7" ht="15.75">
      <c r="A53" s="405" t="str">
        <f t="shared" si="3"/>
        <v>Expat Bulgaria SOFIX UCITS ETF</v>
      </c>
      <c r="B53" s="406" t="str">
        <f t="shared" si="4"/>
        <v>05-1628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-8446741</v>
      </c>
    </row>
    <row r="54" spans="1:7" ht="15.75">
      <c r="A54" s="405" t="str">
        <f t="shared" si="3"/>
        <v>Expat Bulgaria SOFIX UCITS ETF</v>
      </c>
      <c r="B54" s="406" t="str">
        <f t="shared" si="4"/>
        <v>05-1628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8824663</v>
      </c>
    </row>
    <row r="55" spans="1:7" ht="15.75">
      <c r="A55" s="405" t="str">
        <f t="shared" si="3"/>
        <v>Expat Bulgaria SOFIX UCITS ETF</v>
      </c>
      <c r="B55" s="406" t="str">
        <f t="shared" si="4"/>
        <v>05-1628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SOFIX UCITS ETF</v>
      </c>
      <c r="B56" s="406" t="str">
        <f t="shared" si="4"/>
        <v>05-1628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SOFIX UCITS ETF</v>
      </c>
      <c r="B57" s="406" t="str">
        <f t="shared" si="4"/>
        <v>05-1628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7784</v>
      </c>
    </row>
    <row r="58" spans="1:7" ht="15.75">
      <c r="A58" s="405" t="str">
        <f t="shared" si="3"/>
        <v>Expat Bulgaria SOFIX UCITS ETF</v>
      </c>
      <c r="B58" s="406" t="str">
        <f t="shared" si="4"/>
        <v>05-1628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432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7352</v>
      </c>
    </row>
    <row r="60" spans="1:7" ht="15.75">
      <c r="A60" s="405" t="str">
        <f aca="true" t="shared" si="6" ref="A60:A81">dfName</f>
        <v>Expat Bulgaria SOFIX UCITS ETF</v>
      </c>
      <c r="B60" s="406" t="str">
        <f aca="true" t="shared" si="7" ref="B60:B81">dfRG</f>
        <v>05-1628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SOFIX UCITS ETF</v>
      </c>
      <c r="B61" s="406" t="str">
        <f t="shared" si="7"/>
        <v>05-1628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Bulgaria SOFIX UCITS ETF</v>
      </c>
      <c r="B62" s="406" t="str">
        <f t="shared" si="7"/>
        <v>05-1628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SOFIX UCITS ETF</v>
      </c>
      <c r="B63" s="406" t="str">
        <f t="shared" si="7"/>
        <v>05-1628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SOFIX UCITS ETF</v>
      </c>
      <c r="B64" s="406" t="str">
        <f t="shared" si="7"/>
        <v>05-1628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SOFIX UCITS ETF</v>
      </c>
      <c r="B65" s="406" t="str">
        <f t="shared" si="7"/>
        <v>05-1628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SOFIX UCITS ETF</v>
      </c>
      <c r="B66" s="406" t="str">
        <f t="shared" si="7"/>
        <v>05-1628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SOFIX UCITS ETF</v>
      </c>
      <c r="B67" s="406" t="str">
        <f t="shared" si="7"/>
        <v>05-1628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SOFIX UCITS ETF</v>
      </c>
      <c r="B68" s="406" t="str">
        <f t="shared" si="7"/>
        <v>05-1628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106</v>
      </c>
    </row>
    <row r="69" spans="1:7" ht="15.75">
      <c r="A69" s="405" t="str">
        <f t="shared" si="6"/>
        <v>Expat Bulgaria SOFIX UCITS ETF</v>
      </c>
      <c r="B69" s="406" t="str">
        <f t="shared" si="7"/>
        <v>05-1628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7890</v>
      </c>
    </row>
    <row r="70" spans="1:7" ht="15.75">
      <c r="A70" s="405" t="str">
        <f t="shared" si="6"/>
        <v>Expat Bulgaria SOFIX UCITS ETF</v>
      </c>
      <c r="B70" s="406" t="str">
        <f t="shared" si="7"/>
        <v>05-1628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8832553</v>
      </c>
    </row>
    <row r="71" spans="1:7" ht="15.75">
      <c r="A71" s="423" t="str">
        <f t="shared" si="6"/>
        <v>Expat Bulgaria SOFIX UCITS ETF</v>
      </c>
      <c r="B71" s="424" t="str">
        <f t="shared" si="7"/>
        <v>05-1628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SOFIX UCITS ETF</v>
      </c>
      <c r="B72" s="424" t="str">
        <f t="shared" si="7"/>
        <v>05-1628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SOFIX UCITS ETF</v>
      </c>
      <c r="B73" s="424" t="str">
        <f t="shared" si="7"/>
        <v>05-1628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Bulgaria SOFIX UCITS ETF</v>
      </c>
      <c r="B74" s="424" t="str">
        <f t="shared" si="7"/>
        <v>05-1628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3632581</v>
      </c>
    </row>
    <row r="75" spans="1:7" ht="31.5">
      <c r="A75" s="423" t="str">
        <f t="shared" si="6"/>
        <v>Expat Bulgaria SOFIX UCITS ETF</v>
      </c>
      <c r="B75" s="424" t="str">
        <f t="shared" si="7"/>
        <v>05-1628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1495638</v>
      </c>
    </row>
    <row r="76" spans="1:7" ht="15.75">
      <c r="A76" s="423" t="str">
        <f t="shared" si="6"/>
        <v>Expat Bulgaria SOFIX UCITS ETF</v>
      </c>
      <c r="B76" s="424" t="str">
        <f t="shared" si="7"/>
        <v>05-1628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SOFIX UCITS ETF</v>
      </c>
      <c r="B77" s="424" t="str">
        <f t="shared" si="7"/>
        <v>05-1628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159704</v>
      </c>
    </row>
    <row r="78" spans="1:7" ht="15.75">
      <c r="A78" s="423" t="str">
        <f t="shared" si="6"/>
        <v>Expat Bulgaria SOFIX UCITS ETF</v>
      </c>
      <c r="B78" s="424" t="str">
        <f t="shared" si="7"/>
        <v>05-1628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5287923</v>
      </c>
    </row>
    <row r="79" spans="1:7" ht="15.75">
      <c r="A79" s="423" t="str">
        <f t="shared" si="6"/>
        <v>Expat Bulgaria SOFIX UCITS ETF</v>
      </c>
      <c r="B79" s="424" t="str">
        <f t="shared" si="7"/>
        <v>05-1628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SOFIX UCITS ETF</v>
      </c>
      <c r="B80" s="424" t="str">
        <f t="shared" si="7"/>
        <v>05-1628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SOFIX UCITS ETF</v>
      </c>
      <c r="B81" s="424" t="str">
        <f t="shared" si="7"/>
        <v>05-1628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136117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SOFIX UCITS ETF</v>
      </c>
      <c r="B83" s="424" t="str">
        <f aca="true" t="shared" si="10" ref="B83:B109">dfRG</f>
        <v>05-1628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SOFIX UCITS ETF</v>
      </c>
      <c r="B84" s="424" t="str">
        <f t="shared" si="10"/>
        <v>05-1628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SOFIX UCITS ETF</v>
      </c>
      <c r="B85" s="424" t="str">
        <f t="shared" si="10"/>
        <v>05-1628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136117</v>
      </c>
    </row>
    <row r="86" spans="1:7" ht="15.75">
      <c r="A86" s="423" t="str">
        <f t="shared" si="9"/>
        <v>Expat Bulgaria SOFIX UCITS ETF</v>
      </c>
      <c r="B86" s="424" t="str">
        <f t="shared" si="10"/>
        <v>05-1628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5424040</v>
      </c>
    </row>
    <row r="87" spans="1:7" ht="15.75">
      <c r="A87" s="423" t="str">
        <f t="shared" si="9"/>
        <v>Expat Bulgaria SOFIX UCITS ETF</v>
      </c>
      <c r="B87" s="424" t="str">
        <f t="shared" si="10"/>
        <v>05-1628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SOFIX UCITS ETF</v>
      </c>
      <c r="B88" s="424" t="str">
        <f t="shared" si="10"/>
        <v>05-1628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SOFIX UCITS ETF</v>
      </c>
      <c r="B89" s="424" t="str">
        <f t="shared" si="10"/>
        <v>05-1628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SOFIX UCITS ETF</v>
      </c>
      <c r="B90" s="424" t="str">
        <f t="shared" si="10"/>
        <v>05-1628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5424040</v>
      </c>
    </row>
    <row r="91" spans="1:7" ht="15.75">
      <c r="A91" s="434" t="str">
        <f t="shared" si="9"/>
        <v>Expat Bulgaria SOFIX UCITS ETF</v>
      </c>
      <c r="B91" s="435" t="str">
        <f t="shared" si="10"/>
        <v>05-1628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SOFIX UCITS ETF</v>
      </c>
      <c r="B92" s="435" t="str">
        <f t="shared" si="10"/>
        <v>05-1628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SOFIX UCITS ETF</v>
      </c>
      <c r="B93" s="435" t="str">
        <f t="shared" si="10"/>
        <v>05-1628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351664</v>
      </c>
    </row>
    <row r="94" spans="1:7" ht="31.5">
      <c r="A94" s="434" t="str">
        <f t="shared" si="9"/>
        <v>Expat Bulgaria SOFIX UCITS ETF</v>
      </c>
      <c r="B94" s="435" t="str">
        <f t="shared" si="10"/>
        <v>05-1628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398863</v>
      </c>
    </row>
    <row r="95" spans="1:7" ht="31.5">
      <c r="A95" s="434" t="str">
        <f t="shared" si="9"/>
        <v>Expat Bulgaria SOFIX UCITS ETF</v>
      </c>
      <c r="B95" s="435" t="str">
        <f t="shared" si="10"/>
        <v>05-1628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Bulgaria SOFIX UCITS ETF</v>
      </c>
      <c r="B96" s="435" t="str">
        <f t="shared" si="10"/>
        <v>05-1628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SOFIX UCITS ETF</v>
      </c>
      <c r="B97" s="435" t="str">
        <f t="shared" si="10"/>
        <v>05-1628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SOFIX UCITS ETF</v>
      </c>
      <c r="B98" s="435" t="str">
        <f t="shared" si="10"/>
        <v>05-1628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SOFIX UCITS ETF</v>
      </c>
      <c r="B99" s="435" t="str">
        <f t="shared" si="10"/>
        <v>05-1628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750527</v>
      </c>
    </row>
    <row r="100" spans="1:7" ht="15.75">
      <c r="A100" s="434" t="str">
        <f t="shared" si="9"/>
        <v>Expat Bulgaria SOFIX UCITS ETF</v>
      </c>
      <c r="B100" s="435" t="str">
        <f t="shared" si="10"/>
        <v>05-1628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SOFIX UCITS ETF</v>
      </c>
      <c r="B101" s="435" t="str">
        <f t="shared" si="10"/>
        <v>05-1628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SOFIX UCITS ETF</v>
      </c>
      <c r="B102" s="435" t="str">
        <f t="shared" si="10"/>
        <v>05-1628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750527</v>
      </c>
    </row>
    <row r="103" spans="1:7" ht="15.75">
      <c r="A103" s="434" t="str">
        <f t="shared" si="9"/>
        <v>Expat Bulgaria SOFIX UCITS ETF</v>
      </c>
      <c r="B103" s="435" t="str">
        <f t="shared" si="10"/>
        <v>05-1628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4673513</v>
      </c>
    </row>
    <row r="104" spans="1:7" ht="15.75">
      <c r="A104" s="434" t="str">
        <f t="shared" si="9"/>
        <v>Expat Bulgaria SOFIX UCITS ETF</v>
      </c>
      <c r="B104" s="435" t="str">
        <f t="shared" si="10"/>
        <v>05-1628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SOFIX UCITS ETF</v>
      </c>
      <c r="B105" s="435" t="str">
        <f t="shared" si="10"/>
        <v>05-1628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4673513</v>
      </c>
    </row>
    <row r="106" spans="1:7" ht="15.75">
      <c r="A106" s="434" t="str">
        <f t="shared" si="9"/>
        <v>Expat Bulgaria SOFIX UCITS ETF</v>
      </c>
      <c r="B106" s="435" t="str">
        <f t="shared" si="10"/>
        <v>05-1628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5424040</v>
      </c>
    </row>
    <row r="107" spans="1:7" ht="15.75">
      <c r="A107" s="446" t="str">
        <f t="shared" si="9"/>
        <v>Expat Bulgaria SOFIX UCITS ETF</v>
      </c>
      <c r="B107" s="447" t="str">
        <f t="shared" si="10"/>
        <v>05-1628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SOFIX UCITS ETF</v>
      </c>
      <c r="B108" s="447" t="str">
        <f t="shared" si="10"/>
        <v>05-1628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2321233</v>
      </c>
    </row>
    <row r="109" spans="1:7" ht="31.5">
      <c r="A109" s="446" t="str">
        <f t="shared" si="9"/>
        <v>Expat Bulgaria SOFIX UCITS ETF</v>
      </c>
      <c r="B109" s="447" t="str">
        <f t="shared" si="10"/>
        <v>05-1628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SOFIX UCITS ETF</v>
      </c>
      <c r="B110" s="447" t="str">
        <f aca="true" t="shared" si="13" ref="B110:B141">dfRG</f>
        <v>05-1628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SOFIX UCITS ETF</v>
      </c>
      <c r="B111" s="447" t="str">
        <f t="shared" si="13"/>
        <v>05-1628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SOFIX UCITS ETF</v>
      </c>
      <c r="B112" s="447" t="str">
        <f t="shared" si="13"/>
        <v>05-1628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SOFIX UCITS ETF</v>
      </c>
      <c r="B113" s="447" t="str">
        <f t="shared" si="13"/>
        <v>05-1628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-136116</v>
      </c>
    </row>
    <row r="114" spans="1:7" ht="31.5">
      <c r="A114" s="446" t="str">
        <f t="shared" si="12"/>
        <v>Expat Bulgaria SOFIX UCITS ETF</v>
      </c>
      <c r="B114" s="447" t="str">
        <f t="shared" si="13"/>
        <v>05-1628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2185117</v>
      </c>
    </row>
    <row r="115" spans="1:7" ht="15.75">
      <c r="A115" s="446" t="str">
        <f t="shared" si="12"/>
        <v>Expat Bulgaria SOFIX UCITS ETF</v>
      </c>
      <c r="B115" s="447" t="str">
        <f t="shared" si="13"/>
        <v>05-1628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SOFIX UCITS ETF</v>
      </c>
      <c r="B116" s="447" t="str">
        <f t="shared" si="13"/>
        <v>05-1628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-2673059</v>
      </c>
    </row>
    <row r="117" spans="1:7" ht="31.5">
      <c r="A117" s="446" t="str">
        <f t="shared" si="12"/>
        <v>Expat Bulgaria SOFIX UCITS ETF</v>
      </c>
      <c r="B117" s="447" t="str">
        <f t="shared" si="13"/>
        <v>05-1628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SOFIX UCITS ETF</v>
      </c>
      <c r="B118" s="447" t="str">
        <f t="shared" si="13"/>
        <v>05-1628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-1880</v>
      </c>
    </row>
    <row r="119" spans="1:7" ht="15.75">
      <c r="A119" s="446" t="str">
        <f t="shared" si="12"/>
        <v>Expat Bulgaria SOFIX UCITS ETF</v>
      </c>
      <c r="B119" s="447" t="str">
        <f t="shared" si="13"/>
        <v>05-1628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393731</v>
      </c>
    </row>
    <row r="120" spans="1:7" ht="15.75">
      <c r="A120" s="446" t="str">
        <f t="shared" si="12"/>
        <v>Expat Bulgaria SOFIX UCITS ETF</v>
      </c>
      <c r="B120" s="447" t="str">
        <f t="shared" si="13"/>
        <v>05-1628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-147328</v>
      </c>
    </row>
    <row r="121" spans="1:7" ht="15.75">
      <c r="A121" s="446" t="str">
        <f t="shared" si="12"/>
        <v>Expat Bulgaria SOFIX UCITS ETF</v>
      </c>
      <c r="B121" s="447" t="str">
        <f t="shared" si="13"/>
        <v>05-1628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-8161</v>
      </c>
    </row>
    <row r="122" spans="1:7" ht="15.75">
      <c r="A122" s="446" t="str">
        <f t="shared" si="12"/>
        <v>Expat Bulgaria SOFIX UCITS ETF</v>
      </c>
      <c r="B122" s="447" t="str">
        <f t="shared" si="13"/>
        <v>05-1628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SOFIX UCITS ETF</v>
      </c>
      <c r="B123" s="447" t="str">
        <f t="shared" si="13"/>
        <v>05-1628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-40400</v>
      </c>
    </row>
    <row r="124" spans="1:7" ht="31.5">
      <c r="A124" s="446" t="str">
        <f t="shared" si="12"/>
        <v>Expat Bulgaria SOFIX UCITS ETF</v>
      </c>
      <c r="B124" s="447" t="str">
        <f t="shared" si="13"/>
        <v>05-1628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-2477097</v>
      </c>
    </row>
    <row r="125" spans="1:7" ht="15.75">
      <c r="A125" s="446" t="str">
        <f t="shared" si="12"/>
        <v>Expat Bulgaria SOFIX UCITS ETF</v>
      </c>
      <c r="B125" s="447" t="str">
        <f t="shared" si="13"/>
        <v>05-1628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SOFIX UCITS ETF</v>
      </c>
      <c r="B126" s="447" t="str">
        <f t="shared" si="13"/>
        <v>05-1628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SOFIX UCITS ETF</v>
      </c>
      <c r="B127" s="447" t="str">
        <f t="shared" si="13"/>
        <v>05-1628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SOFIX UCITS ETF</v>
      </c>
      <c r="B128" s="447" t="str">
        <f t="shared" si="13"/>
        <v>05-1628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SOFIX UCITS ETF</v>
      </c>
      <c r="B129" s="447" t="str">
        <f t="shared" si="13"/>
        <v>05-1628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SOFIX UCITS ETF</v>
      </c>
      <c r="B130" s="447" t="str">
        <f t="shared" si="13"/>
        <v>05-1628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SOFIX UCITS ETF</v>
      </c>
      <c r="B131" s="447" t="str">
        <f t="shared" si="13"/>
        <v>05-1628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SOFIX UCITS ETF</v>
      </c>
      <c r="B132" s="447" t="str">
        <f t="shared" si="13"/>
        <v>05-1628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-291980</v>
      </c>
    </row>
    <row r="133" spans="1:7" ht="31.5">
      <c r="A133" s="446" t="str">
        <f t="shared" si="12"/>
        <v>Expat Bulgaria SOFIX UCITS ETF</v>
      </c>
      <c r="B133" s="447" t="str">
        <f t="shared" si="13"/>
        <v>05-1628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1001079</v>
      </c>
    </row>
    <row r="134" spans="1:7" ht="31.5">
      <c r="A134" s="446" t="str">
        <f t="shared" si="12"/>
        <v>Expat Bulgaria SOFIX UCITS ETF</v>
      </c>
      <c r="B134" s="447" t="str">
        <f t="shared" si="13"/>
        <v>05-1628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709099</v>
      </c>
    </row>
    <row r="135" spans="1:7" ht="15.75">
      <c r="A135" s="446" t="str">
        <f t="shared" si="12"/>
        <v>Expat Bulgaria SOFIX UCITS ETF</v>
      </c>
      <c r="B135" s="447" t="str">
        <f t="shared" si="13"/>
        <v>05-1628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709099</v>
      </c>
    </row>
    <row r="136" spans="1:7" ht="31.5">
      <c r="A136" s="434" t="str">
        <f t="shared" si="12"/>
        <v>Expat Bulgaria SOFIX UCITS ETF</v>
      </c>
      <c r="B136" s="435" t="str">
        <f t="shared" si="13"/>
        <v>05-1628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SOFIX UCITS ETF</v>
      </c>
      <c r="B137" s="435" t="str">
        <f t="shared" si="13"/>
        <v>05-1628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18699928</v>
      </c>
    </row>
    <row r="138" spans="1:7" ht="31.5">
      <c r="A138" s="434" t="str">
        <f t="shared" si="12"/>
        <v>Expat Bulgaria SOFIX UCITS ETF</v>
      </c>
      <c r="B138" s="435" t="str">
        <f t="shared" si="13"/>
        <v>05-1628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SOFIX UCITS ETF</v>
      </c>
      <c r="B139" s="435" t="str">
        <f t="shared" si="13"/>
        <v>05-1628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SOFIX UCITS ETF</v>
      </c>
      <c r="B140" s="435" t="str">
        <f t="shared" si="13"/>
        <v>05-1628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SOFIX UCITS ETF</v>
      </c>
      <c r="B141" s="435" t="str">
        <f t="shared" si="13"/>
        <v>05-1628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18699928</v>
      </c>
    </row>
    <row r="142" spans="1:7" ht="31.5">
      <c r="A142" s="434" t="str">
        <f aca="true" t="shared" si="15" ref="A142:A155">dfName</f>
        <v>Expat Bulgaria SOFIX UCITS ETF</v>
      </c>
      <c r="B142" s="435" t="str">
        <f aca="true" t="shared" si="16" ref="B142:B155">dfRG</f>
        <v>05-1628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-5201752</v>
      </c>
    </row>
    <row r="143" spans="1:7" ht="31.5">
      <c r="A143" s="434" t="str">
        <f t="shared" si="15"/>
        <v>Expat Bulgaria SOFIX UCITS ETF</v>
      </c>
      <c r="B143" s="435" t="str">
        <f t="shared" si="16"/>
        <v>05-1628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4224577</v>
      </c>
    </row>
    <row r="144" spans="1:7" ht="31.5">
      <c r="A144" s="434" t="str">
        <f t="shared" si="15"/>
        <v>Expat Bulgaria SOFIX UCITS ETF</v>
      </c>
      <c r="B144" s="435" t="str">
        <f t="shared" si="16"/>
        <v>05-1628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-9426329</v>
      </c>
    </row>
    <row r="145" spans="1:7" ht="31.5">
      <c r="A145" s="434" t="str">
        <f t="shared" si="15"/>
        <v>Expat Bulgaria SOFIX UCITS ETF</v>
      </c>
      <c r="B145" s="435" t="str">
        <f t="shared" si="16"/>
        <v>05-1628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-4673513</v>
      </c>
    </row>
    <row r="146" spans="1:7" ht="31.5">
      <c r="A146" s="434" t="str">
        <f t="shared" si="15"/>
        <v>Expat Bulgaria SOFIX UCITS ETF</v>
      </c>
      <c r="B146" s="435" t="str">
        <f t="shared" si="16"/>
        <v>05-1628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SOFIX UCITS ETF</v>
      </c>
      <c r="B147" s="435" t="str">
        <f t="shared" si="16"/>
        <v>05-1628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SOFIX UCITS ETF</v>
      </c>
      <c r="B148" s="435" t="str">
        <f t="shared" si="16"/>
        <v>05-1628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SOFIX UCITS ETF</v>
      </c>
      <c r="B149" s="435" t="str">
        <f t="shared" si="16"/>
        <v>05-1628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SOFIX UCITS ETF</v>
      </c>
      <c r="B150" s="435" t="str">
        <f t="shared" si="16"/>
        <v>05-1628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SOFIX UCITS ETF</v>
      </c>
      <c r="B151" s="435" t="str">
        <f t="shared" si="16"/>
        <v>05-1628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SOFIX UCITS ETF</v>
      </c>
      <c r="B152" s="435" t="str">
        <f t="shared" si="16"/>
        <v>05-1628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SOFIX UCITS ETF</v>
      </c>
      <c r="B153" s="435" t="str">
        <f t="shared" si="16"/>
        <v>05-1628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SOFIX UCITS ETF</v>
      </c>
      <c r="B154" s="435" t="str">
        <f t="shared" si="16"/>
        <v>05-1628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SOFIX UCITS ETF</v>
      </c>
      <c r="B155" s="435" t="str">
        <f t="shared" si="16"/>
        <v>05-1628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Bulgaria SOFIX UCITS ETF</v>
      </c>
      <c r="B157" s="435" t="str">
        <f aca="true" t="shared" si="19" ref="B157:B199">dfRG</f>
        <v>05-1628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8824663</v>
      </c>
    </row>
    <row r="158" spans="1:7" ht="31.5">
      <c r="A158" s="434" t="str">
        <f t="shared" si="18"/>
        <v>Expat Bulgaria SOFIX UCITS ETF</v>
      </c>
      <c r="B158" s="435" t="str">
        <f t="shared" si="19"/>
        <v>05-1628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SOFIX UCITS ETF</v>
      </c>
      <c r="B159" s="435" t="str">
        <f t="shared" si="19"/>
        <v>05-1628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8824663</v>
      </c>
    </row>
    <row r="160" spans="1:7" ht="15.75">
      <c r="A160" s="475" t="str">
        <f t="shared" si="18"/>
        <v>Expat Bulgaria SOFIX UCITS ETF</v>
      </c>
      <c r="B160" s="476" t="str">
        <f t="shared" si="19"/>
        <v>05-1628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SOFIX UCITS ETF</v>
      </c>
      <c r="B161" s="476" t="str">
        <f t="shared" si="19"/>
        <v>05-1628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19290000</v>
      </c>
    </row>
    <row r="162" spans="1:7" ht="15.75">
      <c r="A162" s="475" t="str">
        <f t="shared" si="18"/>
        <v>Expat Bulgaria SOFIX UCITS ETF</v>
      </c>
      <c r="B162" s="476" t="str">
        <f t="shared" si="19"/>
        <v>05-1628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11680000</v>
      </c>
    </row>
    <row r="163" spans="1:7" ht="15.75">
      <c r="A163" s="475" t="str">
        <f t="shared" si="18"/>
        <v>Expat Bulgaria SOFIX UCITS ETF</v>
      </c>
      <c r="B163" s="476" t="str">
        <f t="shared" si="19"/>
        <v>05-1628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4730000</v>
      </c>
    </row>
    <row r="164" spans="1:7" ht="31.5">
      <c r="A164" s="475" t="str">
        <f t="shared" si="18"/>
        <v>Expat Bulgaria SOFIX UCITS ETF</v>
      </c>
      <c r="B164" s="476" t="str">
        <f t="shared" si="19"/>
        <v>05-1628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4225735</v>
      </c>
    </row>
    <row r="165" spans="1:7" ht="15.75">
      <c r="A165" s="475" t="str">
        <f t="shared" si="18"/>
        <v>Expat Bulgaria SOFIX UCITS ETF</v>
      </c>
      <c r="B165" s="476" t="str">
        <f t="shared" si="19"/>
        <v>05-1628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12340000</v>
      </c>
    </row>
    <row r="166" spans="1:7" ht="31.5">
      <c r="A166" s="475" t="str">
        <f t="shared" si="18"/>
        <v>Expat Bulgaria SOFIX UCITS ETF</v>
      </c>
      <c r="B166" s="476" t="str">
        <f t="shared" si="19"/>
        <v>05-1628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9424830</v>
      </c>
    </row>
    <row r="167" spans="1:7" ht="31.5">
      <c r="A167" s="475" t="str">
        <f t="shared" si="18"/>
        <v>Expat Bulgaria SOFIX UCITS ETF</v>
      </c>
      <c r="B167" s="476" t="str">
        <f t="shared" si="19"/>
        <v>05-1628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0.9694</v>
      </c>
    </row>
    <row r="168" spans="1:7" ht="31.5">
      <c r="A168" s="475" t="str">
        <f t="shared" si="18"/>
        <v>Expat Bulgaria SOFIX UCITS ETF</v>
      </c>
      <c r="B168" s="476" t="str">
        <f t="shared" si="19"/>
        <v>05-1628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0.7555</v>
      </c>
    </row>
    <row r="169" spans="1:7" ht="15.75">
      <c r="A169" s="475" t="str">
        <f t="shared" si="18"/>
        <v>Expat Bulgaria SOFIX UCITS ETF</v>
      </c>
      <c r="B169" s="476" t="str">
        <f t="shared" si="19"/>
        <v>05-1628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136169.08</v>
      </c>
    </row>
    <row r="170" spans="1:7" ht="15.75">
      <c r="A170" s="475" t="str">
        <f t="shared" si="18"/>
        <v>Expat Bulgaria SOFIX UCITS ETF</v>
      </c>
      <c r="B170" s="476" t="str">
        <f t="shared" si="19"/>
        <v>05-1628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9280.07</v>
      </c>
    </row>
    <row r="171" spans="1:7" ht="15.75">
      <c r="A171" s="475" t="str">
        <f t="shared" si="18"/>
        <v>Expat Bulgaria SOFIX UCITS ETF</v>
      </c>
      <c r="B171" s="476" t="str">
        <f t="shared" si="19"/>
        <v>05-1628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13782.45</v>
      </c>
    </row>
    <row r="172" spans="1:7" ht="15.75">
      <c r="A172" s="475" t="str">
        <f t="shared" si="18"/>
        <v>Expat Bulgaria SOFIX UCITS ETF</v>
      </c>
      <c r="B172" s="476" t="str">
        <f t="shared" si="19"/>
        <v>05-1628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-0.2207</v>
      </c>
    </row>
    <row r="173" spans="1:7" ht="15.75">
      <c r="A173" s="475" t="str">
        <f t="shared" si="18"/>
        <v>Expat Bulgaria SOFIX UCITS ETF</v>
      </c>
      <c r="B173" s="476" t="str">
        <f t="shared" si="19"/>
        <v>05-1628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-0.0717</v>
      </c>
    </row>
    <row r="174" spans="1:7" ht="15.75">
      <c r="A174" s="475" t="str">
        <f t="shared" si="18"/>
        <v>Expat Bulgaria SOFIX UCITS ETF</v>
      </c>
      <c r="B174" s="476" t="str">
        <f t="shared" si="19"/>
        <v>05-1628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-0.2207</v>
      </c>
    </row>
    <row r="175" spans="1:7" ht="15.75">
      <c r="A175" s="475" t="str">
        <f t="shared" si="18"/>
        <v>Expat Bulgaria SOFIX UCITS ETF</v>
      </c>
      <c r="B175" s="476" t="str">
        <f t="shared" si="19"/>
        <v>05-1628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0.1967</v>
      </c>
    </row>
    <row r="176" spans="1:7" ht="31.5">
      <c r="A176" s="446" t="str">
        <f t="shared" si="18"/>
        <v>Expat Bulgaria SOFIX UCITS ETF</v>
      </c>
      <c r="B176" s="447" t="str">
        <f t="shared" si="19"/>
        <v>05-1628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Bulgaria SOFIX UCITS ETF</v>
      </c>
      <c r="B177" s="447" t="str">
        <f t="shared" si="19"/>
        <v>05-1628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Bulgaria SOFIX UCITS ETF</v>
      </c>
      <c r="B178" s="447" t="str">
        <f t="shared" si="19"/>
        <v>05-1628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Bulgaria SOFIX UCITS ETF</v>
      </c>
      <c r="B179" s="447" t="str">
        <f t="shared" si="19"/>
        <v>05-1628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Bulgaria SOFIX UCITS ETF</v>
      </c>
      <c r="B180" s="447" t="str">
        <f t="shared" si="19"/>
        <v>05-1628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Bulgaria SOFIX UCITS ETF</v>
      </c>
      <c r="B181" s="447" t="str">
        <f t="shared" si="19"/>
        <v>05-1628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Bulgaria SOFIX UCITS ETF</v>
      </c>
      <c r="B182" s="447" t="str">
        <f t="shared" si="19"/>
        <v>05-1628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Bulgaria SOFIX UCITS ETF</v>
      </c>
      <c r="B183" s="467" t="str">
        <f t="shared" si="19"/>
        <v>05-1628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Bulgaria SOFIX UCITS ETF</v>
      </c>
      <c r="B184" s="467" t="str">
        <f t="shared" si="19"/>
        <v>05-1628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Bulgaria SOFIX UCITS ETF</v>
      </c>
      <c r="B185" s="467" t="str">
        <f t="shared" si="19"/>
        <v>05-1628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Bulgaria SOFIX UCITS ETF</v>
      </c>
      <c r="B186" s="467" t="str">
        <f t="shared" si="19"/>
        <v>05-1628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Bulgaria SOFIX UCITS ETF</v>
      </c>
      <c r="B187" s="467" t="str">
        <f t="shared" si="19"/>
        <v>05-1628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Bulgaria SOFIX UCITS ETF</v>
      </c>
      <c r="B188" s="467" t="str">
        <f t="shared" si="19"/>
        <v>05-1628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Bulgaria SOFIX UCITS ETF</v>
      </c>
      <c r="B189" s="467" t="str">
        <f t="shared" si="19"/>
        <v>05-1628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Bulgaria SOFIX UCITS ETF</v>
      </c>
      <c r="B190" s="467" t="str">
        <f t="shared" si="19"/>
        <v>05-1628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Bulgaria SOFIX UCITS ETF</v>
      </c>
      <c r="B191" s="467" t="str">
        <f t="shared" si="19"/>
        <v>05-1628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Bulgaria SOFIX UCITS ETF</v>
      </c>
      <c r="B192" s="467" t="str">
        <f t="shared" si="19"/>
        <v>05-1628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Bulgaria SOFIX UCITS ETF</v>
      </c>
      <c r="B193" s="467" t="str">
        <f t="shared" si="19"/>
        <v>05-1628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Bulgaria SOFIX UCITS ETF</v>
      </c>
      <c r="B194" s="467" t="str">
        <f t="shared" si="19"/>
        <v>05-1628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Bulgaria SOFIX UCITS ETF</v>
      </c>
      <c r="B195" s="467" t="str">
        <f t="shared" si="19"/>
        <v>05-1628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Bulgaria SOFIX UCITS ETF</v>
      </c>
      <c r="B196" s="467" t="str">
        <f t="shared" si="19"/>
        <v>05-1628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Bulgaria SOFIX UCITS ETF</v>
      </c>
      <c r="B197" s="476" t="str">
        <f t="shared" si="19"/>
        <v>05-1628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Bulgaria SOFIX UCITS ETF</v>
      </c>
      <c r="B198" s="476" t="str">
        <f t="shared" si="19"/>
        <v>05-1628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Bulgaria SOFIX UCITS ETF</v>
      </c>
      <c r="B199" s="476" t="str">
        <f t="shared" si="19"/>
        <v>05-1628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7784</v>
      </c>
    </row>
    <row r="200" spans="1:7" ht="15.75">
      <c r="A200" s="475" t="str">
        <f aca="true" t="shared" si="21" ref="A200:A212">dfName</f>
        <v>Expat Bulgaria SOFIX UCITS ETF</v>
      </c>
      <c r="B200" s="476" t="str">
        <f aca="true" t="shared" si="22" ref="B200:B212">dfRG</f>
        <v>05-1628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432</v>
      </c>
    </row>
    <row r="201" spans="1:7" ht="15.75">
      <c r="A201" s="475" t="str">
        <f t="shared" si="21"/>
        <v>Expat Bulgaria SOFIX UCITS ETF</v>
      </c>
      <c r="B201" s="476" t="str">
        <f t="shared" si="22"/>
        <v>05-1628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7352</v>
      </c>
    </row>
    <row r="202" spans="1:7" ht="15.75">
      <c r="A202" s="475" t="str">
        <f t="shared" si="21"/>
        <v>Expat Bulgaria SOFIX UCITS ETF</v>
      </c>
      <c r="B202" s="476" t="str">
        <f t="shared" si="22"/>
        <v>05-1628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Bulgaria SOFIX UCITS ETF</v>
      </c>
      <c r="B203" s="476" t="str">
        <f t="shared" si="22"/>
        <v>05-1628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Bulgaria SOFIX UCITS ETF</v>
      </c>
      <c r="B204" s="476" t="str">
        <f t="shared" si="22"/>
        <v>05-1628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Bulgaria SOFIX UCITS ETF</v>
      </c>
      <c r="B205" s="476" t="str">
        <f t="shared" si="22"/>
        <v>05-1628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Bulgaria SOFIX UCITS ETF</v>
      </c>
      <c r="B206" s="476" t="str">
        <f t="shared" si="22"/>
        <v>05-1628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Bulgaria SOFIX UCITS ETF</v>
      </c>
      <c r="B207" s="476" t="str">
        <f t="shared" si="22"/>
        <v>05-1628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Bulgaria SOFIX UCITS ETF</v>
      </c>
      <c r="B208" s="476" t="str">
        <f t="shared" si="22"/>
        <v>05-1628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Bulgaria SOFIX UCITS ETF</v>
      </c>
      <c r="B209" s="476" t="str">
        <f t="shared" si="22"/>
        <v>05-1628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Bulgaria SOFIX UCITS ETF</v>
      </c>
      <c r="B210" s="476" t="str">
        <f t="shared" si="22"/>
        <v>05-1628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106</v>
      </c>
    </row>
    <row r="211" spans="1:7" ht="15.75">
      <c r="A211" s="475" t="str">
        <f t="shared" si="21"/>
        <v>Expat Bulgaria SOFIX UCITS ETF</v>
      </c>
      <c r="B211" s="476" t="str">
        <f t="shared" si="22"/>
        <v>05-1628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Bulgaria SOFIX UCITS ETF</v>
      </c>
      <c r="B212" s="485" t="str">
        <f t="shared" si="22"/>
        <v>05-1628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7890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11680000</v>
      </c>
      <c r="H11" s="251">
        <v>19290000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3002055+2589349</f>
        <v>5591404</v>
      </c>
      <c r="H13" s="231">
        <v>3183156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5591404</v>
      </c>
      <c r="H16" s="252">
        <f>SUM(H13:H15)</f>
        <v>3183156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-3773228</v>
      </c>
      <c r="H18" s="244">
        <f>SUM(H19:H20)</f>
        <v>-1702914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2889240</v>
      </c>
      <c r="H19" s="231">
        <v>2889240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-4592154-2070314</f>
        <v>-6662468</v>
      </c>
      <c r="H20" s="231">
        <v>-4592154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709099</v>
      </c>
      <c r="D22" s="286">
        <v>1001079</v>
      </c>
      <c r="E22" s="287" t="s">
        <v>990</v>
      </c>
      <c r="F22" s="230" t="s">
        <v>991</v>
      </c>
      <c r="G22" s="231">
        <f>-23794280+22298643-124813-3632581-171008+351663+398863</f>
        <v>-4673513</v>
      </c>
      <c r="H22" s="231">
        <v>-2070314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-8446741</v>
      </c>
      <c r="H23" s="252">
        <f>H19+H21+H20+H22</f>
        <v>-3773228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8824663</v>
      </c>
      <c r="H24" s="252">
        <f>H11+H16+H23</f>
        <v>18699928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709099</v>
      </c>
      <c r="D25" s="252">
        <f>SUM(D21:D24)</f>
        <v>1001079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8123454</v>
      </c>
      <c r="D27" s="244">
        <f>SUM(D28:D31)</f>
        <v>17674183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8123454</v>
      </c>
      <c r="D28" s="231">
        <v>17674183</v>
      </c>
      <c r="E28" s="125" t="s">
        <v>125</v>
      </c>
      <c r="F28" s="262" t="s">
        <v>208</v>
      </c>
      <c r="G28" s="244">
        <f>SUM(G29:G31)</f>
        <v>7784</v>
      </c>
      <c r="H28" s="244">
        <f>SUM(H29:H31)</f>
        <v>16573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432</v>
      </c>
      <c r="H29" s="258">
        <v>719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7352</v>
      </c>
      <c r="H30" s="258">
        <v>15854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8123454</v>
      </c>
      <c r="D37" s="243">
        <f>SUM(D32:D36)+D27</f>
        <v>17674183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106</v>
      </c>
      <c r="H39" s="258">
        <v>828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7890</v>
      </c>
      <c r="H40" s="259">
        <f>SUM(H32:H39)+H28+H27</f>
        <v>17401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42067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42067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8832553</v>
      </c>
      <c r="D45" s="259">
        <f>D25+D37+D43+D44</f>
        <v>18717329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8832553</v>
      </c>
      <c r="D47" s="609">
        <f>D18+D45</f>
        <v>18717329</v>
      </c>
      <c r="E47" s="264" t="s">
        <v>35</v>
      </c>
      <c r="F47" s="223" t="s">
        <v>221</v>
      </c>
      <c r="G47" s="610">
        <f>G24+G40</f>
        <v>8832553</v>
      </c>
      <c r="H47" s="610">
        <f>H24+H40</f>
        <v>18717329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351664</v>
      </c>
      <c r="H12" s="245">
        <v>576670</v>
      </c>
      <c r="I12" s="132"/>
    </row>
    <row r="13" spans="1:9" s="124" customFormat="1" ht="31.5">
      <c r="A13" s="136" t="s">
        <v>936</v>
      </c>
      <c r="B13" s="373" t="s">
        <v>795</v>
      </c>
      <c r="C13" s="245">
        <v>3632581</v>
      </c>
      <c r="D13" s="245">
        <v>3715809</v>
      </c>
      <c r="E13" s="136" t="s">
        <v>939</v>
      </c>
      <c r="F13" s="373" t="s">
        <v>812</v>
      </c>
      <c r="G13" s="245">
        <v>398863</v>
      </c>
      <c r="H13" s="245">
        <v>1023386</v>
      </c>
      <c r="I13" s="132"/>
    </row>
    <row r="14" spans="1:9" s="124" customFormat="1" ht="31.5">
      <c r="A14" s="136" t="s">
        <v>937</v>
      </c>
      <c r="B14" s="373" t="s">
        <v>796</v>
      </c>
      <c r="C14" s="245">
        <f>23794281-22298643</f>
        <v>1495638</v>
      </c>
      <c r="D14" s="245"/>
      <c r="E14" s="136" t="s">
        <v>940</v>
      </c>
      <c r="F14" s="373" t="s">
        <v>813</v>
      </c>
      <c r="G14" s="245"/>
      <c r="H14" s="245">
        <v>453672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159704</v>
      </c>
      <c r="D16" s="245">
        <v>286066</v>
      </c>
      <c r="E16" s="157" t="s">
        <v>942</v>
      </c>
      <c r="F16" s="373" t="s">
        <v>815</v>
      </c>
      <c r="G16" s="245"/>
      <c r="H16" s="245">
        <v>508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5287923</v>
      </c>
      <c r="D18" s="248">
        <f>SUM(D12:D16)</f>
        <v>4001875</v>
      </c>
      <c r="E18" s="138" t="s">
        <v>20</v>
      </c>
      <c r="F18" s="374" t="s">
        <v>817</v>
      </c>
      <c r="G18" s="248">
        <f>SUM(G12:G17)</f>
        <v>750527</v>
      </c>
      <c r="H18" s="248">
        <f>SUM(H12:H17)</f>
        <v>2054236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136117</v>
      </c>
      <c r="D21" s="245">
        <v>122675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136117</v>
      </c>
      <c r="D25" s="248">
        <f>SUM(D20:D24)</f>
        <v>122675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5424040</v>
      </c>
      <c r="D26" s="248">
        <f>D18+D25</f>
        <v>4124550</v>
      </c>
      <c r="E26" s="250" t="s">
        <v>40</v>
      </c>
      <c r="F26" s="374" t="s">
        <v>819</v>
      </c>
      <c r="G26" s="248">
        <f>G18+G25</f>
        <v>750527</v>
      </c>
      <c r="H26" s="248">
        <f>H18+H25</f>
        <v>2054236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4673513</v>
      </c>
      <c r="H27" s="284">
        <f>IF((D26-H26)&gt;0,D26-H26,0)</f>
        <v>2070314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4673513</v>
      </c>
      <c r="H29" s="248">
        <f>H27</f>
        <v>2070314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5424040</v>
      </c>
      <c r="D30" s="248">
        <f>D26+D28+D29</f>
        <v>4124550</v>
      </c>
      <c r="E30" s="250" t="s">
        <v>827</v>
      </c>
      <c r="F30" s="374" t="s">
        <v>822</v>
      </c>
      <c r="G30" s="248">
        <f>G26+G29</f>
        <v>5424040</v>
      </c>
      <c r="H30" s="248">
        <f>H26+H29</f>
        <v>4124550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SOFIX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4225683+52-1158</f>
        <v>4224577</v>
      </c>
      <c r="D13" s="524">
        <f>1158-1904502</f>
        <v>-1903344</v>
      </c>
      <c r="E13" s="525">
        <f>SUM(C13:D13)</f>
        <v>2321233</v>
      </c>
      <c r="F13" s="524">
        <f>1023702+5119+484916-7038</f>
        <v>1506699</v>
      </c>
      <c r="G13" s="524">
        <v>-1209511</v>
      </c>
      <c r="H13" s="525">
        <f>SUM(F13:G13)</f>
        <v>297188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-136116</v>
      </c>
      <c r="E18" s="525">
        <f t="shared" si="0"/>
        <v>-136116</v>
      </c>
      <c r="F18" s="524"/>
      <c r="G18" s="524">
        <v>-122675</v>
      </c>
      <c r="H18" s="525">
        <f t="shared" si="1"/>
        <v>-122675</v>
      </c>
    </row>
    <row r="19" spans="1:8" ht="21" customHeight="1">
      <c r="A19" s="521" t="s">
        <v>985</v>
      </c>
      <c r="B19" s="241" t="s">
        <v>836</v>
      </c>
      <c r="C19" s="528">
        <f>SUM(C13:C14,C16:C18)</f>
        <v>4224577</v>
      </c>
      <c r="D19" s="528">
        <f>SUM(D13:D14,D16:D18)</f>
        <v>-2039460</v>
      </c>
      <c r="E19" s="525">
        <f t="shared" si="0"/>
        <v>2185117</v>
      </c>
      <c r="F19" s="528">
        <f>SUM(F13:F14,F16:F18)</f>
        <v>1506699</v>
      </c>
      <c r="G19" s="528">
        <f>SUM(G13:G14,G16:G18)</f>
        <v>-1332186</v>
      </c>
      <c r="H19" s="525">
        <f t="shared" si="1"/>
        <v>174513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3132455+172364</f>
        <v>3304819</v>
      </c>
      <c r="D21" s="524">
        <v>-5977878</v>
      </c>
      <c r="E21" s="525">
        <f>SUM(C21:D21)</f>
        <v>-2673059</v>
      </c>
      <c r="F21" s="524">
        <f>6511776+546588</f>
        <v>7058364</v>
      </c>
      <c r="G21" s="524">
        <v>-7359915</v>
      </c>
      <c r="H21" s="525">
        <f>SUM(F21:G21)</f>
        <v>-301551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14</v>
      </c>
      <c r="D23" s="524">
        <v>-1894</v>
      </c>
      <c r="E23" s="525">
        <f t="shared" si="2"/>
        <v>-1880</v>
      </c>
      <c r="F23" s="524">
        <v>508</v>
      </c>
      <c r="G23" s="524">
        <v>-1534</v>
      </c>
      <c r="H23" s="525">
        <f t="shared" si="3"/>
        <v>-1026</v>
      </c>
    </row>
    <row r="24" spans="1:8" ht="12.75">
      <c r="A24" s="523" t="s">
        <v>961</v>
      </c>
      <c r="B24" s="95" t="s">
        <v>840</v>
      </c>
      <c r="C24" s="524">
        <v>393731</v>
      </c>
      <c r="D24" s="524"/>
      <c r="E24" s="525">
        <f t="shared" si="2"/>
        <v>393731</v>
      </c>
      <c r="F24" s="524">
        <f>535111-508</f>
        <v>534603</v>
      </c>
      <c r="G24" s="524"/>
      <c r="H24" s="525">
        <f t="shared" si="3"/>
        <v>534603</v>
      </c>
    </row>
    <row r="25" spans="1:8" ht="12.75">
      <c r="A25" s="531" t="s">
        <v>962</v>
      </c>
      <c r="B25" s="95" t="s">
        <v>841</v>
      </c>
      <c r="C25" s="524"/>
      <c r="D25" s="524">
        <f>-144671-2657</f>
        <v>-147328</v>
      </c>
      <c r="E25" s="525">
        <f t="shared" si="2"/>
        <v>-147328</v>
      </c>
      <c r="F25" s="524"/>
      <c r="G25" s="524">
        <v>-251170</v>
      </c>
      <c r="H25" s="525">
        <f t="shared" si="3"/>
        <v>-251170</v>
      </c>
    </row>
    <row r="26" spans="1:8" ht="12.75">
      <c r="A26" s="531" t="s">
        <v>963</v>
      </c>
      <c r="B26" s="95" t="s">
        <v>842</v>
      </c>
      <c r="C26" s="524"/>
      <c r="D26" s="524">
        <v>-8161</v>
      </c>
      <c r="E26" s="525">
        <f t="shared" si="2"/>
        <v>-8161</v>
      </c>
      <c r="F26" s="524"/>
      <c r="G26" s="524">
        <v>-12125</v>
      </c>
      <c r="H26" s="525">
        <f t="shared" si="3"/>
        <v>-12125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f>-37218-3182</f>
        <v>-40400</v>
      </c>
      <c r="E28" s="525">
        <f t="shared" si="2"/>
        <v>-40400</v>
      </c>
      <c r="F28" s="524"/>
      <c r="G28" s="524">
        <v>-54761</v>
      </c>
      <c r="H28" s="525">
        <f t="shared" si="3"/>
        <v>-54761</v>
      </c>
    </row>
    <row r="29" spans="1:8" ht="21" customHeight="1">
      <c r="A29" s="521" t="s">
        <v>115</v>
      </c>
      <c r="B29" s="241" t="s">
        <v>845</v>
      </c>
      <c r="C29" s="528">
        <f>SUM(C21:C28)</f>
        <v>3698564</v>
      </c>
      <c r="D29" s="528">
        <f>SUM(D21:D28)</f>
        <v>-6175661</v>
      </c>
      <c r="E29" s="525">
        <f t="shared" si="2"/>
        <v>-2477097</v>
      </c>
      <c r="F29" s="528">
        <f>SUM(F21:F28)</f>
        <v>7593475</v>
      </c>
      <c r="G29" s="528">
        <f>SUM(G21:G28)</f>
        <v>-7679505</v>
      </c>
      <c r="H29" s="525">
        <f t="shared" si="3"/>
        <v>-86030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7923141</v>
      </c>
      <c r="D37" s="528">
        <f t="shared" si="5"/>
        <v>-8215121</v>
      </c>
      <c r="E37" s="528">
        <f t="shared" si="5"/>
        <v>-291980</v>
      </c>
      <c r="F37" s="528">
        <f t="shared" si="5"/>
        <v>9100174</v>
      </c>
      <c r="G37" s="528">
        <f t="shared" si="5"/>
        <v>-9011691</v>
      </c>
      <c r="H37" s="528">
        <f t="shared" si="5"/>
        <v>88483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1001079</v>
      </c>
      <c r="F38" s="528"/>
      <c r="G38" s="528"/>
      <c r="H38" s="534">
        <v>912596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709099</v>
      </c>
      <c r="F39" s="528"/>
      <c r="G39" s="528"/>
      <c r="H39" s="528">
        <f>SUM(H37:H38)</f>
        <v>1001079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709099</v>
      </c>
      <c r="F40" s="525"/>
      <c r="G40" s="525"/>
      <c r="H40" s="524">
        <v>1001079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19290000</v>
      </c>
      <c r="D14" s="611">
        <f>'1-SB'!H13</f>
        <v>3183156</v>
      </c>
      <c r="E14" s="611">
        <f>'1-SB'!H14</f>
        <v>0</v>
      </c>
      <c r="F14" s="611">
        <f>'1-SB'!H15</f>
        <v>0</v>
      </c>
      <c r="G14" s="611">
        <f>'1-SB'!H19+'1-SB'!H21</f>
        <v>2889240</v>
      </c>
      <c r="H14" s="611">
        <f>'1-SB'!H20+'1-SB'!H22</f>
        <v>-6662468</v>
      </c>
      <c r="I14" s="611">
        <f aca="true" t="shared" si="0" ref="I14:I36">SUM(C14:H14)</f>
        <v>18699928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19290000</v>
      </c>
      <c r="D18" s="612">
        <f t="shared" si="2"/>
        <v>3183156</v>
      </c>
      <c r="E18" s="612">
        <f>E14+E15</f>
        <v>0</v>
      </c>
      <c r="F18" s="612">
        <f t="shared" si="2"/>
        <v>0</v>
      </c>
      <c r="G18" s="612">
        <f t="shared" si="2"/>
        <v>2889240</v>
      </c>
      <c r="H18" s="612">
        <f t="shared" si="2"/>
        <v>-6662468</v>
      </c>
      <c r="I18" s="611">
        <f t="shared" si="0"/>
        <v>18699928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-7610000</v>
      </c>
      <c r="D19" s="612">
        <f t="shared" si="3"/>
        <v>2408248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-5201752</v>
      </c>
      <c r="J19" s="105"/>
    </row>
    <row r="20" spans="1:10" ht="15">
      <c r="A20" s="205" t="s">
        <v>225</v>
      </c>
      <c r="B20" s="82" t="s">
        <v>863</v>
      </c>
      <c r="C20" s="236">
        <v>4730000</v>
      </c>
      <c r="D20" s="236">
        <f>-505475+52</f>
        <v>-505423</v>
      </c>
      <c r="E20" s="236"/>
      <c r="F20" s="236"/>
      <c r="G20" s="236"/>
      <c r="H20" s="236"/>
      <c r="I20" s="611">
        <f t="shared" si="0"/>
        <v>4224577</v>
      </c>
      <c r="J20" s="105"/>
    </row>
    <row r="21" spans="1:10" ht="15">
      <c r="A21" s="205" t="s">
        <v>226</v>
      </c>
      <c r="B21" s="82" t="s">
        <v>864</v>
      </c>
      <c r="C21" s="236">
        <v>-12340000</v>
      </c>
      <c r="D21" s="236">
        <f>-1499+2915170</f>
        <v>2913671</v>
      </c>
      <c r="E21" s="236"/>
      <c r="F21" s="236"/>
      <c r="G21" s="236"/>
      <c r="H21" s="236"/>
      <c r="I21" s="611">
        <f t="shared" si="0"/>
        <v>-9426329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-4673513</v>
      </c>
      <c r="I22" s="611">
        <f t="shared" si="0"/>
        <v>-4673513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11680000</v>
      </c>
      <c r="D34" s="612">
        <f t="shared" si="7"/>
        <v>5591404</v>
      </c>
      <c r="E34" s="612">
        <f t="shared" si="7"/>
        <v>0</v>
      </c>
      <c r="F34" s="612">
        <f t="shared" si="7"/>
        <v>0</v>
      </c>
      <c r="G34" s="612">
        <f t="shared" si="7"/>
        <v>2889240</v>
      </c>
      <c r="H34" s="612">
        <f t="shared" si="7"/>
        <v>-11335981</v>
      </c>
      <c r="I34" s="611">
        <f t="shared" si="0"/>
        <v>8824663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11680000</v>
      </c>
      <c r="D36" s="615">
        <f t="shared" si="8"/>
        <v>5591404</v>
      </c>
      <c r="E36" s="615">
        <f t="shared" si="8"/>
        <v>0</v>
      </c>
      <c r="F36" s="615">
        <f t="shared" si="8"/>
        <v>0</v>
      </c>
      <c r="G36" s="615">
        <f t="shared" si="8"/>
        <v>2889240</v>
      </c>
      <c r="H36" s="615">
        <f t="shared" si="8"/>
        <v>-11335981</v>
      </c>
      <c r="I36" s="611">
        <f t="shared" si="0"/>
        <v>8824663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BULGARIA SOFIX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19290000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11680000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4730000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4225735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12340000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9424830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0.9694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0.7555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13563712.27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136169.08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9280.07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13782.45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-0.2207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-0.0717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-0.2207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0.1967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7784</v>
      </c>
      <c r="D33" s="285">
        <f>SUM(D34:D36)</f>
        <v>7784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432</v>
      </c>
      <c r="D34" s="242">
        <v>432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7352</v>
      </c>
      <c r="D35" s="242">
        <v>7352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106</v>
      </c>
      <c r="D44" s="242">
        <v>106</v>
      </c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7890</v>
      </c>
      <c r="D46" s="285">
        <f>SUM(D32+D33+D37+D38+D39+D40+D41+D42+D43+D44)</f>
        <v>7890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44196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318</v>
      </c>
      <c r="I12" s="578" t="s">
        <v>776</v>
      </c>
      <c r="J12" s="54" t="s">
        <v>1498</v>
      </c>
      <c r="K12" s="54" t="s">
        <v>1503</v>
      </c>
      <c r="L12" s="54" t="s">
        <v>1500</v>
      </c>
      <c r="M12" s="54" t="s">
        <v>1500</v>
      </c>
      <c r="N12" s="299">
        <v>2964</v>
      </c>
      <c r="O12" s="579" t="s">
        <v>1025</v>
      </c>
      <c r="P12" s="299">
        <v>39.6</v>
      </c>
      <c r="Q12" s="299">
        <v>0</v>
      </c>
      <c r="R12" s="81">
        <v>1</v>
      </c>
      <c r="S12" s="55"/>
      <c r="T12" s="55">
        <v>117374</v>
      </c>
      <c r="U12" s="55">
        <v>117374</v>
      </c>
      <c r="V12" s="307">
        <f>U12/'1-SB'!C$47</f>
        <v>0.01328879656878368</v>
      </c>
      <c r="W12" s="307">
        <v>0.00045699153100951193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44196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318</v>
      </c>
      <c r="I13" s="57" t="s">
        <v>776</v>
      </c>
      <c r="J13" s="57" t="s">
        <v>1498</v>
      </c>
      <c r="K13" s="57" t="s">
        <v>1506</v>
      </c>
      <c r="L13" s="57" t="s">
        <v>1500</v>
      </c>
      <c r="M13" s="57" t="s">
        <v>1500</v>
      </c>
      <c r="N13" s="300">
        <v>257767</v>
      </c>
      <c r="O13" s="58" t="s">
        <v>1025</v>
      </c>
      <c r="P13" s="300">
        <v>0.98</v>
      </c>
      <c r="Q13" s="300">
        <v>0</v>
      </c>
      <c r="R13" s="294">
        <v>1</v>
      </c>
      <c r="S13" s="46"/>
      <c r="T13" s="46">
        <v>252612</v>
      </c>
      <c r="U13" s="46">
        <v>252612</v>
      </c>
      <c r="V13" s="308">
        <f>U13/'1-SB'!C$47</f>
        <v>0.028600111428711494</v>
      </c>
      <c r="W13" s="308">
        <v>0.0020275864141240654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44196</v>
      </c>
      <c r="D14" s="56">
        <v>3</v>
      </c>
      <c r="E14" s="56" t="s">
        <v>1510</v>
      </c>
      <c r="F14" s="56" t="s">
        <v>1511</v>
      </c>
      <c r="G14" s="57" t="s">
        <v>263</v>
      </c>
      <c r="H14" s="57" t="s">
        <v>318</v>
      </c>
      <c r="I14" s="57" t="s">
        <v>776</v>
      </c>
      <c r="J14" s="57" t="s">
        <v>1498</v>
      </c>
      <c r="K14" s="57" t="s">
        <v>1512</v>
      </c>
      <c r="L14" s="57" t="s">
        <v>1500</v>
      </c>
      <c r="M14" s="57" t="s">
        <v>1500</v>
      </c>
      <c r="N14" s="300">
        <v>82659</v>
      </c>
      <c r="O14" s="58" t="s">
        <v>1025</v>
      </c>
      <c r="P14" s="300">
        <v>4</v>
      </c>
      <c r="Q14" s="300">
        <v>0</v>
      </c>
      <c r="R14" s="294">
        <v>1</v>
      </c>
      <c r="S14" s="46"/>
      <c r="T14" s="46">
        <v>330636</v>
      </c>
      <c r="U14" s="46">
        <v>330636</v>
      </c>
      <c r="V14" s="308">
        <f>U14/'1-SB'!C$47</f>
        <v>0.037433797453578825</v>
      </c>
      <c r="W14" s="308">
        <v>0.002119461538461539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44196</v>
      </c>
      <c r="D15" s="56">
        <v>4</v>
      </c>
      <c r="E15" s="56" t="s">
        <v>1531</v>
      </c>
      <c r="F15" s="56" t="s">
        <v>1532</v>
      </c>
      <c r="G15" s="57" t="s">
        <v>263</v>
      </c>
      <c r="H15" s="57" t="s">
        <v>318</v>
      </c>
      <c r="I15" s="57" t="s">
        <v>776</v>
      </c>
      <c r="J15" s="57" t="s">
        <v>1498</v>
      </c>
      <c r="K15" s="57" t="s">
        <v>1533</v>
      </c>
      <c r="L15" s="57" t="s">
        <v>1500</v>
      </c>
      <c r="M15" s="57" t="s">
        <v>1500</v>
      </c>
      <c r="N15" s="300">
        <v>410695</v>
      </c>
      <c r="O15" s="58" t="s">
        <v>1025</v>
      </c>
      <c r="P15" s="300">
        <v>3.2</v>
      </c>
      <c r="Q15" s="300">
        <v>0</v>
      </c>
      <c r="R15" s="294">
        <v>1</v>
      </c>
      <c r="S15" s="46"/>
      <c r="T15" s="46">
        <v>1314224</v>
      </c>
      <c r="U15" s="46">
        <v>1314224</v>
      </c>
      <c r="V15" s="308">
        <f>U15/'1-SB'!C$47</f>
        <v>0.14879321980858762</v>
      </c>
      <c r="W15" s="308">
        <v>0.0030467462998069426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44196</v>
      </c>
      <c r="D16" s="56">
        <v>5</v>
      </c>
      <c r="E16" s="56" t="s">
        <v>1496</v>
      </c>
      <c r="F16" s="56" t="s">
        <v>1497</v>
      </c>
      <c r="G16" s="57" t="s">
        <v>263</v>
      </c>
      <c r="H16" s="57" t="s">
        <v>318</v>
      </c>
      <c r="I16" s="57" t="s">
        <v>776</v>
      </c>
      <c r="J16" s="57" t="s">
        <v>1498</v>
      </c>
      <c r="K16" s="57" t="s">
        <v>1499</v>
      </c>
      <c r="L16" s="57" t="s">
        <v>1500</v>
      </c>
      <c r="M16" s="57" t="s">
        <v>1500</v>
      </c>
      <c r="N16" s="300">
        <v>147330</v>
      </c>
      <c r="O16" s="58" t="s">
        <v>1025</v>
      </c>
      <c r="P16" s="300">
        <v>5.45</v>
      </c>
      <c r="Q16" s="300">
        <v>0</v>
      </c>
      <c r="R16" s="294">
        <v>1</v>
      </c>
      <c r="S16" s="46"/>
      <c r="T16" s="46">
        <v>802949</v>
      </c>
      <c r="U16" s="46">
        <v>802949</v>
      </c>
      <c r="V16" s="308">
        <f>U16/'1-SB'!C$47</f>
        <v>0.09090791756358552</v>
      </c>
      <c r="W16" s="308">
        <v>0.007015714285714287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44196</v>
      </c>
      <c r="D17" s="56">
        <v>6</v>
      </c>
      <c r="E17" s="56" t="s">
        <v>1519</v>
      </c>
      <c r="F17" s="56" t="s">
        <v>1520</v>
      </c>
      <c r="G17" s="57" t="s">
        <v>263</v>
      </c>
      <c r="H17" s="57" t="s">
        <v>318</v>
      </c>
      <c r="I17" s="57" t="s">
        <v>776</v>
      </c>
      <c r="J17" s="57" t="s">
        <v>1498</v>
      </c>
      <c r="K17" s="57" t="s">
        <v>1521</v>
      </c>
      <c r="L17" s="57" t="s">
        <v>1500</v>
      </c>
      <c r="M17" s="57" t="s">
        <v>1500</v>
      </c>
      <c r="N17" s="300">
        <v>575528</v>
      </c>
      <c r="O17" s="58" t="s">
        <v>1025</v>
      </c>
      <c r="P17" s="300">
        <v>1.81</v>
      </c>
      <c r="Q17" s="300">
        <v>0</v>
      </c>
      <c r="R17" s="294">
        <v>1</v>
      </c>
      <c r="S17" s="46"/>
      <c r="T17" s="46">
        <v>1041706</v>
      </c>
      <c r="U17" s="46">
        <v>1041706</v>
      </c>
      <c r="V17" s="308">
        <f>U17/'1-SB'!C$47</f>
        <v>0.11793939985415315</v>
      </c>
      <c r="W17" s="308">
        <v>0.00676215937778753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44196</v>
      </c>
      <c r="D18" s="56">
        <v>7</v>
      </c>
      <c r="E18" s="56" t="s">
        <v>1513</v>
      </c>
      <c r="F18" s="56" t="s">
        <v>1514</v>
      </c>
      <c r="G18" s="57" t="s">
        <v>263</v>
      </c>
      <c r="H18" s="57" t="s">
        <v>318</v>
      </c>
      <c r="I18" s="57" t="s">
        <v>776</v>
      </c>
      <c r="J18" s="57" t="s">
        <v>1498</v>
      </c>
      <c r="K18" s="57" t="s">
        <v>1515</v>
      </c>
      <c r="L18" s="57" t="s">
        <v>1500</v>
      </c>
      <c r="M18" s="57" t="s">
        <v>1500</v>
      </c>
      <c r="N18" s="300">
        <v>298976</v>
      </c>
      <c r="O18" s="58" t="s">
        <v>1025</v>
      </c>
      <c r="P18" s="300">
        <v>1.69</v>
      </c>
      <c r="Q18" s="300">
        <v>0</v>
      </c>
      <c r="R18" s="294">
        <v>1</v>
      </c>
      <c r="S18" s="46"/>
      <c r="T18" s="46">
        <v>505269</v>
      </c>
      <c r="U18" s="46">
        <v>505269</v>
      </c>
      <c r="V18" s="308">
        <f>U18/'1-SB'!C$47</f>
        <v>0.05720531764711743</v>
      </c>
      <c r="W18" s="308">
        <v>0.008630467273397769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44196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318</v>
      </c>
      <c r="I19" s="57" t="s">
        <v>776</v>
      </c>
      <c r="J19" s="57" t="s">
        <v>1498</v>
      </c>
      <c r="K19" s="57" t="s">
        <v>1518</v>
      </c>
      <c r="L19" s="57" t="s">
        <v>1500</v>
      </c>
      <c r="M19" s="57" t="s">
        <v>1500</v>
      </c>
      <c r="N19" s="300">
        <v>620641</v>
      </c>
      <c r="O19" s="58" t="s">
        <v>1025</v>
      </c>
      <c r="P19" s="300">
        <v>0.94</v>
      </c>
      <c r="Q19" s="300">
        <v>0</v>
      </c>
      <c r="R19" s="294">
        <v>1</v>
      </c>
      <c r="S19" s="46"/>
      <c r="T19" s="647">
        <v>583402</v>
      </c>
      <c r="U19" s="647">
        <v>583402</v>
      </c>
      <c r="V19" s="308">
        <f>U19/'1-SB'!C$47</f>
        <v>0.06605134438480018</v>
      </c>
      <c r="W19" s="308">
        <v>0.002589821271866505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44196</v>
      </c>
      <c r="D20" s="56">
        <v>9</v>
      </c>
      <c r="E20" s="56" t="s">
        <v>1507</v>
      </c>
      <c r="F20" s="56" t="s">
        <v>1508</v>
      </c>
      <c r="G20" s="57" t="s">
        <v>263</v>
      </c>
      <c r="H20" s="57" t="s">
        <v>318</v>
      </c>
      <c r="I20" s="57" t="s">
        <v>776</v>
      </c>
      <c r="J20" s="57" t="s">
        <v>1498</v>
      </c>
      <c r="K20" s="57" t="s">
        <v>1509</v>
      </c>
      <c r="L20" s="57" t="s">
        <v>1500</v>
      </c>
      <c r="M20" s="57" t="s">
        <v>1500</v>
      </c>
      <c r="N20" s="300">
        <v>206679</v>
      </c>
      <c r="O20" s="58" t="s">
        <v>1025</v>
      </c>
      <c r="P20" s="300">
        <v>1.84</v>
      </c>
      <c r="Q20" s="300">
        <v>0</v>
      </c>
      <c r="R20" s="294">
        <v>1</v>
      </c>
      <c r="S20" s="46"/>
      <c r="T20" s="46">
        <v>380289</v>
      </c>
      <c r="U20" s="46">
        <v>380289</v>
      </c>
      <c r="V20" s="308">
        <f>U20/'1-SB'!C$47</f>
        <v>0.04305538840242453</v>
      </c>
      <c r="W20" s="308">
        <v>0.0013863183906072248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44196</v>
      </c>
      <c r="D21" s="56">
        <v>10</v>
      </c>
      <c r="E21" s="56" t="s">
        <v>1525</v>
      </c>
      <c r="F21" s="56" t="s">
        <v>1526</v>
      </c>
      <c r="G21" s="57" t="s">
        <v>263</v>
      </c>
      <c r="H21" s="57" t="s">
        <v>318</v>
      </c>
      <c r="I21" s="57" t="s">
        <v>776</v>
      </c>
      <c r="J21" s="57" t="s">
        <v>1498</v>
      </c>
      <c r="K21" s="57" t="s">
        <v>1527</v>
      </c>
      <c r="L21" s="57" t="s">
        <v>1500</v>
      </c>
      <c r="M21" s="57" t="s">
        <v>1500</v>
      </c>
      <c r="N21" s="300">
        <v>144103</v>
      </c>
      <c r="O21" s="58" t="s">
        <v>1025</v>
      </c>
      <c r="P21" s="300">
        <v>3.36</v>
      </c>
      <c r="Q21" s="300">
        <v>0</v>
      </c>
      <c r="R21" s="294">
        <v>1</v>
      </c>
      <c r="S21" s="46"/>
      <c r="T21" s="46">
        <v>484186</v>
      </c>
      <c r="U21" s="46">
        <v>484186</v>
      </c>
      <c r="V21" s="308">
        <f>U21/'1-SB'!C$47</f>
        <v>0.05481835206649765</v>
      </c>
      <c r="W21" s="308">
        <v>0.007691195483115243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44196</v>
      </c>
      <c r="D22" s="56">
        <v>11</v>
      </c>
      <c r="E22" s="56" t="s">
        <v>1541</v>
      </c>
      <c r="F22" s="56" t="s">
        <v>1542</v>
      </c>
      <c r="G22" s="57" t="s">
        <v>263</v>
      </c>
      <c r="H22" s="57" t="s">
        <v>318</v>
      </c>
      <c r="I22" s="57" t="s">
        <v>776</v>
      </c>
      <c r="J22" s="57" t="s">
        <v>1498</v>
      </c>
      <c r="K22" s="57" t="s">
        <v>1543</v>
      </c>
      <c r="L22" s="57" t="s">
        <v>1500</v>
      </c>
      <c r="M22" s="57" t="s">
        <v>1500</v>
      </c>
      <c r="N22" s="300">
        <v>389976</v>
      </c>
      <c r="O22" s="58" t="s">
        <v>1025</v>
      </c>
      <c r="P22" s="300">
        <v>0.555</v>
      </c>
      <c r="Q22" s="300">
        <v>0</v>
      </c>
      <c r="R22" s="294">
        <v>1</v>
      </c>
      <c r="S22" s="46"/>
      <c r="T22" s="46">
        <v>216437</v>
      </c>
      <c r="U22" s="46">
        <v>216437</v>
      </c>
      <c r="V22" s="308">
        <f>U22/'1-SB'!C$47</f>
        <v>0.024504466602125116</v>
      </c>
      <c r="W22" s="308">
        <v>0.006569619220640898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44196</v>
      </c>
      <c r="D23" s="56">
        <v>12</v>
      </c>
      <c r="E23" s="56" t="s">
        <v>1522</v>
      </c>
      <c r="F23" s="56" t="s">
        <v>1523</v>
      </c>
      <c r="G23" s="57" t="s">
        <v>263</v>
      </c>
      <c r="H23" s="57" t="s">
        <v>318</v>
      </c>
      <c r="I23" s="57" t="s">
        <v>776</v>
      </c>
      <c r="J23" s="57" t="s">
        <v>1498</v>
      </c>
      <c r="K23" s="57" t="s">
        <v>1524</v>
      </c>
      <c r="L23" s="57" t="s">
        <v>1500</v>
      </c>
      <c r="M23" s="57" t="s">
        <v>1500</v>
      </c>
      <c r="N23" s="300">
        <v>300232</v>
      </c>
      <c r="O23" s="58" t="s">
        <v>1025</v>
      </c>
      <c r="P23" s="300">
        <v>1.05</v>
      </c>
      <c r="Q23" s="300">
        <v>0</v>
      </c>
      <c r="R23" s="294">
        <v>1</v>
      </c>
      <c r="S23" s="46"/>
      <c r="T23" s="46">
        <v>315244</v>
      </c>
      <c r="U23" s="46">
        <v>315244</v>
      </c>
      <c r="V23" s="308">
        <f>U23/'1-SB'!C$47</f>
        <v>0.035691152942982626</v>
      </c>
      <c r="W23" s="308">
        <v>0.00819635857840277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44196</v>
      </c>
      <c r="D24" s="56">
        <v>13</v>
      </c>
      <c r="E24" s="56" t="s">
        <v>1528</v>
      </c>
      <c r="F24" s="56" t="s">
        <v>1529</v>
      </c>
      <c r="G24" s="57" t="s">
        <v>263</v>
      </c>
      <c r="H24" s="57" t="s">
        <v>318</v>
      </c>
      <c r="I24" s="57" t="s">
        <v>776</v>
      </c>
      <c r="J24" s="57" t="s">
        <v>1498</v>
      </c>
      <c r="K24" s="57" t="s">
        <v>1530</v>
      </c>
      <c r="L24" s="57" t="s">
        <v>1500</v>
      </c>
      <c r="M24" s="57" t="s">
        <v>1500</v>
      </c>
      <c r="N24" s="300">
        <v>509657</v>
      </c>
      <c r="O24" s="58" t="s">
        <v>1025</v>
      </c>
      <c r="P24" s="300">
        <v>1.46</v>
      </c>
      <c r="Q24" s="300">
        <v>0</v>
      </c>
      <c r="R24" s="294">
        <v>1</v>
      </c>
      <c r="S24" s="46"/>
      <c r="T24" s="46">
        <v>744099</v>
      </c>
      <c r="U24" s="46">
        <v>744099</v>
      </c>
      <c r="V24" s="308">
        <f>U24/'1-SB'!C$47</f>
        <v>0.08424506481874493</v>
      </c>
      <c r="W24" s="308">
        <v>0.0020921132089242625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44196</v>
      </c>
      <c r="D25" s="56">
        <v>14</v>
      </c>
      <c r="E25" s="56" t="s">
        <v>1535</v>
      </c>
      <c r="F25" s="56" t="s">
        <v>1536</v>
      </c>
      <c r="G25" s="57" t="s">
        <v>263</v>
      </c>
      <c r="H25" s="57" t="s">
        <v>318</v>
      </c>
      <c r="I25" s="57" t="s">
        <v>776</v>
      </c>
      <c r="J25" s="57" t="s">
        <v>1498</v>
      </c>
      <c r="K25" s="57" t="s">
        <v>1537</v>
      </c>
      <c r="L25" s="57" t="s">
        <v>1500</v>
      </c>
      <c r="M25" s="57" t="s">
        <v>1500</v>
      </c>
      <c r="N25" s="300">
        <v>63211</v>
      </c>
      <c r="O25" s="58" t="s">
        <v>1025</v>
      </c>
      <c r="P25" s="300">
        <v>3.48</v>
      </c>
      <c r="Q25" s="300">
        <v>0</v>
      </c>
      <c r="R25" s="294">
        <v>1</v>
      </c>
      <c r="S25" s="46"/>
      <c r="T25" s="46">
        <v>217375</v>
      </c>
      <c r="U25" s="46">
        <v>217375</v>
      </c>
      <c r="V25" s="308">
        <f>U25/'1-SB'!C$47</f>
        <v>0.02461066466286701</v>
      </c>
      <c r="W25" s="308">
        <v>0.0026120247933884297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44196</v>
      </c>
      <c r="D26" s="56">
        <v>15</v>
      </c>
      <c r="E26" s="56" t="s">
        <v>1538</v>
      </c>
      <c r="F26" s="56" t="s">
        <v>1539</v>
      </c>
      <c r="G26" s="57" t="s">
        <v>263</v>
      </c>
      <c r="H26" s="57" t="s">
        <v>318</v>
      </c>
      <c r="I26" s="57" t="s">
        <v>776</v>
      </c>
      <c r="J26" s="57" t="s">
        <v>1498</v>
      </c>
      <c r="K26" s="57" t="s">
        <v>1540</v>
      </c>
      <c r="L26" s="57" t="s">
        <v>1500</v>
      </c>
      <c r="M26" s="57" t="s">
        <v>1500</v>
      </c>
      <c r="N26" s="300">
        <v>489056</v>
      </c>
      <c r="O26" s="58" t="s">
        <v>1025</v>
      </c>
      <c r="P26" s="300">
        <v>1.74</v>
      </c>
      <c r="Q26" s="300">
        <v>0</v>
      </c>
      <c r="R26" s="294">
        <v>1</v>
      </c>
      <c r="S26" s="46"/>
      <c r="T26" s="46">
        <v>817652</v>
      </c>
      <c r="U26" s="46">
        <v>817652</v>
      </c>
      <c r="V26" s="308">
        <f>U26/'1-SB'!C$47</f>
        <v>0.0925725551830824</v>
      </c>
      <c r="W26" s="308">
        <v>0.0024759119830543488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8123454</v>
      </c>
      <c r="V212" s="633">
        <f>SUM(V12:V211)</f>
        <v>0.9197175493880422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8123454</v>
      </c>
      <c r="V264" s="645">
        <f>V212+V263</f>
        <v>0.9197175493880422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2021-01-20T09:02:36Z</cp:lastPrinted>
  <dcterms:created xsi:type="dcterms:W3CDTF">2004-03-04T10:58:58Z</dcterms:created>
  <dcterms:modified xsi:type="dcterms:W3CDTF">2021-02-26T11:53:46Z</dcterms:modified>
  <cp:category/>
  <cp:version/>
  <cp:contentType/>
  <cp:contentStatus/>
</cp:coreProperties>
</file>