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<sst xmlns="http://schemas.openxmlformats.org/spreadsheetml/2006/main" count="3249" uniqueCount="1523">
  <si>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</si>
  <si>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</si>
  <si>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</si>
  <si>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</si>
  <si>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</si>
  <si>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</si>
  <si>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</si>
  <si>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</si>
  <si>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</si>
  <si>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</si>
  <si>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</si>
  <si>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</si>
  <si>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</si>
  <si>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</si>
  <si>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</si>
  <si>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</si>
  <si>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</si>
  <si>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</si>
  <si>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</si>
  <si>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</si>
  <si>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</si>
  <si>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</si>
  <si>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</si>
  <si>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</si>
  <si>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</si>
  <si>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</si>
  <si>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</si>
  <si>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</si>
  <si>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</si>
  <si>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</si>
  <si>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</si>
  <si>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</si>
  <si>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</si>
  <si>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</si>
  <si>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</si>
  <si>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</si>
  <si>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</si>
  <si>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</si>
  <si>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</si>
  <si>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</si>
  <si>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</si>
  <si>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</si>
  <si>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</si>
  <si>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</si>
  <si>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</si>
  <si>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</si>
  <si>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</si>
  <si>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</si>
  <si>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</si>
  <si>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</si>
  <si>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</si>
  <si>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</si>
  <si>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</si>
  <si>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</si>
  <si>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</si>
  <si>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</si>
  <si>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</si>
  <si>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</si>
  <si>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</si>
  <si>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</si>
  <si>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</si>
  <si>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</si>
  <si>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</si>
  <si>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</si>
  <si>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</si>
  <si>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</si>
  <si>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</si>
  <si>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</si>
  <si>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</si>
  <si>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</si>
  <si>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</si>
  <si>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</si>
  <si>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</si>
  <si>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</si>
  <si>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</si>
  <si>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</si>
  <si>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</si>
  <si>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</si>
  <si>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</si>
  <si>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</si>
  <si>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</si>
  <si>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</si>
  <si>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</si>
  <si>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</si>
  <si>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</si>
  <si>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</si>
  <si>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</si>
  <si>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</si>
  <si>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</si>
  <si>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</si>
  <si>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</si>
  <si>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</si>
  <si>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</si>
  <si>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</si>
  <si>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</si>
  <si>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</si>
  <si>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</si>
  <si>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</si>
  <si>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</si>
  <si>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</si>
  <si>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</si>
  <si>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</si>
  <si>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</si>
  <si>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</si>
  <si>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</si>
  <si>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</si>
  <si>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</si>
  <si>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</si>
  <si>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</si>
  <si>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</si>
  <si>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</si>
  <si>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</si>
  <si>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</si>
  <si>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</si>
  <si>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</si>
  <si>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</si>
  <si>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</si>
  <si>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</si>
  <si>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</si>
  <si>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</si>
  <si>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</si>
  <si>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</si>
  <si>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</si>
  <si>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</si>
  <si>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</si>
  <si>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</si>
  <si>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</si>
  <si>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</si>
  <si>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</si>
  <si>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</si>
  <si>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</si>
  <si>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</si>
  <si>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</si>
  <si>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</si>
  <si>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</si>
  <si>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</si>
  <si>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</si>
  <si>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</si>
  <si>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</si>
  <si>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</si>
  <si>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</si>
  <si>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</si>
  <si>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</si>
  <si>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</si>
  <si>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</si>
  <si>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</si>
  <si>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</si>
  <si>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</si>
  <si>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</si>
  <si>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</si>
  <si>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</si>
  <si>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</si>
  <si>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</si>
  <si>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</si>
  <si>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</si>
  <si>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</si>
  <si>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</si>
  <si>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</si>
  <si>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</si>
  <si>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</si>
  <si>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</si>
  <si>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</si>
  <si>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</si>
  <si>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</si>
  <si>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</si>
  <si>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</si>
  <si>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</si>
  <si>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</si>
  <si>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</si>
  <si>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</si>
  <si>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</si>
  <si>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</si>
  <si>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</si>
  <si>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</si>
  <si>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</si>
  <si>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</si>
  <si>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</si>
  <si>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</si>
  <si>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</si>
  <si>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</si>
  <si>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</si>
  <si>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</si>
  <si>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</si>
  <si>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</si>
  <si>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</si>
  <si>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</si>
  <si>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</si>
  <si>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</si>
  <si>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</si>
  <si>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</si>
  <si>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</si>
  <si>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</si>
  <si>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</si>
  <si>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</si>
  <si>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</si>
  <si>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</si>
  <si>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</si>
  <si>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</si>
  <si>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</si>
  <si>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</si>
  <si>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</si>
  <si>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</si>
  <si>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</si>
  <si>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</si>
  <si>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</si>
  <si>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</si>
  <si>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</si>
  <si>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</si>
  <si>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</si>
  <si>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</si>
  <si>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</si>
  <si>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</si>
  <si>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</si>
  <si>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</si>
  <si>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</si>
  <si>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</si>
  <si>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</si>
  <si>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</si>
  <si>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</si>
  <si>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</si>
  <si>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</si>
  <si>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</si>
  <si>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</si>
  <si>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</si>
  <si>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</si>
  <si>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</si>
  <si>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</si>
  <si>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</si>
  <si>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</si>
  <si>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</si>
  <si>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</si>
  <si>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</si>
  <si>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</si>
  <si>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</si>
  <si>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</si>
  <si>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</si>
  <si>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</si>
  <si>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</si>
  <si>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</si>
  <si>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</si>
  <si>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</si>
  <si>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</si>
  <si>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</si>
  <si>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</si>
  <si>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</si>
  <si>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</si>
  <si>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</si>
  <si>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</si>
  <si>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</si>
  <si>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</si>
  <si>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</si>
  <si>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</si>
  <si>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</si>
  <si>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</si>
  <si>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</si>
  <si>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</si>
  <si>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</si>
  <si>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</si>
  <si>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</si>
  <si>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</si>
  <si>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</si>
  <si>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</si>
  <si>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</si>
  <si>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</si>
  <si>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</si>
  <si>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</si>
  <si>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</si>
  <si>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</si>
  <si>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</si>
  <si>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</si>
  <si>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</si>
  <si>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</si>
  <si>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</si>
  <si>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</si>
  <si>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</si>
  <si>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</si>
  <si>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</si>
  <si>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</si>
  <si>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</si>
  <si>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</si>
  <si>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</si>
  <si>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</si>
  <si>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</si>
  <si>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</si>
  <si>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</si>
  <si>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</si>
  <si>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</si>
  <si>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</si>
  <si>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</si>
  <si>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</si>
  <si>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</si>
  <si>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</si>
  <si>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</si>
  <si>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</si>
  <si>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</si>
  <si>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</si>
  <si>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</si>
  <si>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</si>
  <si>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</si>
  <si>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</si>
  <si>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</si>
  <si>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</si>
  <si>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</si>
  <si>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</si>
  <si>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</si>
  <si>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</si>
  <si>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</si>
  <si>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</si>
  <si>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</si>
  <si>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</si>
  <si>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</si>
  <si>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</si>
  <si>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</si>
  <si>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</si>
  <si>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</si>
  <si>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</si>
  <si>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</si>
  <si>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</si>
  <si>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</si>
  <si>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</si>
  <si>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</si>
  <si>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</si>
  <si>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</si>
  <si>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</si>
  <si>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</si>
  <si>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</si>
  <si>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</si>
  <si>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</si>
  <si>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</si>
  <si>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</si>
  <si>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</si>
  <si>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</si>
  <si>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</si>
  <si>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</si>
  <si>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</si>
  <si>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</si>
  <si>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</si>
  <si>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</si>
  <si>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</si>
  <si>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</si>
  <si>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</si>
  <si>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</si>
  <si>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</si>
  <si>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</si>
  <si>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</si>
  <si>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</si>
  <si>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</si>
  <si>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</si>
  <si>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</si>
  <si>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</si>
  <si>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</si>
  <si>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</si>
  <si>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</si>
  <si>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</si>
  <si>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</si>
  <si>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</si>
  <si>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</si>
  <si>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</si>
  <si>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</si>
  <si>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</si>
  <si>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</si>
  <si>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</si>
  <si>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</si>
  <si>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</si>
  <si>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</si>
  <si>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</si>
  <si>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</si>
  <si>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</si>
  <si>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</si>
  <si>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</si>
  <si>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</si>
  <si>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</si>
  <si>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</si>
  <si>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</si>
  <si>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</si>
  <si>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</si>
  <si>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</si>
  <si>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</si>
  <si>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</si>
  <si>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</si>
  <si>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</si>
  <si>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</si>
  <si>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</si>
  <si>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</si>
  <si>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</si>
  <si>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</si>
  <si>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</si>
  <si>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</si>
  <si>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</si>
  <si>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</si>
  <si>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</si>
  <si>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</si>
  <si>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</si>
  <si>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</si>
  <si>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</si>
  <si>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</si>
  <si>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</si>
  <si>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</si>
  <si>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</si>
  <si>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</si>
  <si>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</si>
  <si>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</si>
  <si>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</si>
  <si>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</si>
  <si>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</si>
  <si>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</si>
  <si>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</si>
  <si>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</si>
  <si>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</si>
  <si>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</si>
  <si>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</si>
  <si>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</si>
  <si>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</si>
  <si>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</si>
  <si>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</si>
  <si>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</si>
  <si>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</si>
  <si>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</si>
  <si>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</si>
  <si>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</si>
  <si>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</si>
  <si>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</si>
  <si>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</si>
  <si>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</si>
  <si>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</si>
  <si>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</si>
  <si>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</si>
  <si>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</si>
  <si>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</si>
  <si>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</si>
  <si>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</si>
  <si>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</si>
  <si>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</si>
  <si>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</si>
  <si>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</si>
  <si>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</si>
  <si>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</si>
  <si>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</si>
  <si>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</si>
  <si>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</si>
  <si>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</si>
  <si>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</si>
  <si>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</si>
  <si>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</si>
  <si>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</si>
  <si>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</si>
  <si>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</si>
  <si>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</si>
  <si>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</si>
  <si>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</si>
  <si>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</si>
  <si>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</si>
  <si>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</si>
  <si>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</si>
  <si>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</si>
  <si>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</si>
  <si>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</si>
  <si>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</si>
  <si>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</si>
  <si>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</si>
  <si>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</si>
  <si>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</si>
  <si>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</si>
  <si>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</si>
  <si>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</si>
  <si>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</si>
  <si>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</si>
  <si>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</si>
  <si>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</si>
  <si>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</si>
  <si>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</si>
  <si>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</si>
  <si>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</si>
  <si>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</si>
  <si>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</si>
  <si>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</si>
  <si>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</si>
  <si>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</si>
  <si>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</si>
  <si>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</si>
  <si>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</si>
  <si>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</si>
  <si>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</si>
  <si>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</si>
  <si>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</si>
  <si>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</si>
  <si>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</si>
  <si>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</si>
  <si>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</si>
  <si>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</si>
  <si>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</si>
  <si>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</si>
  <si>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</si>
  <si>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</si>
  <si>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</si>
  <si>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</si>
  <si>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</si>
  <si>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</si>
  <si>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</si>
  <si>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</si>
  <si>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</si>
  <si>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</si>
  <si>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</si>
  <si>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</si>
  <si>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</si>
  <si>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</si>
  <si>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</si>
  <si>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</si>
  <si>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</si>
  <si>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</si>
  <si>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</si>
  <si>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</si>
  <si>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</si>
  <si>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</si>
  <si>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</si>
  <si>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</si>
  <si>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</si>
  <si>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</si>
  <si>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</si>
  <si>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</si>
  <si>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</si>
  <si>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</si>
  <si>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</si>
  <si>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</si>
  <si>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</si>
  <si>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</si>
  <si>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</si>
  <si>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</si>
  <si>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</si>
  <si>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</si>
  <si>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</si>
  <si>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</si>
  <si>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</si>
  <si>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</si>
  <si>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</si>
  <si>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</si>
  <si>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</si>
  <si>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</si>
  <si>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</si>
  <si>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</si>
  <si>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</si>
  <si>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</si>
  <si>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</si>
  <si>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</si>
  <si>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</si>
  <si>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</si>
  <si>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</si>
  <si>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</si>
  <si>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</si>
  <si>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</si>
  <si>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</si>
  <si>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</si>
  <si>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</si>
  <si>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</si>
  <si>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</si>
  <si>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</si>
  <si>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</si>
  <si>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</si>
  <si>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</si>
  <si>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</si>
  <si>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</si>
  <si>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</si>
  <si>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</si>
  <si>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</si>
  <si>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</si>
  <si>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</si>
  <si>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</si>
  <si>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</si>
  <si>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</si>
  <si>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</si>
  <si>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</si>
  <si>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</si>
  <si>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</si>
  <si>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</si>
  <si>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</si>
  <si>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</si>
  <si>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</si>
  <si>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</si>
  <si>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</si>
  <si>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</si>
  <si>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</si>
  <si>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</si>
  <si>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</si>
  <si>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</si>
  <si>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</si>
  <si>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</si>
  <si>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</si>
  <si>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</si>
  <si>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</si>
  <si>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</si>
  <si>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</si>
  <si>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</si>
  <si>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</si>
  <si>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</si>
  <si>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</si>
  <si>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</si>
  <si>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</si>
  <si>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</si>
  <si>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</si>
  <si>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</si>
  <si>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</si>
  <si>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</si>
  <si>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</si>
  <si>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</si>
  <si>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</si>
  <si>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</si>
  <si>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</si>
  <si>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</si>
  <si>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</si>
  <si>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</si>
  <si>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</si>
  <si>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</si>
  <si>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</si>
  <si>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</si>
  <si>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</si>
  <si>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</si>
  <si>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</si>
  <si>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</si>
  <si>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</si>
  <si>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</si>
  <si>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</si>
  <si>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</si>
  <si>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</si>
  <si>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</si>
  <si>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</si>
  <si>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</si>
  <si>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</si>
  <si>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</si>
  <si>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</si>
  <si>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</si>
  <si>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</si>
  <si>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</si>
  <si>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</si>
  <si>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</si>
  <si>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</si>
  <si>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</si>
  <si>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</si>
  <si>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</si>
  <si>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</si>
  <si>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</si>
  <si>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</si>
  <si>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</si>
  <si>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</si>
  <si>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</si>
  <si>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</si>
  <si>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</si>
  <si>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</si>
  <si>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</si>
  <si>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</si>
  <si>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</si>
  <si>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</si>
  <si>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</si>
  <si>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</si>
  <si>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</si>
  <si>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</si>
  <si>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</si>
  <si>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</si>
  <si>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</si>
  <si>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</si>
  <si>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</si>
  <si>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</si>
  <si>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</si>
  <si>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</si>
  <si>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</si>
  <si>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</si>
  <si>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</si>
  <si>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</si>
  <si>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</si>
  <si>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</si>
  <si>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</si>
  <si>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</si>
  <si>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</si>
  <si>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</si>
  <si>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</si>
  <si>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</si>
  <si>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</si>
  <si>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</si>
  <si>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</si>
  <si>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</si>
  <si>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</si>
  <si>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</si>
  <si>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</si>
  <si>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</si>
  <si>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</si>
  <si>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</si>
  <si>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</si>
  <si>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</si>
  <si>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</si>
  <si>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</si>
  <si>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</si>
  <si>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</si>
  <si>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</si>
  <si>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</si>
  <si>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</si>
  <si>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</si>
  <si>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</si>
  <si>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</si>
  <si>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</si>
  <si>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</si>
  <si>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</si>
  <si>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</si>
  <si>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</si>
  <si>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</si>
  <si>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</si>
  <si>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</si>
  <si>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</si>
  <si>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</si>
  <si>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</si>
  <si>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</si>
  <si>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</si>
  <si>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</si>
  <si>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</si>
  <si>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</si>
  <si>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</si>
  <si>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</si>
  <si>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</si>
  <si>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</si>
  <si>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</si>
  <si>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</si>
  <si>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</si>
  <si>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</si>
  <si>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</si>
  <si>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</si>
  <si>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</si>
  <si>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</si>
  <si>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</si>
  <si>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</si>
  <si>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</si>
  <si>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</si>
  <si>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</si>
  <si>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</si>
  <si>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</si>
  <si>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</si>
  <si>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</si>
  <si>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</si>
  <si>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</si>
  <si>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</si>
  <si>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</si>
  <si>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</si>
  <si>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</si>
  <si>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</si>
  <si>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</si>
  <si>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</si>
  <si>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</si>
  <si>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</si>
  <si>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</si>
  <si>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</si>
  <si>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</si>
  <si>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</si>
  <si>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</si>
  <si>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</si>
  <si>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</si>
  <si>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</si>
  <si>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</si>
  <si>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</si>
  <si>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</si>
  <si>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</si>
  <si>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</si>
  <si>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</si>
  <si>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</si>
  <si>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</si>
  <si>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</si>
  <si>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</si>
  <si>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</si>
  <si>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</si>
  <si>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</si>
  <si>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</si>
  <si>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</si>
  <si>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</si>
  <si>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</si>
  <si>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</si>
  <si>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</si>
  <si>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</si>
  <si>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</si>
  <si>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</si>
  <si>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</si>
  <si>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</si>
  <si>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</si>
  <si>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</si>
  <si>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</si>
  <si>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</si>
  <si>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</si>
  <si>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</si>
  <si>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</si>
  <si>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</si>
  <si>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</si>
  <si>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</si>
  <si>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</si>
  <si>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</si>
  <si>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</si>
  <si>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</si>
  <si>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</si>
  <si>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</si>
  <si>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</si>
  <si>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</si>
  <si>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</si>
  <si>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</si>
  <si>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</si>
  <si>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</si>
  <si>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</si>
  <si>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</si>
  <si>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</si>
  <si>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</si>
  <si>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</si>
  <si>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</si>
  <si>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</si>
  <si>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</si>
  <si>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</si>
  <si>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</si>
  <si>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</si>
  <si>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</si>
  <si>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</si>
  <si>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</si>
  <si>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</si>
  <si>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</si>
  <si>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</si>
  <si>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</si>
  <si>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</si>
  <si>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</si>
  <si>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</si>
  <si>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</si>
  <si>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</si>
  <si>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</si>
  <si>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</si>
  <si>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</si>
  <si>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</si>
  <si>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</si>
  <si>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</si>
  <si>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</si>
  <si>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</si>
  <si>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</si>
  <si>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</si>
  <si>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</si>
  <si>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</si>
  <si>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</si>
  <si>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</si>
  <si>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</si>
  <si>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</si>
  <si>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</si>
  <si>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</si>
  <si>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</si>
  <si>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</si>
  <si>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</si>
  <si>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</si>
  <si>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</si>
  <si>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</si>
  <si>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</si>
  <si>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</si>
  <si>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</si>
  <si>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</si>
  <si>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</si>
  <si>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</si>
  <si>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</si>
  <si>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</si>
  <si>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</si>
  <si>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</si>
  <si>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</si>
  <si>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</si>
  <si>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</si>
  <si>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</si>
  <si>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</si>
  <si>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</si>
  <si>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</si>
  <si>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</si>
  <si>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</si>
  <si>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</si>
  <si>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</si>
  <si>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</si>
  <si>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</si>
  <si>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</si>
  <si>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</si>
  <si>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</si>
  <si>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</si>
  <si>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</si>
  <si>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</si>
  <si>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</si>
  <si>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</si>
  <si>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</si>
  <si>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</si>
  <si>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</si>
  <si>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</si>
  <si>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</si>
  <si>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</si>
  <si>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</si>
  <si>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</si>
  <si>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</si>
  <si>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</si>
  <si>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</si>
  <si>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</si>
  <si>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</si>
  <si>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</si>
  <si>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</si>
  <si>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</si>
  <si>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</si>
  <si>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</si>
  <si>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</si>
  <si>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</si>
  <si>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</si>
  <si>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</si>
  <si>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</si>
  <si>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</si>
  <si>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</si>
  <si>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</si>
  <si>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</si>
  <si>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</si>
  <si>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</si>
  <si>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</si>
  <si>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</si>
  <si>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</si>
  <si>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</si>
  <si>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</si>
  <si>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</si>
  <si>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</si>
  <si>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</si>
  <si>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</si>
  <si>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</si>
  <si>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</si>
  <si>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</si>
  <si>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</si>
  <si>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</si>
  <si>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</si>
  <si>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</si>
  <si>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</si>
  <si>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</si>
  <si>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</si>
  <si>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</si>
  <si>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</si>
  <si>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</si>
  <si>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</si>
  <si>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</si>
  <si>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</si>
  <si>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</si>
  <si>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</si>
  <si>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</si>
  <si>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</si>
  <si>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</si>
  <si>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</si>
  <si>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</si>
  <si>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</si>
  <si>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</si>
  <si>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</si>
  <si>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</si>
  <si>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</si>
  <si>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</si>
  <si>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</si>
  <si>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</si>
  <si>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</si>
  <si>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</si>
  <si>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</si>
  <si>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</si>
  <si>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</si>
  <si>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</si>
  <si>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</si>
  <si>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</si>
  <si>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</si>
  <si>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</si>
  <si>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</si>
  <si>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</si>
  <si>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</si>
  <si>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</si>
  <si>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</si>
  <si>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</si>
  <si>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</si>
  <si>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</si>
  <si>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</si>
  <si>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</si>
  <si>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</si>
  <si>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</si>
  <si>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</si>
  <si>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</si>
  <si>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</si>
  <si>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</si>
  <si>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</si>
  <si>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</si>
  <si>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</si>
  <si>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</si>
  <si>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</si>
  <si>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</si>
  <si>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</si>
  <si>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</si>
  <si>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</si>
  <si>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</si>
  <si>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</si>
  <si>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</si>
  <si>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</si>
  <si>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</si>
  <si>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</si>
  <si>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</si>
  <si>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</si>
  <si>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</si>
  <si>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</si>
  <si>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</si>
  <si>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</si>
  <si>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</si>
  <si>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</si>
  <si>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</si>
  <si>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</si>
  <si>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</si>
  <si>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</si>
  <si>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</si>
  <si>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</si>
  <si>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</si>
  <si>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</si>
  <si>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</si>
  <si>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</si>
  <si>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</si>
  <si>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</si>
  <si>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</si>
  <si>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</si>
  <si>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</si>
  <si>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</si>
  <si>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</si>
  <si>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</si>
  <si>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</si>
  <si>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</si>
  <si>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</si>
  <si>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</si>
  <si>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</si>
  <si>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</si>
  <si>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</si>
  <si>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</si>
  <si>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</si>
  <si>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</si>
  <si>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</si>
  <si>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</si>
  <si>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</si>
  <si>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</si>
  <si>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</si>
  <si>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</si>
  <si>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</si>
  <si>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</si>
  <si>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</si>
  <si>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</si>
  <si>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</si>
  <si>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</si>
  <si>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</si>
  <si>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</si>
  <si>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</si>
  <si>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</si>
  <si>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</si>
  <si>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</si>
  <si>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</si>
  <si>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</si>
  <si>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</si>
  <si>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</si>
  <si>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</si>
  <si>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</si>
  <si>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</si>
  <si>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</si>
  <si>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</si>
  <si>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</si>
  <si>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</si>
  <si>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</si>
  <si>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</si>
  <si>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</si>
  <si>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</si>
  <si>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</si>
  <si>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</si>
  <si>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</si>
  <si>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</si>
  <si>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</si>
  <si>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</si>
  <si>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</si>
  <si>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</si>
  <si>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</si>
  <si>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</si>
  <si>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</si>
  <si>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</si>
  <si>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</si>
  <si>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</si>
  <si>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</si>
  <si>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</si>
  <si>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</si>
  <si>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</si>
  <si>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</si>
  <si>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</si>
  <si>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</si>
  <si>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</si>
  <si>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</si>
  <si>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</si>
  <si>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</si>
  <si>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</si>
  <si>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</si>
  <si>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</si>
  <si>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</si>
  <si>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</si>
  <si>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</si>
  <si>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</si>
  <si>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</si>
  <si>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</si>
  <si>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</si>
  <si>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</si>
  <si>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</si>
  <si>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</si>
  <si>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</si>
  <si>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</si>
  <si>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</si>
  <si>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</si>
  <si>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</si>
  <si>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</si>
  <si>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</si>
  <si>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</si>
  <si>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</si>
  <si>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</si>
  <si>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</si>
  <si>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</si>
  <si>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</si>
  <si>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</si>
  <si>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</si>
  <si>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</si>
  <si>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</si>
  <si>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</si>
  <si>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</si>
  <si>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</si>
  <si>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</si>
  <si>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</si>
  <si>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</si>
  <si>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</si>
  <si>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</si>
  <si>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</si>
  <si>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</si>
  <si>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</si>
  <si>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</si>
  <si>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</si>
  <si>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</si>
  <si>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</si>
  <si>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</si>
  <si>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</si>
  <si>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</si>
  <si>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</si>
  <si>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</si>
  <si>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</si>
  <si>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</si>
  <si>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</si>
  <si>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</si>
  <si>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</si>
  <si>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</si>
  <si>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</si>
  <si>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</si>
  <si>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</si>
  <si>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</si>
  <si>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</si>
  <si>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</si>
  <si>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</si>
  <si>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</si>
  <si>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</si>
  <si>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</si>
  <si>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</si>
  <si>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</si>
  <si>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</si>
  <si>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</si>
  <si>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</si>
  <si>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</si>
  <si>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</si>
  <si>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</si>
  <si>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</si>
  <si>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</si>
  <si>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</si>
  <si>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</si>
  <si>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</si>
  <si>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</si>
  <si>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</si>
  <si>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</si>
  <si>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</si>
  <si>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</si>
  <si>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</si>
  <si>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</si>
  <si>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</si>
  <si>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</si>
  <si>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</si>
  <si>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</si>
  <si>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</si>
  <si>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</si>
  <si>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</si>
  <si>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</si>
  <si>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</si>
  <si>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</si>
  <si>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</si>
  <si>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</si>
  <si>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</si>
  <si>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</si>
  <si>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</si>
  <si>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</si>
  <si>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</si>
  <si>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</si>
  <si>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</si>
  <si>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</si>
  <si>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</si>
  <si>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</si>
  <si>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</si>
  <si>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</si>
  <si>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</si>
  <si>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</si>
  <si>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</si>
  <si>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</si>
  <si>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</si>
  <si>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</si>
  <si>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</si>
  <si>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</si>
  <si>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</si>
  <si>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</si>
  <si>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</si>
  <si>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</si>
  <si>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</si>
  <si>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</si>
  <si>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</si>
  <si>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</si>
  <si>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</si>
  <si>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</si>
  <si>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</si>
  <si>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</si>
  <si>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</si>
  <si>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</si>
  <si>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</si>
  <si>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</si>
  <si>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</si>
  <si>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</si>
  <si>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</si>
  <si>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</si>
  <si>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</si>
  <si>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</si>
  <si>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</si>
  <si>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</si>
  <si>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</si>
  <si>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</si>
  <si>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</si>
  <si>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</si>
  <si>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</si>
  <si>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</si>
  <si>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</si>
  <si>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</si>
  <si>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</si>
  <si>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</si>
  <si>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</si>
  <si>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</si>
  <si>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</si>
  <si>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</si>
  <si>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</si>
  <si>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</si>
  <si>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</si>
  <si>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</si>
  <si>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</si>
  <si>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</si>
  <si>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</si>
  <si>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</si>
  <si>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</si>
  <si>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</si>
  <si>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</si>
  <si>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</si>
  <si>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</si>
  <si>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</si>
  <si>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</si>
  <si>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</si>
  <si>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</si>
  <si>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</si>
  <si>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</si>
  <si>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</si>
  <si>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</si>
  <si>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</si>
  <si>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</si>
  <si>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</si>
  <si>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</si>
  <si>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</si>
  <si>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</si>
  <si>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</si>
  <si>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</si>
  <si>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</si>
  <si>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</si>
  <si>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</si>
  <si>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</si>
  <si>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</si>
  <si>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</si>
  <si>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</si>
  <si>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</si>
  <si>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</si>
  <si>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</si>
  <si>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</si>
  <si>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</si>
  <si>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</si>
  <si>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</si>
  <si>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</si>
  <si>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</si>
  <si>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</si>
  <si>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</si>
  <si>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</si>
  <si>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</si>
  <si>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</si>
  <si>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</si>
  <si>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</si>
  <si>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</si>
  <si>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</si>
  <si>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</si>
  <si>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</si>
  <si>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</si>
  <si>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</si>
  <si>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</si>
  <si>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</si>
  <si>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</si>
  <si>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</si>
  <si>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</si>
  <si>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</si>
  <si>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</si>
  <si>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</si>
  <si>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</si>
  <si>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</si>
  <si>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</si>
  <si>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</si>
  <si>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</si>
  <si>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</si>
  <si>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</si>
  <si>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</si>
  <si>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</si>
  <si>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</si>
  <si>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</si>
  <si>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</si>
  <si>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</si>
  <si>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</si>
  <si>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</si>
  <si>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</si>
  <si>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</si>
  <si>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</si>
  <si>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</si>
  <si>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</si>
  <si>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</si>
  <si>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</si>
  <si>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</si>
  <si>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</si>
  <si>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</si>
  <si>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</si>
  <si>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</si>
  <si>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</si>
  <si>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</si>
  <si>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</si>
  <si>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</si>
  <si>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</si>
  <si>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</si>
  <si>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</si>
  <si>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</si>
  <si>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</si>
  <si>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</si>
  <si>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</si>
  <si>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</si>
  <si>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</si>
  <si>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</si>
  <si>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</si>
  <si>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</si>
  <si>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</si>
  <si>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</si>
  <si>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</si>
  <si>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</si>
  <si>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</si>
  <si>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</si>
  <si>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</si>
  <si>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</si>
  <si>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</si>
  <si>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</si>
  <si>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</si>
  <si>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</si>
  <si>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</si>
  <si>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</si>
  <si>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</si>
  <si>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</si>
  <si>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</si>
  <si>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</si>
  <si>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</si>
  <si>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</si>
  <si>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</si>
  <si>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</si>
  <si>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</si>
  <si>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</si>
  <si>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</si>
  <si>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</si>
  <si>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</si>
  <si>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</si>
  <si>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</si>
  <si>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</si>
  <si>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</si>
  <si>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</si>
  <si>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</si>
  <si>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</si>
  <si>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</si>
  <si>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</si>
  <si>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</si>
  <si>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</si>
  <si>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</si>
  <si>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</si>
  <si>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</si>
  <si>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</si>
  <si>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</si>
  <si>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</si>
  <si>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</si>
  <si>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</si>
  <si>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</si>
  <si>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</si>
  <si>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</si>
  <si>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</si>
  <si>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</si>
  <si>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</si>
  <si>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</si>
  <si>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</si>
  <si>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</si>
  <si>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</si>
  <si>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</si>
  <si>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</si>
  <si>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</si>
  <si>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</si>
  <si>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</si>
  <si>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</si>
  <si>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</si>
  <si>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</si>
  <si>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</si>
  <si>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</si>
  <si>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</si>
  <si>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</si>
  <si>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</si>
  <si>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</si>
  <si>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</si>
  <si>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</si>
  <si>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</si>
  <si>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</si>
  <si>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</si>
  <si>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</si>
  <si>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</si>
  <si>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</si>
  <si>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</si>
  <si>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</si>
  <si>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</si>
  <si>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</si>
  <si>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</si>
  <si>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</si>
  <si>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</si>
  <si>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</si>
  <si>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</si>
  <si>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</si>
  <si>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</si>
  <si>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</si>
  <si>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</si>
  <si>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</si>
  <si>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</si>
  <si>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</si>
  <si>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</si>
  <si>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</si>
  <si>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</si>
  <si>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</si>
  <si>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</si>
  <si>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</si>
  <si>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</si>
  <si>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</si>
  <si>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</si>
  <si>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</si>
  <si>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</si>
  <si>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</si>
  <si>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</si>
  <si>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</si>
  <si>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</si>
  <si>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</si>
  <si>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</si>
  <si>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</si>
  <si>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</si>
  <si>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</si>
  <si>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</si>
  <si>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</si>
  <si>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</si>
  <si>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</si>
  <si>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</si>
  <si>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</si>
  <si>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</si>
  <si>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</si>
  <si>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</si>
  <si>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</si>
  <si>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</si>
  <si>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</si>
  <si>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</si>
  <si>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</si>
  <si>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</si>
  <si>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</si>
  <si>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</si>
  <si>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</si>
  <si>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</si>
  <si>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</si>
  <si>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</si>
  <si>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</si>
  <si>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</si>
  <si>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</si>
  <si>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</si>
  <si>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</si>
  <si>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</si>
  <si>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</si>
  <si>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</si>
  <si>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</si>
  <si>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</si>
  <si>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</si>
  <si>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</si>
  <si>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ALKALOID AD SKOPJE</t>
  </si>
  <si>
    <t>MKALKA101011</t>
  </si>
  <si>
    <t>Macedonian Stock Exchange</t>
  </si>
  <si>
    <t>ALK MS</t>
  </si>
  <si>
    <t>--</t>
  </si>
  <si>
    <t>MAKPETROL SKOPJE</t>
  </si>
  <si>
    <t>MKMPTS101014</t>
  </si>
  <si>
    <t>MPT MS</t>
  </si>
  <si>
    <t>GRANIT SKOPJE</t>
  </si>
  <si>
    <t>MKGRNT101015</t>
  </si>
  <si>
    <t>GRNT MS</t>
  </si>
  <si>
    <t>NLB BANKA AD SKOPJE</t>
  </si>
  <si>
    <t>MKTNBA101019</t>
  </si>
  <si>
    <t>TNB MS</t>
  </si>
  <si>
    <t>MAKEDONSKI TELEKOM SKOPJE</t>
  </si>
  <si>
    <t>MKMTSK101019</t>
  </si>
  <si>
    <t>TEL MS</t>
  </si>
  <si>
    <t>OHRIDSKA BANKA AD SKOPJE</t>
  </si>
  <si>
    <t>MKOHBA101012</t>
  </si>
  <si>
    <t>OHB MS</t>
  </si>
  <si>
    <t>STOPANSKA BANKA AD SKOPJE</t>
  </si>
  <si>
    <t>MKSTBS101014</t>
  </si>
  <si>
    <t>STB MS</t>
  </si>
  <si>
    <t>KOMERCIJALNA BANKA AD SKOPJE</t>
  </si>
  <si>
    <t>MKKMBS101019</t>
  </si>
  <si>
    <t>KMB MS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</si>
  <si>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</si>
  <si>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MAKPETROL SKOPJE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</si>
  <si>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</si>
  <si>
    <t>По причини извън контрола на УД инвестицията в акции на MAKPETROL SKOPJE и ALKALOID AD SKOPJE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</si>
</sst>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2" applyNumberFormat="1" applyFont="1" applyFill="1" applyBorder="1" applyAlignment="1" applyProtection="1">
      <alignment/>
      <protection locked="0"/>
    </xf>
    <xf numFmtId="190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Fill="1" applyBorder="1" applyAlignment="1" applyProtection="1">
      <alignment horizontal="right"/>
      <protection hidden="1"/>
    </xf>
    <xf numFmtId="190" fontId="14" fillId="0" borderId="19" xfId="132" applyNumberFormat="1" applyFont="1" applyFill="1" applyBorder="1" applyAlignment="1" applyProtection="1">
      <alignment horizontal="left"/>
      <protection hidden="1"/>
    </xf>
    <xf numFmtId="190" fontId="14" fillId="0" borderId="19" xfId="132" applyNumberFormat="1" applyFont="1" applyFill="1" applyBorder="1" applyAlignment="1" applyProtection="1">
      <alignment horizontal="right"/>
      <protection hidden="1"/>
    </xf>
    <xf numFmtId="190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2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195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6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43466</v>
      </c>
    </row>
    <row r="7" spans="2:3" ht="15.75">
      <c r="B7" s="24" t="s">
        <v>234</v>
      </c>
      <c r="C7" s="263">
        <v>43646</v>
      </c>
    </row>
    <row r="8" spans="2:3" ht="15.75">
      <c r="B8" s="24" t="s">
        <v>235</v>
      </c>
      <c r="C8" s="263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MACEDONIA MBI10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30.06.2019 г.</v>
      </c>
      <c r="C4" s="661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MACEDONIA MBI10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4" t="s">
        <v>914</v>
      </c>
      <c r="F4" s="221">
        <f>ReportedCompletionDate</f>
        <v>43649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MACEDONIA MBI10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30.06.2019 г.</v>
      </c>
      <c r="B4" s="699"/>
      <c r="C4" s="699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2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MACEDONIA MBI10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43649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>
        <v>1</v>
      </c>
      <c r="B11" s="580" t="s">
        <v>1519</v>
      </c>
      <c r="C11" s="580" t="s">
        <v>1520</v>
      </c>
      <c r="D11" s="580" t="s">
        <v>1521</v>
      </c>
      <c r="E11" s="596">
        <v>43305</v>
      </c>
      <c r="F11" s="596">
        <v>43312</v>
      </c>
      <c r="G11" s="596">
        <v>43489</v>
      </c>
      <c r="H11" s="596">
        <v>43486</v>
      </c>
    </row>
    <row r="12" spans="1:8" ht="15.75">
      <c r="A12" s="583">
        <v>2</v>
      </c>
      <c r="B12" s="580" t="s">
        <v>1519</v>
      </c>
      <c r="C12" s="580" t="s">
        <v>1522</v>
      </c>
      <c r="D12" s="580" t="s">
        <v>1521</v>
      </c>
      <c r="E12" s="596">
        <v>43644</v>
      </c>
      <c r="F12" s="596">
        <v>43651</v>
      </c>
      <c r="G12" s="596">
        <v>43827</v>
      </c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MACEDONIA MBI10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01.01.2019 - 30.06.2019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234085</v>
      </c>
      <c r="E11" s="345">
        <f>'1-SB'!D47</f>
        <v>192942</v>
      </c>
      <c r="F11" s="343"/>
    </row>
    <row r="12" spans="2:6" ht="15.75">
      <c r="B12" s="339"/>
      <c r="C12" s="339" t="s">
        <v>1353</v>
      </c>
      <c r="D12" s="344">
        <f>'1-SB'!G47</f>
        <v>234085</v>
      </c>
      <c r="E12" s="345">
        <f>'1-SB'!H47</f>
        <v>192942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12333</v>
      </c>
      <c r="E19" s="344">
        <f>'1-SB'!C25</f>
        <v>12333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12333</v>
      </c>
      <c r="E20" s="354">
        <f>'1-SB'!C22</f>
        <v>12333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195583</v>
      </c>
      <c r="E26" s="358">
        <f>'1-SB'!G11</f>
        <v>195583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-2421</v>
      </c>
      <c r="E27" s="358">
        <f>'1-SB'!G16</f>
        <v>-2421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40367</v>
      </c>
      <c r="E28" s="358">
        <f>'1-SB'!G19+'1-SB'!G21</f>
        <v>40367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0</v>
      </c>
      <c r="E29" s="358">
        <f>'1-SB'!G20+'1-SB'!G22</f>
        <v>0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233529</v>
      </c>
      <c r="E30" s="360">
        <f>'1-SB'!G24</f>
        <v>233529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845</v>
      </c>
      <c r="E41" s="354">
        <f>'1-SB'!C43</f>
        <v>845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556</v>
      </c>
      <c r="E44" s="354">
        <f>'1-SB'!G40</f>
        <v>556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220907</v>
      </c>
      <c r="E47" s="354">
        <f>'1-SB'!C16+'1-SB'!C37</f>
        <v>220907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Macedonia MBI10 UCITS ETF</v>
      </c>
      <c r="B3" s="384" t="str">
        <f aca="true" t="shared" si="1" ref="B3:B34">dfRG</f>
        <v>05-1650</v>
      </c>
      <c r="C3" s="385">
        <f aca="true" t="shared" si="2" ref="C3:C34">EndDate</f>
        <v>43646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Macedonia MBI10 UCITS ETF</v>
      </c>
      <c r="B4" s="384" t="str">
        <f t="shared" si="1"/>
        <v>05-1650</v>
      </c>
      <c r="C4" s="385">
        <f t="shared" si="2"/>
        <v>43646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Macedonia MBI10 UCITS ETF</v>
      </c>
      <c r="B5" s="384" t="str">
        <f t="shared" si="1"/>
        <v>05-1650</v>
      </c>
      <c r="C5" s="385">
        <f t="shared" si="2"/>
        <v>43646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Macedonia MBI10 UCITS ETF</v>
      </c>
      <c r="B6" s="384" t="str">
        <f t="shared" si="1"/>
        <v>05-1650</v>
      </c>
      <c r="C6" s="385">
        <f t="shared" si="2"/>
        <v>43646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Macedonia MBI10 UCITS ETF</v>
      </c>
      <c r="B7" s="384" t="str">
        <f t="shared" si="1"/>
        <v>05-1650</v>
      </c>
      <c r="C7" s="385">
        <f t="shared" si="2"/>
        <v>43646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Macedonia MBI10 UCITS ETF</v>
      </c>
      <c r="B8" s="384" t="str">
        <f t="shared" si="1"/>
        <v>05-1650</v>
      </c>
      <c r="C8" s="385">
        <f t="shared" si="2"/>
        <v>43646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Macedonia MBI10 UCITS ETF</v>
      </c>
      <c r="B9" s="384" t="str">
        <f t="shared" si="1"/>
        <v>05-1650</v>
      </c>
      <c r="C9" s="385">
        <f t="shared" si="2"/>
        <v>43646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Macedonia MBI10 UCITS ETF</v>
      </c>
      <c r="B10" s="384" t="str">
        <f t="shared" si="1"/>
        <v>05-1650</v>
      </c>
      <c r="C10" s="385">
        <f t="shared" si="2"/>
        <v>43646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Macedonia MBI10 UCITS ETF</v>
      </c>
      <c r="B11" s="384" t="str">
        <f t="shared" si="1"/>
        <v>05-1650</v>
      </c>
      <c r="C11" s="385">
        <f t="shared" si="2"/>
        <v>43646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Macedonia MBI10 UCITS ETF</v>
      </c>
      <c r="B12" s="384" t="str">
        <f t="shared" si="1"/>
        <v>05-1650</v>
      </c>
      <c r="C12" s="385">
        <f t="shared" si="2"/>
        <v>43646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Macedonia MBI10 UCITS ETF</v>
      </c>
      <c r="B13" s="384" t="str">
        <f t="shared" si="1"/>
        <v>05-1650</v>
      </c>
      <c r="C13" s="385">
        <f t="shared" si="2"/>
        <v>43646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Macedonia MBI10 UCITS ETF</v>
      </c>
      <c r="B14" s="384" t="str">
        <f t="shared" si="1"/>
        <v>05-1650</v>
      </c>
      <c r="C14" s="385">
        <f t="shared" si="2"/>
        <v>43646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Macedonia MBI10 UCITS ETF</v>
      </c>
      <c r="B15" s="384" t="str">
        <f t="shared" si="1"/>
        <v>05-1650</v>
      </c>
      <c r="C15" s="385">
        <f t="shared" si="2"/>
        <v>43646</v>
      </c>
      <c r="D15" s="398" t="s">
        <v>173</v>
      </c>
      <c r="E15" s="399" t="s">
        <v>9</v>
      </c>
      <c r="F15" s="384" t="s">
        <v>792</v>
      </c>
      <c r="G15" s="388">
        <f>'1-SB'!C22</f>
        <v>12333</v>
      </c>
    </row>
    <row r="16" spans="1:7" ht="15.75">
      <c r="A16" s="383" t="str">
        <f t="shared" si="0"/>
        <v>Expat Macedonia MBI10 UCITS ETF</v>
      </c>
      <c r="B16" s="384" t="str">
        <f t="shared" si="1"/>
        <v>05-1650</v>
      </c>
      <c r="C16" s="385">
        <f t="shared" si="2"/>
        <v>43646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Macedonia MBI10 UCITS ETF</v>
      </c>
      <c r="B17" s="384" t="str">
        <f t="shared" si="1"/>
        <v>05-1650</v>
      </c>
      <c r="C17" s="385">
        <f t="shared" si="2"/>
        <v>43646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Macedonia MBI10 UCITS ETF</v>
      </c>
      <c r="B18" s="384" t="str">
        <f t="shared" si="1"/>
        <v>05-1650</v>
      </c>
      <c r="C18" s="385">
        <f t="shared" si="2"/>
        <v>43646</v>
      </c>
      <c r="D18" s="396" t="s">
        <v>176</v>
      </c>
      <c r="E18" s="400" t="s">
        <v>11</v>
      </c>
      <c r="F18" s="384" t="s">
        <v>792</v>
      </c>
      <c r="G18" s="388">
        <f>'1-SB'!C25</f>
        <v>12333</v>
      </c>
    </row>
    <row r="19" spans="1:7" ht="15.75">
      <c r="A19" s="383" t="str">
        <f t="shared" si="0"/>
        <v>Expat Macedonia MBI10 UCITS ETF</v>
      </c>
      <c r="B19" s="384" t="str">
        <f t="shared" si="1"/>
        <v>05-1650</v>
      </c>
      <c r="C19" s="385">
        <f t="shared" si="2"/>
        <v>43646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Macedonia MBI10 UCITS ETF</v>
      </c>
      <c r="B20" s="384" t="str">
        <f t="shared" si="1"/>
        <v>05-1650</v>
      </c>
      <c r="C20" s="385">
        <f t="shared" si="2"/>
        <v>43646</v>
      </c>
      <c r="D20" s="398" t="s">
        <v>177</v>
      </c>
      <c r="E20" s="399" t="s">
        <v>137</v>
      </c>
      <c r="F20" s="384" t="s">
        <v>792</v>
      </c>
      <c r="G20" s="388">
        <f>'1-SB'!C27</f>
        <v>220907</v>
      </c>
    </row>
    <row r="21" spans="1:7" ht="15.75">
      <c r="A21" s="383" t="str">
        <f t="shared" si="0"/>
        <v>Expat Macedonia MBI10 UCITS ETF</v>
      </c>
      <c r="B21" s="384" t="str">
        <f t="shared" si="1"/>
        <v>05-1650</v>
      </c>
      <c r="C21" s="385">
        <f t="shared" si="2"/>
        <v>43646</v>
      </c>
      <c r="D21" s="398" t="s">
        <v>178</v>
      </c>
      <c r="E21" s="401" t="s">
        <v>92</v>
      </c>
      <c r="F21" s="384" t="s">
        <v>792</v>
      </c>
      <c r="G21" s="388">
        <f>'1-SB'!C28</f>
        <v>220907</v>
      </c>
    </row>
    <row r="22" spans="1:7" ht="15.75">
      <c r="A22" s="383" t="str">
        <f t="shared" si="0"/>
        <v>Expat Macedonia MBI10 UCITS ETF</v>
      </c>
      <c r="B22" s="384" t="str">
        <f t="shared" si="1"/>
        <v>05-1650</v>
      </c>
      <c r="C22" s="385">
        <f t="shared" si="2"/>
        <v>43646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Macedonia MBI10 UCITS ETF</v>
      </c>
      <c r="B23" s="384" t="str">
        <f t="shared" si="1"/>
        <v>05-1650</v>
      </c>
      <c r="C23" s="385">
        <f t="shared" si="2"/>
        <v>43646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Macedonia MBI10 UCITS ETF</v>
      </c>
      <c r="B24" s="384" t="str">
        <f t="shared" si="1"/>
        <v>05-1650</v>
      </c>
      <c r="C24" s="385">
        <f t="shared" si="2"/>
        <v>43646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Macedonia MBI10 UCITS ETF</v>
      </c>
      <c r="B25" s="384" t="str">
        <f t="shared" si="1"/>
        <v>05-1650</v>
      </c>
      <c r="C25" s="385">
        <f t="shared" si="2"/>
        <v>43646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Macedonia MBI10 UCITS ETF</v>
      </c>
      <c r="B26" s="384" t="str">
        <f t="shared" si="1"/>
        <v>05-1650</v>
      </c>
      <c r="C26" s="385">
        <f t="shared" si="2"/>
        <v>43646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Macedonia MBI10 UCITS ETF</v>
      </c>
      <c r="B27" s="384" t="str">
        <f t="shared" si="1"/>
        <v>05-1650</v>
      </c>
      <c r="C27" s="385">
        <f t="shared" si="2"/>
        <v>43646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Macedonia MBI10 UCITS ETF</v>
      </c>
      <c r="B28" s="384" t="str">
        <f t="shared" si="1"/>
        <v>05-1650</v>
      </c>
      <c r="C28" s="385">
        <f t="shared" si="2"/>
        <v>43646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Macedonia MBI10 UCITS ETF</v>
      </c>
      <c r="B29" s="384" t="str">
        <f t="shared" si="1"/>
        <v>05-1650</v>
      </c>
      <c r="C29" s="385">
        <f t="shared" si="2"/>
        <v>43646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Macedonia MBI10 UCITS ETF</v>
      </c>
      <c r="B30" s="384" t="str">
        <f t="shared" si="1"/>
        <v>05-1650</v>
      </c>
      <c r="C30" s="385">
        <f t="shared" si="2"/>
        <v>43646</v>
      </c>
      <c r="D30" s="398" t="s">
        <v>187</v>
      </c>
      <c r="E30" s="400" t="s">
        <v>12</v>
      </c>
      <c r="F30" s="384" t="s">
        <v>792</v>
      </c>
      <c r="G30" s="388">
        <f>'1-SB'!C37</f>
        <v>220907</v>
      </c>
    </row>
    <row r="31" spans="1:7" ht="15.75">
      <c r="A31" s="383" t="str">
        <f t="shared" si="0"/>
        <v>Expat Macedonia MBI10 UCITS ETF</v>
      </c>
      <c r="B31" s="384" t="str">
        <f t="shared" si="1"/>
        <v>05-1650</v>
      </c>
      <c r="C31" s="385">
        <f t="shared" si="2"/>
        <v>43646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Macedonia MBI10 UCITS ETF</v>
      </c>
      <c r="B32" s="384" t="str">
        <f t="shared" si="1"/>
        <v>05-1650</v>
      </c>
      <c r="C32" s="385">
        <f t="shared" si="2"/>
        <v>43646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Macedonia MBI10 UCITS ETF</v>
      </c>
      <c r="B33" s="384" t="str">
        <f t="shared" si="1"/>
        <v>05-1650</v>
      </c>
      <c r="C33" s="385">
        <f t="shared" si="2"/>
        <v>43646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Macedonia MBI10 UCITS ETF</v>
      </c>
      <c r="B34" s="384" t="str">
        <f t="shared" si="1"/>
        <v>05-1650</v>
      </c>
      <c r="C34" s="385">
        <f t="shared" si="2"/>
        <v>43646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Macedonia MBI10 UCITS ETF</v>
      </c>
      <c r="B35" s="384" t="str">
        <f aca="true" t="shared" si="4" ref="B35:B58">dfRG</f>
        <v>05-1650</v>
      </c>
      <c r="C35" s="385">
        <f aca="true" t="shared" si="5" ref="C35:C58">EndDate</f>
        <v>43646</v>
      </c>
      <c r="D35" s="391" t="s">
        <v>191</v>
      </c>
      <c r="E35" s="392" t="s">
        <v>101</v>
      </c>
      <c r="F35" s="384" t="s">
        <v>792</v>
      </c>
      <c r="G35" s="388">
        <f>'1-SB'!C42</f>
        <v>845</v>
      </c>
    </row>
    <row r="36" spans="1:7" ht="15.75">
      <c r="A36" s="383" t="str">
        <f t="shared" si="3"/>
        <v>Expat Macedonia MBI10 UCITS ETF</v>
      </c>
      <c r="B36" s="384" t="str">
        <f t="shared" si="4"/>
        <v>05-1650</v>
      </c>
      <c r="C36" s="385">
        <f t="shared" si="5"/>
        <v>43646</v>
      </c>
      <c r="D36" s="389" t="s">
        <v>192</v>
      </c>
      <c r="E36" s="395" t="s">
        <v>13</v>
      </c>
      <c r="F36" s="384" t="s">
        <v>792</v>
      </c>
      <c r="G36" s="388">
        <f>'1-SB'!C43</f>
        <v>845</v>
      </c>
    </row>
    <row r="37" spans="1:7" ht="15.75">
      <c r="A37" s="383" t="str">
        <f t="shared" si="3"/>
        <v>Expat Macedonia MBI10 UCITS ETF</v>
      </c>
      <c r="B37" s="384" t="str">
        <f t="shared" si="4"/>
        <v>05-1650</v>
      </c>
      <c r="C37" s="385">
        <f t="shared" si="5"/>
        <v>43646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Macedonia MBI10 UCITS ETF</v>
      </c>
      <c r="B38" s="384" t="str">
        <f t="shared" si="4"/>
        <v>05-1650</v>
      </c>
      <c r="C38" s="385">
        <f t="shared" si="5"/>
        <v>43646</v>
      </c>
      <c r="D38" s="389" t="s">
        <v>194</v>
      </c>
      <c r="E38" s="395" t="s">
        <v>34</v>
      </c>
      <c r="F38" s="384" t="s">
        <v>792</v>
      </c>
      <c r="G38" s="388">
        <f>'1-SB'!C45</f>
        <v>234085</v>
      </c>
    </row>
    <row r="39" spans="1:7" ht="15.75">
      <c r="A39" s="383" t="str">
        <f t="shared" si="3"/>
        <v>Expat Macedonia MBI10 UCITS ETF</v>
      </c>
      <c r="B39" s="384" t="str">
        <f t="shared" si="4"/>
        <v>05-1650</v>
      </c>
      <c r="C39" s="385">
        <f t="shared" si="5"/>
        <v>43646</v>
      </c>
      <c r="D39" s="389" t="s">
        <v>195</v>
      </c>
      <c r="E39" s="389" t="s">
        <v>36</v>
      </c>
      <c r="F39" s="384" t="s">
        <v>792</v>
      </c>
      <c r="G39" s="388">
        <f>'1-SB'!C47</f>
        <v>234085</v>
      </c>
    </row>
    <row r="40" spans="1:7" ht="15.75">
      <c r="A40" s="402" t="str">
        <f t="shared" si="3"/>
        <v>Expat Macedonia MBI10 UCITS ETF</v>
      </c>
      <c r="B40" s="403" t="str">
        <f t="shared" si="4"/>
        <v>05-1650</v>
      </c>
      <c r="C40" s="404">
        <f t="shared" si="5"/>
        <v>43646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Macedonia MBI10 UCITS ETF</v>
      </c>
      <c r="B41" s="403" t="str">
        <f t="shared" si="4"/>
        <v>05-1650</v>
      </c>
      <c r="C41" s="404">
        <f t="shared" si="5"/>
        <v>43646</v>
      </c>
      <c r="D41" s="408" t="s">
        <v>196</v>
      </c>
      <c r="E41" s="409" t="s">
        <v>930</v>
      </c>
      <c r="F41" s="403" t="s">
        <v>793</v>
      </c>
      <c r="G41" s="407">
        <f>'1-SB'!G11</f>
        <v>195583</v>
      </c>
    </row>
    <row r="42" spans="1:7" ht="15.75">
      <c r="A42" s="402" t="str">
        <f t="shared" si="3"/>
        <v>Expat Macedonia MBI10 UCITS ETF</v>
      </c>
      <c r="B42" s="403" t="str">
        <f t="shared" si="4"/>
        <v>05-1650</v>
      </c>
      <c r="C42" s="404">
        <f t="shared" si="5"/>
        <v>43646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Macedonia MBI10 UCITS ETF</v>
      </c>
      <c r="B43" s="403" t="str">
        <f t="shared" si="4"/>
        <v>05-1650</v>
      </c>
      <c r="C43" s="404">
        <f t="shared" si="5"/>
        <v>43646</v>
      </c>
      <c r="D43" s="411" t="s">
        <v>197</v>
      </c>
      <c r="E43" s="412" t="s">
        <v>136</v>
      </c>
      <c r="F43" s="403" t="s">
        <v>793</v>
      </c>
      <c r="G43" s="407">
        <f>'1-SB'!G13</f>
        <v>-2421</v>
      </c>
    </row>
    <row r="44" spans="1:7" ht="15.75">
      <c r="A44" s="402" t="str">
        <f t="shared" si="3"/>
        <v>Expat Macedonia MBI10 UCITS ETF</v>
      </c>
      <c r="B44" s="403" t="str">
        <f t="shared" si="4"/>
        <v>05-1650</v>
      </c>
      <c r="C44" s="404">
        <f t="shared" si="5"/>
        <v>43646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Macedonia MBI10 UCITS ETF</v>
      </c>
      <c r="B45" s="403" t="str">
        <f t="shared" si="4"/>
        <v>05-1650</v>
      </c>
      <c r="C45" s="404">
        <f t="shared" si="5"/>
        <v>43646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Macedonia MBI10 UCITS ETF</v>
      </c>
      <c r="B46" s="403" t="str">
        <f t="shared" si="4"/>
        <v>05-1650</v>
      </c>
      <c r="C46" s="404">
        <f t="shared" si="5"/>
        <v>43646</v>
      </c>
      <c r="D46" s="408" t="s">
        <v>200</v>
      </c>
      <c r="E46" s="413" t="s">
        <v>23</v>
      </c>
      <c r="F46" s="403" t="s">
        <v>793</v>
      </c>
      <c r="G46" s="407">
        <f>'1-SB'!G16</f>
        <v>-2421</v>
      </c>
    </row>
    <row r="47" spans="1:7" ht="15.75">
      <c r="A47" s="402" t="str">
        <f t="shared" si="3"/>
        <v>Expat Macedonia MBI10 UCITS ETF</v>
      </c>
      <c r="B47" s="403" t="str">
        <f t="shared" si="4"/>
        <v>05-1650</v>
      </c>
      <c r="C47" s="404">
        <f t="shared" si="5"/>
        <v>43646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Macedonia MBI10 UCITS ETF</v>
      </c>
      <c r="B48" s="403" t="str">
        <f t="shared" si="4"/>
        <v>05-1650</v>
      </c>
      <c r="C48" s="404">
        <f t="shared" si="5"/>
        <v>43646</v>
      </c>
      <c r="D48" s="410" t="s">
        <v>201</v>
      </c>
      <c r="E48" s="412" t="s">
        <v>26</v>
      </c>
      <c r="F48" s="403" t="s">
        <v>793</v>
      </c>
      <c r="G48" s="407">
        <f>'1-SB'!G18</f>
        <v>21893</v>
      </c>
    </row>
    <row r="49" spans="1:7" ht="15.75">
      <c r="A49" s="402" t="str">
        <f t="shared" si="3"/>
        <v>Expat Macedonia MBI10 UCITS ETF</v>
      </c>
      <c r="B49" s="403" t="str">
        <f t="shared" si="4"/>
        <v>05-1650</v>
      </c>
      <c r="C49" s="404">
        <f t="shared" si="5"/>
        <v>43646</v>
      </c>
      <c r="D49" s="410" t="s">
        <v>202</v>
      </c>
      <c r="E49" s="414" t="s">
        <v>27</v>
      </c>
      <c r="F49" s="403" t="s">
        <v>793</v>
      </c>
      <c r="G49" s="407">
        <f>'1-SB'!G19</f>
        <v>21893</v>
      </c>
    </row>
    <row r="50" spans="1:7" ht="15.75">
      <c r="A50" s="402" t="str">
        <f t="shared" si="3"/>
        <v>Expat Macedonia MBI10 UCITS ETF</v>
      </c>
      <c r="B50" s="403" t="str">
        <f t="shared" si="4"/>
        <v>05-1650</v>
      </c>
      <c r="C50" s="404">
        <f t="shared" si="5"/>
        <v>43646</v>
      </c>
      <c r="D50" s="410" t="s">
        <v>203</v>
      </c>
      <c r="E50" s="414" t="s">
        <v>28</v>
      </c>
      <c r="F50" s="403" t="s">
        <v>793</v>
      </c>
      <c r="G50" s="407">
        <f>'1-SB'!G20</f>
        <v>0</v>
      </c>
    </row>
    <row r="51" spans="1:7" ht="15.75">
      <c r="A51" s="402" t="str">
        <f t="shared" si="3"/>
        <v>Expat Macedonia MBI10 UCITS ETF</v>
      </c>
      <c r="B51" s="403" t="str">
        <f t="shared" si="4"/>
        <v>05-1650</v>
      </c>
      <c r="C51" s="404">
        <f t="shared" si="5"/>
        <v>43646</v>
      </c>
      <c r="D51" s="415" t="s">
        <v>204</v>
      </c>
      <c r="E51" s="416" t="s">
        <v>989</v>
      </c>
      <c r="F51" s="403" t="s">
        <v>793</v>
      </c>
      <c r="G51" s="407">
        <f>'1-SB'!G21</f>
        <v>18474</v>
      </c>
    </row>
    <row r="52" spans="1:7" ht="15.75">
      <c r="A52" s="402" t="str">
        <f t="shared" si="3"/>
        <v>Expat Macedonia MBI10 UCITS ETF</v>
      </c>
      <c r="B52" s="403" t="str">
        <f t="shared" si="4"/>
        <v>05-1650</v>
      </c>
      <c r="C52" s="404">
        <f t="shared" si="5"/>
        <v>43646</v>
      </c>
      <c r="D52" s="415" t="s">
        <v>991</v>
      </c>
      <c r="E52" s="416" t="s">
        <v>990</v>
      </c>
      <c r="F52" s="403" t="s">
        <v>793</v>
      </c>
      <c r="G52" s="407">
        <f>'1-SB'!G22</f>
        <v>0</v>
      </c>
    </row>
    <row r="53" spans="1:7" ht="15.75">
      <c r="A53" s="402" t="str">
        <f t="shared" si="3"/>
        <v>Expat Macedonia MBI10 UCITS ETF</v>
      </c>
      <c r="B53" s="403" t="str">
        <f t="shared" si="4"/>
        <v>05-1650</v>
      </c>
      <c r="C53" s="404">
        <f t="shared" si="5"/>
        <v>43646</v>
      </c>
      <c r="D53" s="408" t="s">
        <v>205</v>
      </c>
      <c r="E53" s="413" t="s">
        <v>29</v>
      </c>
      <c r="F53" s="403" t="s">
        <v>793</v>
      </c>
      <c r="G53" s="407">
        <f>'1-SB'!G23</f>
        <v>40367</v>
      </c>
    </row>
    <row r="54" spans="1:7" ht="15.75">
      <c r="A54" s="402" t="str">
        <f t="shared" si="3"/>
        <v>Expat Macedonia MBI10 UCITS ETF</v>
      </c>
      <c r="B54" s="403" t="str">
        <f t="shared" si="4"/>
        <v>05-1650</v>
      </c>
      <c r="C54" s="404">
        <f t="shared" si="5"/>
        <v>43646</v>
      </c>
      <c r="D54" s="405" t="s">
        <v>206</v>
      </c>
      <c r="E54" s="417" t="s">
        <v>31</v>
      </c>
      <c r="F54" s="403" t="s">
        <v>793</v>
      </c>
      <c r="G54" s="407">
        <f>'1-SB'!G24</f>
        <v>233529</v>
      </c>
    </row>
    <row r="55" spans="1:7" ht="15.75">
      <c r="A55" s="402" t="str">
        <f t="shared" si="3"/>
        <v>Expat Macedonia MBI10 UCITS ETF</v>
      </c>
      <c r="B55" s="403" t="str">
        <f t="shared" si="4"/>
        <v>05-1650</v>
      </c>
      <c r="C55" s="404">
        <f t="shared" si="5"/>
        <v>43646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Macedonia MBI10 UCITS ETF</v>
      </c>
      <c r="B56" s="403" t="str">
        <f t="shared" si="4"/>
        <v>05-1650</v>
      </c>
      <c r="C56" s="404">
        <f t="shared" si="5"/>
        <v>43646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Macedonia MBI10 UCITS ETF</v>
      </c>
      <c r="B57" s="403" t="str">
        <f t="shared" si="4"/>
        <v>05-1650</v>
      </c>
      <c r="C57" s="404">
        <f t="shared" si="5"/>
        <v>43646</v>
      </c>
      <c r="D57" s="410" t="s">
        <v>208</v>
      </c>
      <c r="E57" s="412" t="s">
        <v>125</v>
      </c>
      <c r="F57" s="403" t="s">
        <v>793</v>
      </c>
      <c r="G57" s="407">
        <f>'1-SB'!G28</f>
        <v>556</v>
      </c>
    </row>
    <row r="58" spans="1:7" ht="15.75">
      <c r="A58" s="402" t="str">
        <f t="shared" si="3"/>
        <v>Expat Macedonia MBI10 UCITS ETF</v>
      </c>
      <c r="B58" s="403" t="str">
        <f t="shared" si="4"/>
        <v>05-1650</v>
      </c>
      <c r="C58" s="404">
        <f t="shared" si="5"/>
        <v>43646</v>
      </c>
      <c r="D58" s="410" t="s">
        <v>209</v>
      </c>
      <c r="E58" s="414" t="s">
        <v>161</v>
      </c>
      <c r="F58" s="403" t="s">
        <v>793</v>
      </c>
      <c r="G58" s="407">
        <f>'1-SB'!G29</f>
        <v>255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301</v>
      </c>
    </row>
    <row r="60" spans="1:7" ht="15.75">
      <c r="A60" s="402" t="str">
        <f aca="true" t="shared" si="6" ref="A60:A81">dfName</f>
        <v>Expat Macedonia MBI10 UCITS ETF</v>
      </c>
      <c r="B60" s="403" t="str">
        <f aca="true" t="shared" si="7" ref="B60:B81">dfRG</f>
        <v>05-1650</v>
      </c>
      <c r="C60" s="404">
        <f aca="true" t="shared" si="8" ref="C60:C81">EndDate</f>
        <v>43646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Macedonia MBI10 UCITS ETF</v>
      </c>
      <c r="B61" s="403" t="str">
        <f t="shared" si="7"/>
        <v>05-1650</v>
      </c>
      <c r="C61" s="404">
        <f t="shared" si="8"/>
        <v>43646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Macedonia MBI10 UCITS ETF</v>
      </c>
      <c r="B62" s="403" t="str">
        <f t="shared" si="7"/>
        <v>05-1650</v>
      </c>
      <c r="C62" s="404">
        <f t="shared" si="8"/>
        <v>43646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Macedonia MBI10 UCITS ETF</v>
      </c>
      <c r="B63" s="403" t="str">
        <f t="shared" si="7"/>
        <v>05-1650</v>
      </c>
      <c r="C63" s="404">
        <f t="shared" si="8"/>
        <v>43646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Macedonia MBI10 UCITS ETF</v>
      </c>
      <c r="B64" s="403" t="str">
        <f t="shared" si="7"/>
        <v>05-1650</v>
      </c>
      <c r="C64" s="404">
        <f t="shared" si="8"/>
        <v>43646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Macedonia MBI10 UCITS ETF</v>
      </c>
      <c r="B65" s="403" t="str">
        <f t="shared" si="7"/>
        <v>05-1650</v>
      </c>
      <c r="C65" s="404">
        <f t="shared" si="8"/>
        <v>43646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Macedonia MBI10 UCITS ETF</v>
      </c>
      <c r="B66" s="403" t="str">
        <f t="shared" si="7"/>
        <v>05-1650</v>
      </c>
      <c r="C66" s="404">
        <f t="shared" si="8"/>
        <v>43646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Macedonia MBI10 UCITS ETF</v>
      </c>
      <c r="B67" s="403" t="str">
        <f t="shared" si="7"/>
        <v>05-1650</v>
      </c>
      <c r="C67" s="404">
        <f t="shared" si="8"/>
        <v>43646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Macedonia MBI10 UCITS ETF</v>
      </c>
      <c r="B68" s="403" t="str">
        <f t="shared" si="7"/>
        <v>05-1650</v>
      </c>
      <c r="C68" s="404">
        <f t="shared" si="8"/>
        <v>43646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Macedonia MBI10 UCITS ETF</v>
      </c>
      <c r="B69" s="403" t="str">
        <f t="shared" si="7"/>
        <v>05-1650</v>
      </c>
      <c r="C69" s="404">
        <f t="shared" si="8"/>
        <v>43646</v>
      </c>
      <c r="D69" s="405" t="s">
        <v>220</v>
      </c>
      <c r="E69" s="417" t="s">
        <v>34</v>
      </c>
      <c r="F69" s="403" t="s">
        <v>793</v>
      </c>
      <c r="G69" s="407">
        <f>'1-SB'!G40</f>
        <v>556</v>
      </c>
    </row>
    <row r="70" spans="1:7" ht="15.75">
      <c r="A70" s="402" t="str">
        <f t="shared" si="6"/>
        <v>Expat Macedonia MBI10 UCITS ETF</v>
      </c>
      <c r="B70" s="403" t="str">
        <f t="shared" si="7"/>
        <v>05-1650</v>
      </c>
      <c r="C70" s="404">
        <f t="shared" si="8"/>
        <v>43646</v>
      </c>
      <c r="D70" s="408" t="s">
        <v>221</v>
      </c>
      <c r="E70" s="408" t="s">
        <v>35</v>
      </c>
      <c r="F70" s="403" t="s">
        <v>793</v>
      </c>
      <c r="G70" s="407">
        <f>'1-SB'!G47</f>
        <v>234085</v>
      </c>
    </row>
    <row r="71" spans="1:7" ht="15.75">
      <c r="A71" s="420" t="str">
        <f t="shared" si="6"/>
        <v>Expat Macedonia MBI10 UCITS ETF</v>
      </c>
      <c r="B71" s="421" t="str">
        <f t="shared" si="7"/>
        <v>05-1650</v>
      </c>
      <c r="C71" s="422">
        <f t="shared" si="8"/>
        <v>43646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Macedonia MBI10 UCITS ETF</v>
      </c>
      <c r="B72" s="421" t="str">
        <f t="shared" si="7"/>
        <v>05-1650</v>
      </c>
      <c r="C72" s="422">
        <f t="shared" si="8"/>
        <v>43646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Macedonia MBI10 UCITS ETF</v>
      </c>
      <c r="B73" s="421" t="str">
        <f t="shared" si="7"/>
        <v>05-1650</v>
      </c>
      <c r="C73" s="422">
        <f t="shared" si="8"/>
        <v>43646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Macedonia MBI10 UCITS ETF</v>
      </c>
      <c r="B74" s="421" t="str">
        <f t="shared" si="7"/>
        <v>05-1650</v>
      </c>
      <c r="C74" s="422">
        <f t="shared" si="8"/>
        <v>43646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Macedonia MBI10 UCITS ETF</v>
      </c>
      <c r="B75" s="421" t="str">
        <f t="shared" si="7"/>
        <v>05-1650</v>
      </c>
      <c r="C75" s="422">
        <f t="shared" si="8"/>
        <v>43646</v>
      </c>
      <c r="D75" s="423" t="s">
        <v>796</v>
      </c>
      <c r="E75" s="428" t="s">
        <v>937</v>
      </c>
      <c r="F75" s="421" t="s">
        <v>828</v>
      </c>
      <c r="G75" s="425">
        <f>'2-OD'!C14</f>
        <v>0</v>
      </c>
    </row>
    <row r="76" spans="1:7" ht="15.75">
      <c r="A76" s="420" t="str">
        <f t="shared" si="6"/>
        <v>Expat Macedonia MBI10 UCITS ETF</v>
      </c>
      <c r="B76" s="421" t="str">
        <f t="shared" si="7"/>
        <v>05-1650</v>
      </c>
      <c r="C76" s="422">
        <f t="shared" si="8"/>
        <v>43646</v>
      </c>
      <c r="D76" s="423" t="s">
        <v>797</v>
      </c>
      <c r="E76" s="428" t="s">
        <v>938</v>
      </c>
      <c r="F76" s="421" t="s">
        <v>828</v>
      </c>
      <c r="G76" s="425">
        <f>'2-OD'!C15</f>
        <v>386</v>
      </c>
    </row>
    <row r="77" spans="1:7" ht="15.75">
      <c r="A77" s="420" t="str">
        <f t="shared" si="6"/>
        <v>Expat Macedonia MBI10 UCITS ETF</v>
      </c>
      <c r="B77" s="421" t="str">
        <f t="shared" si="7"/>
        <v>05-1650</v>
      </c>
      <c r="C77" s="422">
        <f t="shared" si="8"/>
        <v>43646</v>
      </c>
      <c r="D77" s="423" t="s">
        <v>798</v>
      </c>
      <c r="E77" s="428" t="s">
        <v>981</v>
      </c>
      <c r="F77" s="421" t="s">
        <v>828</v>
      </c>
      <c r="G77" s="425">
        <f>'2-OD'!C16</f>
        <v>3327</v>
      </c>
    </row>
    <row r="78" spans="1:7" ht="15.75">
      <c r="A78" s="420" t="str">
        <f t="shared" si="6"/>
        <v>Expat Macedonia MBI10 UCITS ETF</v>
      </c>
      <c r="B78" s="421" t="str">
        <f t="shared" si="7"/>
        <v>05-1650</v>
      </c>
      <c r="C78" s="422">
        <f t="shared" si="8"/>
        <v>43646</v>
      </c>
      <c r="D78" s="426" t="s">
        <v>799</v>
      </c>
      <c r="E78" s="429" t="s">
        <v>20</v>
      </c>
      <c r="F78" s="421" t="s">
        <v>828</v>
      </c>
      <c r="G78" s="425">
        <f>'2-OD'!C18</f>
        <v>3713</v>
      </c>
    </row>
    <row r="79" spans="1:7" ht="15.75">
      <c r="A79" s="420" t="str">
        <f t="shared" si="6"/>
        <v>Expat Macedonia MBI10 UCITS ETF</v>
      </c>
      <c r="B79" s="421" t="str">
        <f t="shared" si="7"/>
        <v>05-1650</v>
      </c>
      <c r="C79" s="422">
        <f t="shared" si="8"/>
        <v>43646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Macedonia MBI10 UCITS ETF</v>
      </c>
      <c r="B80" s="421" t="str">
        <f t="shared" si="7"/>
        <v>05-1650</v>
      </c>
      <c r="C80" s="422">
        <f t="shared" si="8"/>
        <v>43646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Macedonia MBI10 UCITS ETF</v>
      </c>
      <c r="B81" s="421" t="str">
        <f t="shared" si="7"/>
        <v>05-1650</v>
      </c>
      <c r="C81" s="422">
        <f t="shared" si="8"/>
        <v>43646</v>
      </c>
      <c r="D81" s="423" t="s">
        <v>801</v>
      </c>
      <c r="E81" s="428" t="s">
        <v>122</v>
      </c>
      <c r="F81" s="421" t="s">
        <v>828</v>
      </c>
      <c r="G81" s="425">
        <f>'2-OD'!C21</f>
        <v>2153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Macedonia MBI10 UCITS ETF</v>
      </c>
      <c r="B83" s="421" t="str">
        <f aca="true" t="shared" si="10" ref="B83:B109">dfRG</f>
        <v>05-1650</v>
      </c>
      <c r="C83" s="422">
        <f aca="true" t="shared" si="11" ref="C83:C109">EndDate</f>
        <v>43646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Macedonia MBI10 UCITS ETF</v>
      </c>
      <c r="B84" s="421" t="str">
        <f t="shared" si="10"/>
        <v>05-1650</v>
      </c>
      <c r="C84" s="422">
        <f t="shared" si="11"/>
        <v>43646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Macedonia MBI10 UCITS ETF</v>
      </c>
      <c r="B85" s="421" t="str">
        <f t="shared" si="10"/>
        <v>05-1650</v>
      </c>
      <c r="C85" s="422">
        <f t="shared" si="11"/>
        <v>43646</v>
      </c>
      <c r="D85" s="426" t="s">
        <v>805</v>
      </c>
      <c r="E85" s="429" t="s">
        <v>23</v>
      </c>
      <c r="F85" s="421" t="s">
        <v>828</v>
      </c>
      <c r="G85" s="425">
        <f>'2-OD'!C25</f>
        <v>2153</v>
      </c>
    </row>
    <row r="86" spans="1:7" ht="15.75">
      <c r="A86" s="420" t="str">
        <f t="shared" si="9"/>
        <v>Expat Macedonia MBI10 UCITS ETF</v>
      </c>
      <c r="B86" s="421" t="str">
        <f t="shared" si="10"/>
        <v>05-1650</v>
      </c>
      <c r="C86" s="422">
        <f t="shared" si="11"/>
        <v>43646</v>
      </c>
      <c r="D86" s="426" t="s">
        <v>806</v>
      </c>
      <c r="E86" s="430" t="s">
        <v>144</v>
      </c>
      <c r="F86" s="421" t="s">
        <v>828</v>
      </c>
      <c r="G86" s="425">
        <f>'2-OD'!C26</f>
        <v>5866</v>
      </c>
    </row>
    <row r="87" spans="1:7" ht="15.75">
      <c r="A87" s="420" t="str">
        <f t="shared" si="9"/>
        <v>Expat Macedonia MBI10 UCITS ETF</v>
      </c>
      <c r="B87" s="421" t="str">
        <f t="shared" si="10"/>
        <v>05-1650</v>
      </c>
      <c r="C87" s="422">
        <f t="shared" si="11"/>
        <v>43646</v>
      </c>
      <c r="D87" s="426" t="s">
        <v>807</v>
      </c>
      <c r="E87" s="430" t="s">
        <v>824</v>
      </c>
      <c r="F87" s="421" t="s">
        <v>828</v>
      </c>
      <c r="G87" s="425">
        <f>'2-OD'!C27</f>
        <v>18474</v>
      </c>
    </row>
    <row r="88" spans="1:7" ht="15.75">
      <c r="A88" s="420" t="str">
        <f t="shared" si="9"/>
        <v>Expat Macedonia MBI10 UCITS ETF</v>
      </c>
      <c r="B88" s="421" t="str">
        <f t="shared" si="10"/>
        <v>05-1650</v>
      </c>
      <c r="C88" s="422">
        <f t="shared" si="11"/>
        <v>43646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Macedonia MBI10 UCITS ETF</v>
      </c>
      <c r="B89" s="421" t="str">
        <f t="shared" si="10"/>
        <v>05-1650</v>
      </c>
      <c r="C89" s="422">
        <f t="shared" si="11"/>
        <v>43646</v>
      </c>
      <c r="D89" s="426" t="s">
        <v>809</v>
      </c>
      <c r="E89" s="430" t="s">
        <v>146</v>
      </c>
      <c r="F89" s="421" t="s">
        <v>828</v>
      </c>
      <c r="G89" s="425">
        <f>'2-OD'!C29</f>
        <v>18474</v>
      </c>
    </row>
    <row r="90" spans="1:7" ht="15.75">
      <c r="A90" s="420" t="str">
        <f t="shared" si="9"/>
        <v>Expat Macedonia MBI10 UCITS ETF</v>
      </c>
      <c r="B90" s="421" t="str">
        <f t="shared" si="10"/>
        <v>05-1650</v>
      </c>
      <c r="C90" s="422">
        <f t="shared" si="11"/>
        <v>43646</v>
      </c>
      <c r="D90" s="426" t="s">
        <v>810</v>
      </c>
      <c r="E90" s="430" t="s">
        <v>826</v>
      </c>
      <c r="F90" s="421" t="s">
        <v>828</v>
      </c>
      <c r="G90" s="425">
        <f>'2-OD'!C30</f>
        <v>24340</v>
      </c>
    </row>
    <row r="91" spans="1:7" ht="15.75">
      <c r="A91" s="431" t="str">
        <f t="shared" si="9"/>
        <v>Expat Macedonia MBI10 UCITS ETF</v>
      </c>
      <c r="B91" s="432" t="str">
        <f t="shared" si="10"/>
        <v>05-1650</v>
      </c>
      <c r="C91" s="433">
        <f t="shared" si="11"/>
        <v>43646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Macedonia MBI10 UCITS ETF</v>
      </c>
      <c r="B92" s="432" t="str">
        <f t="shared" si="10"/>
        <v>05-1650</v>
      </c>
      <c r="C92" s="433">
        <f t="shared" si="11"/>
        <v>43646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Macedonia MBI10 UCITS ETF</v>
      </c>
      <c r="B93" s="432" t="str">
        <f t="shared" si="10"/>
        <v>05-1650</v>
      </c>
      <c r="C93" s="433">
        <f t="shared" si="11"/>
        <v>43646</v>
      </c>
      <c r="D93" s="434" t="s">
        <v>811</v>
      </c>
      <c r="E93" s="439" t="s">
        <v>38</v>
      </c>
      <c r="F93" s="432" t="s">
        <v>829</v>
      </c>
      <c r="G93" s="436">
        <f>'2-OD'!G12</f>
        <v>5493</v>
      </c>
    </row>
    <row r="94" spans="1:7" ht="31.5">
      <c r="A94" s="431" t="str">
        <f t="shared" si="9"/>
        <v>Expat Macedonia MBI10 UCITS ETF</v>
      </c>
      <c r="B94" s="432" t="str">
        <f t="shared" si="10"/>
        <v>05-1650</v>
      </c>
      <c r="C94" s="433">
        <f t="shared" si="11"/>
        <v>43646</v>
      </c>
      <c r="D94" s="434" t="s">
        <v>812</v>
      </c>
      <c r="E94" s="439" t="s">
        <v>939</v>
      </c>
      <c r="F94" s="432" t="s">
        <v>829</v>
      </c>
      <c r="G94" s="436">
        <f>'2-OD'!G13</f>
        <v>26</v>
      </c>
    </row>
    <row r="95" spans="1:7" ht="31.5">
      <c r="A95" s="431" t="str">
        <f t="shared" si="9"/>
        <v>Expat Macedonia MBI10 UCITS ETF</v>
      </c>
      <c r="B95" s="432" t="str">
        <f t="shared" si="10"/>
        <v>05-1650</v>
      </c>
      <c r="C95" s="433">
        <f t="shared" si="11"/>
        <v>43646</v>
      </c>
      <c r="D95" s="434" t="s">
        <v>813</v>
      </c>
      <c r="E95" s="439" t="s">
        <v>940</v>
      </c>
      <c r="F95" s="432" t="s">
        <v>829</v>
      </c>
      <c r="G95" s="436">
        <f>'2-OD'!G14</f>
        <v>18821</v>
      </c>
    </row>
    <row r="96" spans="1:7" ht="15.75">
      <c r="A96" s="431" t="str">
        <f t="shared" si="9"/>
        <v>Expat Macedonia MBI10 UCITS ETF</v>
      </c>
      <c r="B96" s="432" t="str">
        <f t="shared" si="10"/>
        <v>05-1650</v>
      </c>
      <c r="C96" s="433">
        <f t="shared" si="11"/>
        <v>43646</v>
      </c>
      <c r="D96" s="434" t="s">
        <v>814</v>
      </c>
      <c r="E96" s="439" t="s">
        <v>941</v>
      </c>
      <c r="F96" s="432" t="s">
        <v>829</v>
      </c>
      <c r="G96" s="436">
        <f>'2-OD'!G15</f>
        <v>0</v>
      </c>
    </row>
    <row r="97" spans="1:7" ht="15.75">
      <c r="A97" s="431" t="str">
        <f t="shared" si="9"/>
        <v>Expat Macedonia MBI10 UCITS ETF</v>
      </c>
      <c r="B97" s="432" t="str">
        <f t="shared" si="10"/>
        <v>05-1650</v>
      </c>
      <c r="C97" s="433">
        <f t="shared" si="11"/>
        <v>43646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Macedonia MBI10 UCITS ETF</v>
      </c>
      <c r="B98" s="432" t="str">
        <f t="shared" si="10"/>
        <v>05-1650</v>
      </c>
      <c r="C98" s="433">
        <f t="shared" si="11"/>
        <v>43646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Macedonia MBI10 UCITS ETF</v>
      </c>
      <c r="B99" s="432" t="str">
        <f t="shared" si="10"/>
        <v>05-1650</v>
      </c>
      <c r="C99" s="433">
        <f t="shared" si="11"/>
        <v>43646</v>
      </c>
      <c r="D99" s="437" t="s">
        <v>817</v>
      </c>
      <c r="E99" s="441" t="s">
        <v>20</v>
      </c>
      <c r="F99" s="432" t="s">
        <v>829</v>
      </c>
      <c r="G99" s="436">
        <f>'2-OD'!G18</f>
        <v>24340</v>
      </c>
    </row>
    <row r="100" spans="1:7" ht="15.75">
      <c r="A100" s="431" t="str">
        <f t="shared" si="9"/>
        <v>Expat Macedonia MBI10 UCITS ETF</v>
      </c>
      <c r="B100" s="432" t="str">
        <f t="shared" si="10"/>
        <v>05-1650</v>
      </c>
      <c r="C100" s="433">
        <f t="shared" si="11"/>
        <v>43646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Macedonia MBI10 UCITS ETF</v>
      </c>
      <c r="B101" s="432" t="str">
        <f t="shared" si="10"/>
        <v>05-1650</v>
      </c>
      <c r="C101" s="433">
        <f t="shared" si="11"/>
        <v>43646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Macedonia MBI10 UCITS ETF</v>
      </c>
      <c r="B102" s="432" t="str">
        <f t="shared" si="10"/>
        <v>05-1650</v>
      </c>
      <c r="C102" s="433">
        <f t="shared" si="11"/>
        <v>43646</v>
      </c>
      <c r="D102" s="437" t="s">
        <v>819</v>
      </c>
      <c r="E102" s="442" t="s">
        <v>40</v>
      </c>
      <c r="F102" s="432" t="s">
        <v>829</v>
      </c>
      <c r="G102" s="436">
        <f>'2-OD'!G26</f>
        <v>24340</v>
      </c>
    </row>
    <row r="103" spans="1:7" ht="15.75">
      <c r="A103" s="431" t="str">
        <f t="shared" si="9"/>
        <v>Expat Macedonia MBI10 UCITS ETF</v>
      </c>
      <c r="B103" s="432" t="str">
        <f t="shared" si="10"/>
        <v>05-1650</v>
      </c>
      <c r="C103" s="433">
        <f t="shared" si="11"/>
        <v>43646</v>
      </c>
      <c r="D103" s="437" t="s">
        <v>820</v>
      </c>
      <c r="E103" s="442" t="s">
        <v>825</v>
      </c>
      <c r="F103" s="432" t="s">
        <v>829</v>
      </c>
      <c r="G103" s="436">
        <f>'2-OD'!G27</f>
        <v>0</v>
      </c>
    </row>
    <row r="104" spans="1:7" ht="15.75">
      <c r="A104" s="431" t="str">
        <f t="shared" si="9"/>
        <v>Expat Macedonia MBI10 UCITS ETF</v>
      </c>
      <c r="B104" s="432" t="str">
        <f t="shared" si="10"/>
        <v>05-1650</v>
      </c>
      <c r="C104" s="433">
        <f t="shared" si="11"/>
        <v>43646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Macedonia MBI10 UCITS ETF</v>
      </c>
      <c r="B105" s="432" t="str">
        <f t="shared" si="10"/>
        <v>05-1650</v>
      </c>
      <c r="C105" s="433">
        <f t="shared" si="11"/>
        <v>43646</v>
      </c>
      <c r="D105" s="437" t="s">
        <v>821</v>
      </c>
      <c r="E105" s="442" t="s">
        <v>147</v>
      </c>
      <c r="F105" s="432" t="s">
        <v>829</v>
      </c>
      <c r="G105" s="436">
        <f>'2-OD'!G29</f>
        <v>0</v>
      </c>
    </row>
    <row r="106" spans="1:7" ht="15.75">
      <c r="A106" s="431" t="str">
        <f t="shared" si="9"/>
        <v>Expat Macedonia MBI10 UCITS ETF</v>
      </c>
      <c r="B106" s="432" t="str">
        <f t="shared" si="10"/>
        <v>05-1650</v>
      </c>
      <c r="C106" s="433">
        <f t="shared" si="11"/>
        <v>43646</v>
      </c>
      <c r="D106" s="437" t="s">
        <v>822</v>
      </c>
      <c r="E106" s="442" t="s">
        <v>827</v>
      </c>
      <c r="F106" s="432" t="s">
        <v>829</v>
      </c>
      <c r="G106" s="436">
        <f>'2-OD'!G30</f>
        <v>24340</v>
      </c>
    </row>
    <row r="107" spans="1:7" ht="15.75">
      <c r="A107" s="443" t="str">
        <f t="shared" si="9"/>
        <v>Expat Macedonia MBI10 UCITS ETF</v>
      </c>
      <c r="B107" s="444" t="str">
        <f t="shared" si="10"/>
        <v>05-1650</v>
      </c>
      <c r="C107" s="445">
        <f t="shared" si="11"/>
        <v>43646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Macedonia MBI10 UCITS ETF</v>
      </c>
      <c r="B108" s="444" t="str">
        <f t="shared" si="10"/>
        <v>05-1650</v>
      </c>
      <c r="C108" s="445">
        <f t="shared" si="11"/>
        <v>43646</v>
      </c>
      <c r="D108" s="446" t="s">
        <v>830</v>
      </c>
      <c r="E108" s="449" t="s">
        <v>987</v>
      </c>
      <c r="F108" s="444" t="s">
        <v>1367</v>
      </c>
      <c r="G108" s="448">
        <f>'3-OPP'!E13</f>
        <v>22522</v>
      </c>
    </row>
    <row r="109" spans="1:7" ht="31.5">
      <c r="A109" s="443" t="str">
        <f t="shared" si="9"/>
        <v>Expat Macedonia MBI10 UCITS ETF</v>
      </c>
      <c r="B109" s="444" t="str">
        <f t="shared" si="10"/>
        <v>05-1650</v>
      </c>
      <c r="C109" s="445">
        <f t="shared" si="11"/>
        <v>43646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Macedonia MBI10 UCITS ETF</v>
      </c>
      <c r="B110" s="444" t="str">
        <f aca="true" t="shared" si="13" ref="B110:B141">dfRG</f>
        <v>05-1650</v>
      </c>
      <c r="C110" s="445">
        <f aca="true" t="shared" si="14" ref="C110:C141">EndDate</f>
        <v>43646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Macedonia MBI10 UCITS ETF</v>
      </c>
      <c r="B111" s="444" t="str">
        <f t="shared" si="13"/>
        <v>05-1650</v>
      </c>
      <c r="C111" s="445">
        <f t="shared" si="14"/>
        <v>43646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Macedonia MBI10 UCITS ETF</v>
      </c>
      <c r="B112" s="444" t="str">
        <f t="shared" si="13"/>
        <v>05-1650</v>
      </c>
      <c r="C112" s="445">
        <f t="shared" si="14"/>
        <v>43646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Macedonia MBI10 UCITS ETF</v>
      </c>
      <c r="B113" s="444" t="str">
        <f t="shared" si="13"/>
        <v>05-1650</v>
      </c>
      <c r="C113" s="445">
        <f t="shared" si="14"/>
        <v>43646</v>
      </c>
      <c r="D113" s="446" t="s">
        <v>835</v>
      </c>
      <c r="E113" s="449" t="s">
        <v>984</v>
      </c>
      <c r="F113" s="444" t="s">
        <v>1367</v>
      </c>
      <c r="G113" s="448">
        <f>'3-OPP'!E18</f>
        <v>-2153</v>
      </c>
    </row>
    <row r="114" spans="1:7" ht="31.5">
      <c r="A114" s="443" t="str">
        <f t="shared" si="12"/>
        <v>Expat Macedonia MBI10 UCITS ETF</v>
      </c>
      <c r="B114" s="444" t="str">
        <f t="shared" si="13"/>
        <v>05-1650</v>
      </c>
      <c r="C114" s="445">
        <f t="shared" si="14"/>
        <v>43646</v>
      </c>
      <c r="D114" s="452" t="s">
        <v>836</v>
      </c>
      <c r="E114" s="447" t="s">
        <v>985</v>
      </c>
      <c r="F114" s="444" t="s">
        <v>1367</v>
      </c>
      <c r="G114" s="448">
        <f>'3-OPP'!E19</f>
        <v>20369</v>
      </c>
    </row>
    <row r="115" spans="1:7" ht="15.75">
      <c r="A115" s="443" t="str">
        <f t="shared" si="12"/>
        <v>Expat Macedonia MBI10 UCITS ETF</v>
      </c>
      <c r="B115" s="444" t="str">
        <f t="shared" si="13"/>
        <v>05-1650</v>
      </c>
      <c r="C115" s="445">
        <f t="shared" si="14"/>
        <v>43646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Macedonia MBI10 UCITS ETF</v>
      </c>
      <c r="B116" s="444" t="str">
        <f t="shared" si="13"/>
        <v>05-1650</v>
      </c>
      <c r="C116" s="445">
        <f t="shared" si="14"/>
        <v>43646</v>
      </c>
      <c r="D116" s="446" t="s">
        <v>837</v>
      </c>
      <c r="E116" s="449" t="s">
        <v>958</v>
      </c>
      <c r="F116" s="444" t="s">
        <v>1367</v>
      </c>
      <c r="G116" s="448">
        <f>'3-OPP'!E21</f>
        <v>-20528</v>
      </c>
    </row>
    <row r="117" spans="1:7" ht="31.5">
      <c r="A117" s="443" t="str">
        <f t="shared" si="12"/>
        <v>Expat Macedonia MBI10 UCITS ETF</v>
      </c>
      <c r="B117" s="444" t="str">
        <f t="shared" si="13"/>
        <v>05-1650</v>
      </c>
      <c r="C117" s="445">
        <f t="shared" si="14"/>
        <v>43646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Macedonia MBI10 UCITS ETF</v>
      </c>
      <c r="B118" s="444" t="str">
        <f t="shared" si="13"/>
        <v>05-1650</v>
      </c>
      <c r="C118" s="445">
        <f t="shared" si="14"/>
        <v>43646</v>
      </c>
      <c r="D118" s="446" t="s">
        <v>839</v>
      </c>
      <c r="E118" s="449" t="s">
        <v>960</v>
      </c>
      <c r="F118" s="444" t="s">
        <v>1367</v>
      </c>
      <c r="G118" s="448">
        <f>'3-OPP'!E23</f>
        <v>-540</v>
      </c>
    </row>
    <row r="119" spans="1:7" ht="15.75">
      <c r="A119" s="443" t="str">
        <f t="shared" si="12"/>
        <v>Expat Macedonia MBI10 UCITS ETF</v>
      </c>
      <c r="B119" s="444" t="str">
        <f t="shared" si="13"/>
        <v>05-1650</v>
      </c>
      <c r="C119" s="445">
        <f t="shared" si="14"/>
        <v>43646</v>
      </c>
      <c r="D119" s="446" t="s">
        <v>840</v>
      </c>
      <c r="E119" s="449" t="s">
        <v>961</v>
      </c>
      <c r="F119" s="444" t="s">
        <v>1367</v>
      </c>
      <c r="G119" s="448">
        <f>'3-OPP'!E24</f>
        <v>4629</v>
      </c>
    </row>
    <row r="120" spans="1:7" ht="15.75">
      <c r="A120" s="443" t="str">
        <f t="shared" si="12"/>
        <v>Expat Macedonia MBI10 UCITS ETF</v>
      </c>
      <c r="B120" s="444" t="str">
        <f t="shared" si="13"/>
        <v>05-1650</v>
      </c>
      <c r="C120" s="445">
        <f t="shared" si="14"/>
        <v>43646</v>
      </c>
      <c r="D120" s="446" t="s">
        <v>841</v>
      </c>
      <c r="E120" s="451" t="s">
        <v>962</v>
      </c>
      <c r="F120" s="444" t="s">
        <v>1367</v>
      </c>
      <c r="G120" s="448">
        <f>'3-OPP'!E25</f>
        <v>-1149</v>
      </c>
    </row>
    <row r="121" spans="1:7" ht="15.75">
      <c r="A121" s="443" t="str">
        <f t="shared" si="12"/>
        <v>Expat Macedonia MBI10 UCITS ETF</v>
      </c>
      <c r="B121" s="444" t="str">
        <f t="shared" si="13"/>
        <v>05-1650</v>
      </c>
      <c r="C121" s="445">
        <f t="shared" si="14"/>
        <v>43646</v>
      </c>
      <c r="D121" s="446" t="s">
        <v>842</v>
      </c>
      <c r="E121" s="451" t="s">
        <v>963</v>
      </c>
      <c r="F121" s="444" t="s">
        <v>1367</v>
      </c>
      <c r="G121" s="448">
        <f>'3-OPP'!E26</f>
        <v>-1491</v>
      </c>
    </row>
    <row r="122" spans="1:7" ht="15.75">
      <c r="A122" s="443" t="str">
        <f t="shared" si="12"/>
        <v>Expat Macedonia MBI10 UCITS ETF</v>
      </c>
      <c r="B122" s="444" t="str">
        <f t="shared" si="13"/>
        <v>05-1650</v>
      </c>
      <c r="C122" s="445">
        <f t="shared" si="14"/>
        <v>43646</v>
      </c>
      <c r="D122" s="446" t="s">
        <v>843</v>
      </c>
      <c r="E122" s="451" t="s">
        <v>964</v>
      </c>
      <c r="F122" s="444" t="s">
        <v>1367</v>
      </c>
      <c r="G122" s="448">
        <f>'3-OPP'!E27</f>
        <v>-368</v>
      </c>
    </row>
    <row r="123" spans="1:7" ht="15.75">
      <c r="A123" s="443" t="str">
        <f t="shared" si="12"/>
        <v>Expat Macedonia MBI10 UCITS ETF</v>
      </c>
      <c r="B123" s="444" t="str">
        <f t="shared" si="13"/>
        <v>05-1650</v>
      </c>
      <c r="C123" s="445">
        <f t="shared" si="14"/>
        <v>43646</v>
      </c>
      <c r="D123" s="446" t="s">
        <v>844</v>
      </c>
      <c r="E123" s="449" t="s">
        <v>965</v>
      </c>
      <c r="F123" s="444" t="s">
        <v>1367</v>
      </c>
      <c r="G123" s="448">
        <f>'3-OPP'!E28</f>
        <v>0</v>
      </c>
    </row>
    <row r="124" spans="1:7" ht="31.5">
      <c r="A124" s="443" t="str">
        <f t="shared" si="12"/>
        <v>Expat Macedonia MBI10 UCITS ETF</v>
      </c>
      <c r="B124" s="444" t="str">
        <f t="shared" si="13"/>
        <v>05-1650</v>
      </c>
      <c r="C124" s="445">
        <f t="shared" si="14"/>
        <v>43646</v>
      </c>
      <c r="D124" s="452" t="s">
        <v>845</v>
      </c>
      <c r="E124" s="447" t="s">
        <v>115</v>
      </c>
      <c r="F124" s="444" t="s">
        <v>1367</v>
      </c>
      <c r="G124" s="448">
        <f>'3-OPP'!E29</f>
        <v>-19447</v>
      </c>
    </row>
    <row r="125" spans="1:7" ht="15.75">
      <c r="A125" s="443" t="str">
        <f t="shared" si="12"/>
        <v>Expat Macedonia MBI10 UCITS ETF</v>
      </c>
      <c r="B125" s="444" t="str">
        <f t="shared" si="13"/>
        <v>05-1650</v>
      </c>
      <c r="C125" s="445">
        <f t="shared" si="14"/>
        <v>43646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Macedonia MBI10 UCITS ETF</v>
      </c>
      <c r="B126" s="444" t="str">
        <f t="shared" si="13"/>
        <v>05-1650</v>
      </c>
      <c r="C126" s="445">
        <f t="shared" si="14"/>
        <v>43646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Macedonia MBI10 UCITS ETF</v>
      </c>
      <c r="B127" s="444" t="str">
        <f t="shared" si="13"/>
        <v>05-1650</v>
      </c>
      <c r="C127" s="445">
        <f t="shared" si="14"/>
        <v>43646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Macedonia MBI10 UCITS ETF</v>
      </c>
      <c r="B128" s="444" t="str">
        <f t="shared" si="13"/>
        <v>05-1650</v>
      </c>
      <c r="C128" s="445">
        <f t="shared" si="14"/>
        <v>43646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Macedonia MBI10 UCITS ETF</v>
      </c>
      <c r="B129" s="444" t="str">
        <f t="shared" si="13"/>
        <v>05-1650</v>
      </c>
      <c r="C129" s="445">
        <f t="shared" si="14"/>
        <v>43646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Macedonia MBI10 UCITS ETF</v>
      </c>
      <c r="B130" s="444" t="str">
        <f t="shared" si="13"/>
        <v>05-1650</v>
      </c>
      <c r="C130" s="445">
        <f t="shared" si="14"/>
        <v>43646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Macedonia MBI10 UCITS ETF</v>
      </c>
      <c r="B131" s="444" t="str">
        <f t="shared" si="13"/>
        <v>05-1650</v>
      </c>
      <c r="C131" s="445">
        <f t="shared" si="14"/>
        <v>43646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Macedonia MBI10 UCITS ETF</v>
      </c>
      <c r="B132" s="444" t="str">
        <f t="shared" si="13"/>
        <v>05-1650</v>
      </c>
      <c r="C132" s="445">
        <f t="shared" si="14"/>
        <v>43646</v>
      </c>
      <c r="D132" s="452" t="s">
        <v>852</v>
      </c>
      <c r="E132" s="447" t="s">
        <v>62</v>
      </c>
      <c r="F132" s="444" t="s">
        <v>1367</v>
      </c>
      <c r="G132" s="448">
        <f>'3-OPP'!E37</f>
        <v>922</v>
      </c>
    </row>
    <row r="133" spans="1:7" ht="31.5">
      <c r="A133" s="443" t="str">
        <f t="shared" si="12"/>
        <v>Expat Macedonia MBI10 UCITS ETF</v>
      </c>
      <c r="B133" s="444" t="str">
        <f t="shared" si="13"/>
        <v>05-1650</v>
      </c>
      <c r="C133" s="445">
        <f t="shared" si="14"/>
        <v>43646</v>
      </c>
      <c r="D133" s="452" t="s">
        <v>853</v>
      </c>
      <c r="E133" s="447" t="s">
        <v>982</v>
      </c>
      <c r="F133" s="444" t="s">
        <v>1367</v>
      </c>
      <c r="G133" s="448">
        <f>'3-OPP'!E38</f>
        <v>11411</v>
      </c>
    </row>
    <row r="134" spans="1:7" ht="31.5">
      <c r="A134" s="443" t="str">
        <f t="shared" si="12"/>
        <v>Expat Macedonia MBI10 UCITS ETF</v>
      </c>
      <c r="B134" s="444" t="str">
        <f t="shared" si="13"/>
        <v>05-1650</v>
      </c>
      <c r="C134" s="445">
        <f t="shared" si="14"/>
        <v>43646</v>
      </c>
      <c r="D134" s="452" t="s">
        <v>854</v>
      </c>
      <c r="E134" s="447" t="s">
        <v>983</v>
      </c>
      <c r="F134" s="444" t="s">
        <v>1367</v>
      </c>
      <c r="G134" s="448">
        <f>'3-OPP'!E39</f>
        <v>12333</v>
      </c>
    </row>
    <row r="135" spans="1:7" ht="15.75">
      <c r="A135" s="443" t="str">
        <f t="shared" si="12"/>
        <v>Expat Macedonia MBI10 UCITS ETF</v>
      </c>
      <c r="B135" s="444" t="str">
        <f t="shared" si="13"/>
        <v>05-1650</v>
      </c>
      <c r="C135" s="445">
        <f t="shared" si="14"/>
        <v>43646</v>
      </c>
      <c r="D135" s="446" t="s">
        <v>855</v>
      </c>
      <c r="E135" s="450" t="s">
        <v>91</v>
      </c>
      <c r="F135" s="444" t="s">
        <v>1367</v>
      </c>
      <c r="G135" s="448">
        <f>'3-OPP'!E40</f>
        <v>12333</v>
      </c>
    </row>
    <row r="136" spans="1:7" ht="31.5">
      <c r="A136" s="431" t="str">
        <f t="shared" si="12"/>
        <v>Expat Macedonia MBI10 UCITS ETF</v>
      </c>
      <c r="B136" s="432" t="str">
        <f t="shared" si="13"/>
        <v>05-1650</v>
      </c>
      <c r="C136" s="433">
        <f t="shared" si="14"/>
        <v>43646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Macedonia MBI10 UCITS ETF</v>
      </c>
      <c r="B137" s="432" t="str">
        <f t="shared" si="13"/>
        <v>05-1650</v>
      </c>
      <c r="C137" s="433">
        <f t="shared" si="14"/>
        <v>43646</v>
      </c>
      <c r="D137" s="453" t="s">
        <v>857</v>
      </c>
      <c r="E137" s="454" t="s">
        <v>49</v>
      </c>
      <c r="F137" s="432" t="s">
        <v>1368</v>
      </c>
      <c r="G137" s="436">
        <f>'4-OSK'!I14</f>
        <v>192534</v>
      </c>
    </row>
    <row r="138" spans="1:7" ht="31.5">
      <c r="A138" s="431" t="str">
        <f t="shared" si="12"/>
        <v>Expat Macedonia MBI10 UCITS ETF</v>
      </c>
      <c r="B138" s="432" t="str">
        <f t="shared" si="13"/>
        <v>05-1650</v>
      </c>
      <c r="C138" s="433">
        <f t="shared" si="14"/>
        <v>43646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Macedonia MBI10 UCITS ETF</v>
      </c>
      <c r="B139" s="432" t="str">
        <f t="shared" si="13"/>
        <v>05-1650</v>
      </c>
      <c r="C139" s="433">
        <f t="shared" si="14"/>
        <v>43646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Macedonia MBI10 UCITS ETF</v>
      </c>
      <c r="B140" s="432" t="str">
        <f t="shared" si="13"/>
        <v>05-1650</v>
      </c>
      <c r="C140" s="433">
        <f t="shared" si="14"/>
        <v>43646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Macedonia MBI10 UCITS ETF</v>
      </c>
      <c r="B141" s="432" t="str">
        <f t="shared" si="13"/>
        <v>05-1650</v>
      </c>
      <c r="C141" s="433">
        <f t="shared" si="14"/>
        <v>43646</v>
      </c>
      <c r="D141" s="453" t="s">
        <v>861</v>
      </c>
      <c r="E141" s="454" t="s">
        <v>51</v>
      </c>
      <c r="F141" s="432" t="s">
        <v>1368</v>
      </c>
      <c r="G141" s="436">
        <f>'4-OSK'!I18</f>
        <v>192534</v>
      </c>
    </row>
    <row r="142" spans="1:7" ht="31.5">
      <c r="A142" s="431" t="str">
        <f aca="true" t="shared" si="15" ref="A142:A155">dfName</f>
        <v>Expat Macedonia MBI10 UCITS ETF</v>
      </c>
      <c r="B142" s="432" t="str">
        <f aca="true" t="shared" si="16" ref="B142:B155">dfRG</f>
        <v>05-1650</v>
      </c>
      <c r="C142" s="433">
        <f aca="true" t="shared" si="17" ref="C142:C155">EndDate</f>
        <v>43646</v>
      </c>
      <c r="D142" s="453" t="s">
        <v>862</v>
      </c>
      <c r="E142" s="454" t="s">
        <v>149</v>
      </c>
      <c r="F142" s="432" t="s">
        <v>1368</v>
      </c>
      <c r="G142" s="436">
        <f>'4-OSK'!I19</f>
        <v>22521</v>
      </c>
    </row>
    <row r="143" spans="1:7" ht="31.5">
      <c r="A143" s="431" t="str">
        <f t="shared" si="15"/>
        <v>Expat Macedonia MBI10 UCITS ETF</v>
      </c>
      <c r="B143" s="432" t="str">
        <f t="shared" si="16"/>
        <v>05-1650</v>
      </c>
      <c r="C143" s="433">
        <f t="shared" si="17"/>
        <v>43646</v>
      </c>
      <c r="D143" s="453" t="s">
        <v>863</v>
      </c>
      <c r="E143" s="455" t="s">
        <v>225</v>
      </c>
      <c r="F143" s="432" t="s">
        <v>1368</v>
      </c>
      <c r="G143" s="436">
        <f>'4-OSK'!I20</f>
        <v>279945</v>
      </c>
    </row>
    <row r="144" spans="1:7" ht="31.5">
      <c r="A144" s="431" t="str">
        <f t="shared" si="15"/>
        <v>Expat Macedonia MBI10 UCITS ETF</v>
      </c>
      <c r="B144" s="432" t="str">
        <f t="shared" si="16"/>
        <v>05-1650</v>
      </c>
      <c r="C144" s="433">
        <f t="shared" si="17"/>
        <v>43646</v>
      </c>
      <c r="D144" s="453" t="s">
        <v>864</v>
      </c>
      <c r="E144" s="455" t="s">
        <v>226</v>
      </c>
      <c r="F144" s="432" t="s">
        <v>1368</v>
      </c>
      <c r="G144" s="436">
        <f>'4-OSK'!I21</f>
        <v>-257424</v>
      </c>
    </row>
    <row r="145" spans="1:7" ht="31.5">
      <c r="A145" s="431" t="str">
        <f t="shared" si="15"/>
        <v>Expat Macedonia MBI10 UCITS ETF</v>
      </c>
      <c r="B145" s="432" t="str">
        <f t="shared" si="16"/>
        <v>05-1650</v>
      </c>
      <c r="C145" s="433">
        <f t="shared" si="17"/>
        <v>43646</v>
      </c>
      <c r="D145" s="453" t="s">
        <v>865</v>
      </c>
      <c r="E145" s="454" t="s">
        <v>52</v>
      </c>
      <c r="F145" s="432" t="s">
        <v>1368</v>
      </c>
      <c r="G145" s="436">
        <f>'4-OSK'!I22</f>
        <v>18474</v>
      </c>
    </row>
    <row r="146" spans="1:7" ht="31.5">
      <c r="A146" s="431" t="str">
        <f t="shared" si="15"/>
        <v>Expat Macedonia MBI10 UCITS ETF</v>
      </c>
      <c r="B146" s="432" t="str">
        <f t="shared" si="16"/>
        <v>05-1650</v>
      </c>
      <c r="C146" s="433">
        <f t="shared" si="17"/>
        <v>43646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Macedonia MBI10 UCITS ETF</v>
      </c>
      <c r="B147" s="432" t="str">
        <f t="shared" si="16"/>
        <v>05-1650</v>
      </c>
      <c r="C147" s="433">
        <f t="shared" si="17"/>
        <v>43646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Macedonia MBI10 UCITS ETF</v>
      </c>
      <c r="B148" s="432" t="str">
        <f t="shared" si="16"/>
        <v>05-1650</v>
      </c>
      <c r="C148" s="433">
        <f t="shared" si="17"/>
        <v>43646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Macedonia MBI10 UCITS ETF</v>
      </c>
      <c r="B149" s="432" t="str">
        <f t="shared" si="16"/>
        <v>05-1650</v>
      </c>
      <c r="C149" s="433">
        <f t="shared" si="17"/>
        <v>43646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Macedonia MBI10 UCITS ETF</v>
      </c>
      <c r="B150" s="432" t="str">
        <f t="shared" si="16"/>
        <v>05-1650</v>
      </c>
      <c r="C150" s="433">
        <f t="shared" si="17"/>
        <v>43646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Macedonia MBI10 UCITS ETF</v>
      </c>
      <c r="B151" s="432" t="str">
        <f t="shared" si="16"/>
        <v>05-1650</v>
      </c>
      <c r="C151" s="433">
        <f t="shared" si="17"/>
        <v>43646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Macedonia MBI10 UCITS ETF</v>
      </c>
      <c r="B152" s="432" t="str">
        <f t="shared" si="16"/>
        <v>05-1650</v>
      </c>
      <c r="C152" s="433">
        <f t="shared" si="17"/>
        <v>43646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Macedonia MBI10 UCITS ETF</v>
      </c>
      <c r="B153" s="432" t="str">
        <f t="shared" si="16"/>
        <v>05-1650</v>
      </c>
      <c r="C153" s="433">
        <f t="shared" si="17"/>
        <v>43646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Macedonia MBI10 UCITS ETF</v>
      </c>
      <c r="B154" s="432" t="str">
        <f t="shared" si="16"/>
        <v>05-1650</v>
      </c>
      <c r="C154" s="433">
        <f t="shared" si="17"/>
        <v>43646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Macedonia MBI10 UCITS ETF</v>
      </c>
      <c r="B155" s="432" t="str">
        <f t="shared" si="16"/>
        <v>05-1650</v>
      </c>
      <c r="C155" s="433">
        <f t="shared" si="17"/>
        <v>43646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Macedonia MBI10 UCITS ETF</v>
      </c>
      <c r="B157" s="432" t="str">
        <f aca="true" t="shared" si="19" ref="B157:B199">dfRG</f>
        <v>05-1650</v>
      </c>
      <c r="C157" s="433">
        <f aca="true" t="shared" si="20" ref="C157:C199">EndDate</f>
        <v>43646</v>
      </c>
      <c r="D157" s="453" t="s">
        <v>865</v>
      </c>
      <c r="E157" s="454" t="s">
        <v>55</v>
      </c>
      <c r="F157" s="432" t="s">
        <v>1368</v>
      </c>
      <c r="G157" s="436">
        <f>'4-OSK'!I34</f>
        <v>233529</v>
      </c>
    </row>
    <row r="158" spans="1:7" ht="31.5">
      <c r="A158" s="431" t="str">
        <f t="shared" si="18"/>
        <v>Expat Macedonia MBI10 UCITS ETF</v>
      </c>
      <c r="B158" s="432" t="str">
        <f t="shared" si="19"/>
        <v>05-1650</v>
      </c>
      <c r="C158" s="433">
        <f t="shared" si="20"/>
        <v>43646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Macedonia MBI10 UCITS ETF</v>
      </c>
      <c r="B159" s="432" t="str">
        <f t="shared" si="19"/>
        <v>05-1650</v>
      </c>
      <c r="C159" s="433">
        <f t="shared" si="20"/>
        <v>43646</v>
      </c>
      <c r="D159" s="453" t="s">
        <v>878</v>
      </c>
      <c r="E159" s="454" t="s">
        <v>56</v>
      </c>
      <c r="F159" s="432" t="s">
        <v>1368</v>
      </c>
      <c r="G159" s="436">
        <f>'4-OSK'!I36</f>
        <v>233529</v>
      </c>
    </row>
    <row r="160" spans="1:7" ht="15.75">
      <c r="A160" s="472" t="str">
        <f t="shared" si="18"/>
        <v>Expat Macedonia MBI10 UCITS ETF</v>
      </c>
      <c r="B160" s="473" t="str">
        <f t="shared" si="19"/>
        <v>05-1650</v>
      </c>
      <c r="C160" s="474">
        <f t="shared" si="20"/>
        <v>43646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Macedonia MBI10 UCITS ETF</v>
      </c>
      <c r="B161" s="473" t="str">
        <f t="shared" si="19"/>
        <v>05-1650</v>
      </c>
      <c r="C161" s="474">
        <f t="shared" si="20"/>
        <v>43646</v>
      </c>
      <c r="D161" s="570" t="s">
        <v>1396</v>
      </c>
      <c r="E161" s="571" t="s">
        <v>1374</v>
      </c>
      <c r="F161" s="473" t="s">
        <v>1409</v>
      </c>
      <c r="G161" s="602">
        <f>'5-DI'!D12</f>
        <v>90000</v>
      </c>
    </row>
    <row r="162" spans="1:7" ht="15.75">
      <c r="A162" s="472" t="str">
        <f t="shared" si="18"/>
        <v>Expat Macedonia MBI10 UCITS ETF</v>
      </c>
      <c r="B162" s="473" t="str">
        <f t="shared" si="19"/>
        <v>05-1650</v>
      </c>
      <c r="C162" s="474">
        <f t="shared" si="20"/>
        <v>43646</v>
      </c>
      <c r="D162" s="570" t="s">
        <v>1397</v>
      </c>
      <c r="E162" s="572" t="s">
        <v>1373</v>
      </c>
      <c r="F162" s="473" t="s">
        <v>1409</v>
      </c>
      <c r="G162" s="602">
        <f>'5-DI'!D13</f>
        <v>100000</v>
      </c>
    </row>
    <row r="163" spans="1:7" ht="15.75">
      <c r="A163" s="472" t="str">
        <f t="shared" si="18"/>
        <v>Expat Macedonia MBI10 UCITS ETF</v>
      </c>
      <c r="B163" s="473" t="str">
        <f t="shared" si="19"/>
        <v>05-1650</v>
      </c>
      <c r="C163" s="474">
        <f t="shared" si="20"/>
        <v>43646</v>
      </c>
      <c r="D163" s="570" t="s">
        <v>1398</v>
      </c>
      <c r="E163" s="573" t="s">
        <v>1386</v>
      </c>
      <c r="F163" s="473" t="s">
        <v>1409</v>
      </c>
      <c r="G163" s="602">
        <f>'5-DI'!D14</f>
        <v>120000</v>
      </c>
    </row>
    <row r="164" spans="1:7" ht="31.5">
      <c r="A164" s="472" t="str">
        <f t="shared" si="18"/>
        <v>Expat Macedonia MBI10 UCITS ETF</v>
      </c>
      <c r="B164" s="473" t="str">
        <f t="shared" si="19"/>
        <v>05-1650</v>
      </c>
      <c r="C164" s="474">
        <f t="shared" si="20"/>
        <v>43646</v>
      </c>
      <c r="D164" s="570" t="s">
        <v>1399</v>
      </c>
      <c r="E164" s="573" t="s">
        <v>1388</v>
      </c>
      <c r="F164" s="473" t="s">
        <v>1409</v>
      </c>
      <c r="G164" s="603">
        <f>'5-DI'!D15</f>
        <v>143134</v>
      </c>
    </row>
    <row r="165" spans="1:7" ht="15.75">
      <c r="A165" s="472" t="str">
        <f t="shared" si="18"/>
        <v>Expat Macedonia MBI10 UCITS ETF</v>
      </c>
      <c r="B165" s="473" t="str">
        <f t="shared" si="19"/>
        <v>05-1650</v>
      </c>
      <c r="C165" s="474">
        <f t="shared" si="20"/>
        <v>43646</v>
      </c>
      <c r="D165" s="570" t="s">
        <v>1400</v>
      </c>
      <c r="E165" s="573" t="s">
        <v>1387</v>
      </c>
      <c r="F165" s="473" t="s">
        <v>1409</v>
      </c>
      <c r="G165" s="602">
        <f>'5-DI'!D16</f>
        <v>110000</v>
      </c>
    </row>
    <row r="166" spans="1:7" ht="31.5">
      <c r="A166" s="472" t="str">
        <f t="shared" si="18"/>
        <v>Expat Macedonia MBI10 UCITS ETF</v>
      </c>
      <c r="B166" s="473" t="str">
        <f t="shared" si="19"/>
        <v>05-1650</v>
      </c>
      <c r="C166" s="474">
        <f t="shared" si="20"/>
        <v>43646</v>
      </c>
      <c r="D166" s="570" t="s">
        <v>1401</v>
      </c>
      <c r="E166" s="573" t="s">
        <v>1389</v>
      </c>
      <c r="F166" s="473" t="s">
        <v>1409</v>
      </c>
      <c r="G166" s="603">
        <f>'5-DI'!D17</f>
        <v>131619</v>
      </c>
    </row>
    <row r="167" spans="1:7" ht="31.5">
      <c r="A167" s="472" t="str">
        <f t="shared" si="18"/>
        <v>Expat Macedonia MBI10 UCITS ETF</v>
      </c>
      <c r="B167" s="473" t="str">
        <f t="shared" si="19"/>
        <v>05-1650</v>
      </c>
      <c r="C167" s="474">
        <f t="shared" si="20"/>
        <v>43646</v>
      </c>
      <c r="D167" s="570" t="s">
        <v>1402</v>
      </c>
      <c r="E167" s="573" t="s">
        <v>1390</v>
      </c>
      <c r="F167" s="473" t="s">
        <v>1409</v>
      </c>
      <c r="G167" s="602">
        <f>'5-DI'!D18</f>
        <v>1.0952</v>
      </c>
    </row>
    <row r="168" spans="1:7" ht="31.5">
      <c r="A168" s="472" t="str">
        <f t="shared" si="18"/>
        <v>Expat Macedonia MBI10 UCITS ETF</v>
      </c>
      <c r="B168" s="473" t="str">
        <f t="shared" si="19"/>
        <v>05-1650</v>
      </c>
      <c r="C168" s="474">
        <f t="shared" si="20"/>
        <v>43646</v>
      </c>
      <c r="D168" s="570" t="s">
        <v>1403</v>
      </c>
      <c r="E168" s="573" t="s">
        <v>1391</v>
      </c>
      <c r="F168" s="473" t="s">
        <v>1409</v>
      </c>
      <c r="G168" s="602">
        <f>'5-DI'!D19</f>
        <v>1.192</v>
      </c>
    </row>
    <row r="169" spans="1:7" ht="15.75">
      <c r="A169" s="472" t="str">
        <f t="shared" si="18"/>
        <v>Expat Macedonia MBI10 UCITS ETF</v>
      </c>
      <c r="B169" s="473" t="str">
        <f t="shared" si="19"/>
        <v>05-1650</v>
      </c>
      <c r="C169" s="474">
        <f t="shared" si="20"/>
        <v>43646</v>
      </c>
      <c r="D169" s="570" t="s">
        <v>1404</v>
      </c>
      <c r="E169" s="574" t="s">
        <v>1392</v>
      </c>
      <c r="F169" s="473" t="s">
        <v>1409</v>
      </c>
      <c r="G169" s="604">
        <f>'5-DI'!D20</f>
        <v>1287</v>
      </c>
    </row>
    <row r="170" spans="1:7" ht="15.75">
      <c r="A170" s="472" t="str">
        <f t="shared" si="18"/>
        <v>Expat Macedonia MBI10 UCITS ETF</v>
      </c>
      <c r="B170" s="473" t="str">
        <f t="shared" si="19"/>
        <v>05-1650</v>
      </c>
      <c r="C170" s="474">
        <f t="shared" si="20"/>
        <v>43646</v>
      </c>
      <c r="D170" s="570" t="s">
        <v>1405</v>
      </c>
      <c r="E170" s="574" t="s">
        <v>1393</v>
      </c>
      <c r="F170" s="473" t="s">
        <v>1409</v>
      </c>
      <c r="G170" s="604">
        <f>'5-DI'!D21</f>
        <v>1892</v>
      </c>
    </row>
    <row r="171" spans="1:7" ht="15.75">
      <c r="A171" s="472" t="str">
        <f t="shared" si="18"/>
        <v>Expat Macedonia MBI10 UCITS ETF</v>
      </c>
      <c r="B171" s="473" t="str">
        <f t="shared" si="19"/>
        <v>05-1650</v>
      </c>
      <c r="C171" s="474">
        <f t="shared" si="20"/>
        <v>43646</v>
      </c>
      <c r="D171" s="570" t="s">
        <v>1407</v>
      </c>
      <c r="E171" s="574" t="s">
        <v>1394</v>
      </c>
      <c r="F171" s="473" t="s">
        <v>1409</v>
      </c>
      <c r="G171" s="604">
        <f>'5-DI'!D22</f>
        <v>135</v>
      </c>
    </row>
    <row r="172" spans="1:7" ht="15.75">
      <c r="A172" s="472" t="str">
        <f t="shared" si="18"/>
        <v>Expat Macedonia MBI10 UCITS ETF</v>
      </c>
      <c r="B172" s="473" t="str">
        <f t="shared" si="19"/>
        <v>05-1650</v>
      </c>
      <c r="C172" s="474">
        <f t="shared" si="20"/>
        <v>43646</v>
      </c>
      <c r="D172" s="570" t="s">
        <v>1447</v>
      </c>
      <c r="E172" s="574" t="s">
        <v>1443</v>
      </c>
      <c r="F172" s="473" t="s">
        <v>1409</v>
      </c>
      <c r="G172" s="605">
        <f>'5-DI'!D23</f>
        <v>0.08957952468007302</v>
      </c>
    </row>
    <row r="173" spans="1:7" ht="15.75">
      <c r="A173" s="472" t="str">
        <f t="shared" si="18"/>
        <v>Expat Macedonia MBI10 UCITS ETF</v>
      </c>
      <c r="B173" s="473" t="str">
        <f t="shared" si="19"/>
        <v>05-1650</v>
      </c>
      <c r="C173" s="474">
        <f t="shared" si="20"/>
        <v>43646</v>
      </c>
      <c r="D173" s="570" t="s">
        <v>1448</v>
      </c>
      <c r="E173" s="574" t="s">
        <v>1444</v>
      </c>
      <c r="F173" s="473" t="s">
        <v>1409</v>
      </c>
      <c r="G173" s="605">
        <f>'5-DI'!D24</f>
        <v>0.1662793973212353</v>
      </c>
    </row>
    <row r="174" spans="1:7" ht="15.75">
      <c r="A174" s="472" t="str">
        <f t="shared" si="18"/>
        <v>Expat Macedonia MBI10 UCITS ETF</v>
      </c>
      <c r="B174" s="473" t="str">
        <f t="shared" si="19"/>
        <v>05-1650</v>
      </c>
      <c r="C174" s="474">
        <f t="shared" si="20"/>
        <v>43646</v>
      </c>
      <c r="D174" s="570" t="s">
        <v>1449</v>
      </c>
      <c r="E174" s="574" t="s">
        <v>1445</v>
      </c>
      <c r="F174" s="473" t="s">
        <v>1409</v>
      </c>
      <c r="G174" s="605">
        <f>'5-DI'!D25</f>
        <v>0.11329037078546733</v>
      </c>
    </row>
    <row r="175" spans="1:7" ht="15.75">
      <c r="A175" s="472" t="str">
        <f t="shared" si="18"/>
        <v>Expat Macedonia MBI10 UCITS ETF</v>
      </c>
      <c r="B175" s="473" t="str">
        <f t="shared" si="19"/>
        <v>05-1650</v>
      </c>
      <c r="C175" s="474">
        <f t="shared" si="20"/>
        <v>43646</v>
      </c>
      <c r="D175" s="570" t="s">
        <v>1450</v>
      </c>
      <c r="E175" s="574" t="s">
        <v>1446</v>
      </c>
      <c r="F175" s="473" t="s">
        <v>1409</v>
      </c>
      <c r="G175" s="605">
        <f>'5-DI'!D26</f>
        <v>0.10267473071234005</v>
      </c>
    </row>
    <row r="176" spans="1:7" ht="31.5">
      <c r="A176" s="443" t="str">
        <f t="shared" si="18"/>
        <v>Expat Macedonia MBI10 UCITS ETF</v>
      </c>
      <c r="B176" s="444" t="str">
        <f t="shared" si="19"/>
        <v>05-1650</v>
      </c>
      <c r="C176" s="445">
        <f t="shared" si="20"/>
        <v>43646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Macedonia MBI10 UCITS ETF</v>
      </c>
      <c r="B177" s="444" t="str">
        <f t="shared" si="19"/>
        <v>05-1650</v>
      </c>
      <c r="C177" s="445">
        <f t="shared" si="20"/>
        <v>43646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Macedonia MBI10 UCITS ETF</v>
      </c>
      <c r="B178" s="444" t="str">
        <f t="shared" si="19"/>
        <v>05-1650</v>
      </c>
      <c r="C178" s="445">
        <f t="shared" si="20"/>
        <v>43646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Macedonia MBI10 UCITS ETF</v>
      </c>
      <c r="B179" s="444" t="str">
        <f t="shared" si="19"/>
        <v>05-1650</v>
      </c>
      <c r="C179" s="445">
        <f t="shared" si="20"/>
        <v>43646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Macedonia MBI10 UCITS ETF</v>
      </c>
      <c r="B180" s="444" t="str">
        <f t="shared" si="19"/>
        <v>05-1650</v>
      </c>
      <c r="C180" s="445">
        <f t="shared" si="20"/>
        <v>43646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Macedonia MBI10 UCITS ETF</v>
      </c>
      <c r="B181" s="444" t="str">
        <f t="shared" si="19"/>
        <v>05-1650</v>
      </c>
      <c r="C181" s="445">
        <f t="shared" si="20"/>
        <v>43646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Macedonia MBI10 UCITS ETF</v>
      </c>
      <c r="B182" s="444" t="str">
        <f t="shared" si="19"/>
        <v>05-1650</v>
      </c>
      <c r="C182" s="445">
        <f t="shared" si="20"/>
        <v>43646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Macedonia MBI10 UCITS ETF</v>
      </c>
      <c r="B183" s="464" t="str">
        <f t="shared" si="19"/>
        <v>05-1650</v>
      </c>
      <c r="C183" s="465">
        <f t="shared" si="20"/>
        <v>43646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Macedonia MBI10 UCITS ETF</v>
      </c>
      <c r="B184" s="464" t="str">
        <f t="shared" si="19"/>
        <v>05-1650</v>
      </c>
      <c r="C184" s="465">
        <f t="shared" si="20"/>
        <v>43646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Macedonia MBI10 UCITS ETF</v>
      </c>
      <c r="B185" s="464" t="str">
        <f t="shared" si="19"/>
        <v>05-1650</v>
      </c>
      <c r="C185" s="465">
        <f t="shared" si="20"/>
        <v>43646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Macedonia MBI10 UCITS ETF</v>
      </c>
      <c r="B186" s="464" t="str">
        <f t="shared" si="19"/>
        <v>05-1650</v>
      </c>
      <c r="C186" s="465">
        <f t="shared" si="20"/>
        <v>43646</v>
      </c>
      <c r="D186" s="469" t="s">
        <v>889</v>
      </c>
      <c r="E186" s="470" t="s">
        <v>156</v>
      </c>
      <c r="F186" s="464" t="s">
        <v>1371</v>
      </c>
      <c r="G186" s="468">
        <f>'7-RP'!C15</f>
        <v>845</v>
      </c>
    </row>
    <row r="187" spans="1:7" ht="15.75">
      <c r="A187" s="463" t="str">
        <f t="shared" si="18"/>
        <v>Expat Macedonia MBI10 UCITS ETF</v>
      </c>
      <c r="B187" s="464" t="str">
        <f t="shared" si="19"/>
        <v>05-1650</v>
      </c>
      <c r="C187" s="465">
        <f t="shared" si="20"/>
        <v>43646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Macedonia MBI10 UCITS ETF</v>
      </c>
      <c r="B188" s="464" t="str">
        <f t="shared" si="19"/>
        <v>05-1650</v>
      </c>
      <c r="C188" s="465">
        <f t="shared" si="20"/>
        <v>43646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Macedonia MBI10 UCITS ETF</v>
      </c>
      <c r="B189" s="464" t="str">
        <f t="shared" si="19"/>
        <v>05-1650</v>
      </c>
      <c r="C189" s="465">
        <f t="shared" si="20"/>
        <v>43646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Macedonia MBI10 UCITS ETF</v>
      </c>
      <c r="B190" s="464" t="str">
        <f t="shared" si="19"/>
        <v>05-1650</v>
      </c>
      <c r="C190" s="465">
        <f t="shared" si="20"/>
        <v>43646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Macedonia MBI10 UCITS ETF</v>
      </c>
      <c r="B191" s="464" t="str">
        <f t="shared" si="19"/>
        <v>05-1650</v>
      </c>
      <c r="C191" s="465">
        <f t="shared" si="20"/>
        <v>43646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Macedonia MBI10 UCITS ETF</v>
      </c>
      <c r="B192" s="464" t="str">
        <f t="shared" si="19"/>
        <v>05-1650</v>
      </c>
      <c r="C192" s="465">
        <f t="shared" si="20"/>
        <v>43646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Macedonia MBI10 UCITS ETF</v>
      </c>
      <c r="B193" s="464" t="str">
        <f t="shared" si="19"/>
        <v>05-1650</v>
      </c>
      <c r="C193" s="465">
        <f t="shared" si="20"/>
        <v>43646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Macedonia MBI10 UCITS ETF</v>
      </c>
      <c r="B194" s="464" t="str">
        <f t="shared" si="19"/>
        <v>05-1650</v>
      </c>
      <c r="C194" s="465">
        <f t="shared" si="20"/>
        <v>43646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Macedonia MBI10 UCITS ETF</v>
      </c>
      <c r="B195" s="464" t="str">
        <f t="shared" si="19"/>
        <v>05-1650</v>
      </c>
      <c r="C195" s="465">
        <f t="shared" si="20"/>
        <v>43646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Macedonia MBI10 UCITS ETF</v>
      </c>
      <c r="B196" s="464" t="str">
        <f t="shared" si="19"/>
        <v>05-1650</v>
      </c>
      <c r="C196" s="465">
        <f t="shared" si="20"/>
        <v>43646</v>
      </c>
      <c r="D196" s="469" t="s">
        <v>898</v>
      </c>
      <c r="E196" s="467" t="s">
        <v>71</v>
      </c>
      <c r="F196" s="464" t="s">
        <v>1371</v>
      </c>
      <c r="G196" s="468">
        <f>'7-RP'!C25</f>
        <v>845</v>
      </c>
    </row>
    <row r="197" spans="1:7" ht="15.75">
      <c r="A197" s="472" t="str">
        <f t="shared" si="18"/>
        <v>Expat Macedonia MBI10 UCITS ETF</v>
      </c>
      <c r="B197" s="473" t="str">
        <f t="shared" si="19"/>
        <v>05-1650</v>
      </c>
      <c r="C197" s="474">
        <f t="shared" si="20"/>
        <v>43646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Macedonia MBI10 UCITS ETF</v>
      </c>
      <c r="B198" s="473" t="str">
        <f t="shared" si="19"/>
        <v>05-1650</v>
      </c>
      <c r="C198" s="474">
        <f t="shared" si="20"/>
        <v>43646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Macedonia MBI10 UCITS ETF</v>
      </c>
      <c r="B199" s="473" t="str">
        <f t="shared" si="19"/>
        <v>05-1650</v>
      </c>
      <c r="C199" s="474">
        <f t="shared" si="20"/>
        <v>43646</v>
      </c>
      <c r="D199" s="478" t="s">
        <v>900</v>
      </c>
      <c r="E199" s="479" t="s">
        <v>911</v>
      </c>
      <c r="F199" s="473" t="s">
        <v>1372</v>
      </c>
      <c r="G199" s="477">
        <f>'7-RP'!C33</f>
        <v>556</v>
      </c>
    </row>
    <row r="200" spans="1:7" ht="15.75">
      <c r="A200" s="472" t="str">
        <f aca="true" t="shared" si="21" ref="A200:A212">dfName</f>
        <v>Expat Macedonia MBI10 UCITS ETF</v>
      </c>
      <c r="B200" s="473" t="str">
        <f aca="true" t="shared" si="22" ref="B200:B212">dfRG</f>
        <v>05-1650</v>
      </c>
      <c r="C200" s="474">
        <f aca="true" t="shared" si="23" ref="C200:C212">EndDate</f>
        <v>43646</v>
      </c>
      <c r="D200" s="478" t="s">
        <v>901</v>
      </c>
      <c r="E200" s="480" t="s">
        <v>159</v>
      </c>
      <c r="F200" s="473" t="s">
        <v>1372</v>
      </c>
      <c r="G200" s="477">
        <f>'7-RP'!C34</f>
        <v>255</v>
      </c>
    </row>
    <row r="201" spans="1:7" ht="15.75">
      <c r="A201" s="472" t="str">
        <f t="shared" si="21"/>
        <v>Expat Macedonia MBI10 UCITS ETF</v>
      </c>
      <c r="B201" s="473" t="str">
        <f t="shared" si="22"/>
        <v>05-1650</v>
      </c>
      <c r="C201" s="474">
        <f t="shared" si="23"/>
        <v>43646</v>
      </c>
      <c r="D201" s="478" t="s">
        <v>902</v>
      </c>
      <c r="E201" s="480" t="s">
        <v>98</v>
      </c>
      <c r="F201" s="473" t="s">
        <v>1372</v>
      </c>
      <c r="G201" s="477">
        <f>'7-RP'!C35</f>
        <v>301</v>
      </c>
    </row>
    <row r="202" spans="1:7" ht="15.75">
      <c r="A202" s="472" t="str">
        <f t="shared" si="21"/>
        <v>Expat Macedonia MBI10 UCITS ETF</v>
      </c>
      <c r="B202" s="473" t="str">
        <f t="shared" si="22"/>
        <v>05-1650</v>
      </c>
      <c r="C202" s="474">
        <f t="shared" si="23"/>
        <v>43646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Macedonia MBI10 UCITS ETF</v>
      </c>
      <c r="B203" s="473" t="str">
        <f t="shared" si="22"/>
        <v>05-1650</v>
      </c>
      <c r="C203" s="474">
        <f t="shared" si="23"/>
        <v>43646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Macedonia MBI10 UCITS ETF</v>
      </c>
      <c r="B204" s="473" t="str">
        <f t="shared" si="22"/>
        <v>05-1650</v>
      </c>
      <c r="C204" s="474">
        <f t="shared" si="23"/>
        <v>43646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Macedonia MBI10 UCITS ETF</v>
      </c>
      <c r="B205" s="473" t="str">
        <f t="shared" si="22"/>
        <v>05-1650</v>
      </c>
      <c r="C205" s="474">
        <f t="shared" si="23"/>
        <v>43646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Macedonia MBI10 UCITS ETF</v>
      </c>
      <c r="B206" s="473" t="str">
        <f t="shared" si="22"/>
        <v>05-1650</v>
      </c>
      <c r="C206" s="474">
        <f t="shared" si="23"/>
        <v>43646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Macedonia MBI10 UCITS ETF</v>
      </c>
      <c r="B207" s="473" t="str">
        <f t="shared" si="22"/>
        <v>05-1650</v>
      </c>
      <c r="C207" s="474">
        <f t="shared" si="23"/>
        <v>43646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Macedonia MBI10 UCITS ETF</v>
      </c>
      <c r="B208" s="473" t="str">
        <f t="shared" si="22"/>
        <v>05-1650</v>
      </c>
      <c r="C208" s="474">
        <f t="shared" si="23"/>
        <v>43646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Macedonia MBI10 UCITS ETF</v>
      </c>
      <c r="B209" s="473" t="str">
        <f t="shared" si="22"/>
        <v>05-1650</v>
      </c>
      <c r="C209" s="474">
        <f t="shared" si="23"/>
        <v>43646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Macedonia MBI10 UCITS ETF</v>
      </c>
      <c r="B210" s="473" t="str">
        <f t="shared" si="22"/>
        <v>05-1650</v>
      </c>
      <c r="C210" s="474">
        <f t="shared" si="23"/>
        <v>43646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Macedonia MBI10 UCITS ETF</v>
      </c>
      <c r="B211" s="473" t="str">
        <f t="shared" si="22"/>
        <v>05-1650</v>
      </c>
      <c r="C211" s="474">
        <f t="shared" si="23"/>
        <v>43646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Macedonia MBI10 UCITS ETF</v>
      </c>
      <c r="B212" s="482" t="str">
        <f t="shared" si="22"/>
        <v>05-1650</v>
      </c>
      <c r="C212" s="483">
        <f t="shared" si="23"/>
        <v>43646</v>
      </c>
      <c r="D212" s="484" t="s">
        <v>910</v>
      </c>
      <c r="E212" s="485" t="s">
        <v>75</v>
      </c>
      <c r="F212" s="482" t="s">
        <v>1372</v>
      </c>
      <c r="G212" s="486">
        <f>'7-RP'!C46</f>
        <v>556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MACEDONIA MBI10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30.06.2019 г.</v>
      </c>
      <c r="B4" s="89"/>
      <c r="C4" s="89"/>
      <c r="D4" s="89"/>
      <c r="E4" s="89"/>
      <c r="F4" s="222" t="s">
        <v>914</v>
      </c>
      <c r="G4" s="231">
        <f>ReportedCompletionDate</f>
        <v>43649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195583</v>
      </c>
      <c r="H11" s="248">
        <v>176025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-2421</v>
      </c>
      <c r="H13" s="228">
        <v>-5384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-2421</v>
      </c>
      <c r="H16" s="249">
        <f>SUM(H13:H15)</f>
        <v>-5384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21893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21893</v>
      </c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>
        <v>18474</v>
      </c>
      <c r="H21" s="228">
        <v>21893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12333</v>
      </c>
      <c r="D22" s="283">
        <v>11411</v>
      </c>
      <c r="E22" s="284" t="s">
        <v>990</v>
      </c>
      <c r="F22" s="227" t="s">
        <v>991</v>
      </c>
      <c r="G22" s="228"/>
      <c r="H22" s="228"/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40367</v>
      </c>
      <c r="H23" s="249">
        <f>H19+H21+H20+H22</f>
        <v>21893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233529</v>
      </c>
      <c r="H24" s="249">
        <f>H11+H16+H23</f>
        <v>192534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12333</v>
      </c>
      <c r="D25" s="249">
        <f>SUM(D21:D24)</f>
        <v>11411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220907</v>
      </c>
      <c r="D27" s="241">
        <f>SUM(D28:D31)</f>
        <v>181531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220907</v>
      </c>
      <c r="D28" s="228">
        <v>181531</v>
      </c>
      <c r="E28" s="122" t="s">
        <v>125</v>
      </c>
      <c r="F28" s="259" t="s">
        <v>208</v>
      </c>
      <c r="G28" s="241">
        <f>SUM(G29:G31)</f>
        <v>556</v>
      </c>
      <c r="H28" s="241">
        <f>SUM(H29:H31)</f>
        <v>408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255</v>
      </c>
      <c r="H29" s="255">
        <v>245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301</v>
      </c>
      <c r="H30" s="255">
        <v>163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220907</v>
      </c>
      <c r="D37" s="240">
        <f>SUM(D32:D36)+D27</f>
        <v>181531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556</v>
      </c>
      <c r="H40" s="256">
        <f>SUM(H32:H39)+H28+H27</f>
        <v>408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845</v>
      </c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845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234085</v>
      </c>
      <c r="D45" s="256">
        <f>D25+D37+D43+D44</f>
        <v>192942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234085</v>
      </c>
      <c r="D47" s="606">
        <f>D18+D45</f>
        <v>192942</v>
      </c>
      <c r="E47" s="261" t="s">
        <v>35</v>
      </c>
      <c r="F47" s="220" t="s">
        <v>221</v>
      </c>
      <c r="G47" s="607">
        <f>G24+G40</f>
        <v>234085</v>
      </c>
      <c r="H47" s="607">
        <f>H24+H40</f>
        <v>192942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MACEDONIA MBI10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01.01.2019 - 30.06.2019</v>
      </c>
      <c r="B4" s="88"/>
      <c r="C4" s="87"/>
      <c r="D4" s="88"/>
      <c r="E4" s="88"/>
      <c r="F4" s="74" t="s">
        <v>914</v>
      </c>
      <c r="G4" s="488">
        <f>ReportedCompletionDate</f>
        <v>43649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5493</v>
      </c>
      <c r="H12" s="242">
        <v>3330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/>
      <c r="E13" s="133" t="s">
        <v>939</v>
      </c>
      <c r="F13" s="370" t="s">
        <v>812</v>
      </c>
      <c r="G13" s="242">
        <v>26</v>
      </c>
      <c r="H13" s="242"/>
      <c r="I13" s="129"/>
    </row>
    <row r="14" spans="1:9" s="121" customFormat="1" ht="31.5">
      <c r="A14" s="133" t="s">
        <v>937</v>
      </c>
      <c r="B14" s="370" t="s">
        <v>796</v>
      </c>
      <c r="C14" s="242"/>
      <c r="D14" s="242"/>
      <c r="E14" s="133" t="s">
        <v>940</v>
      </c>
      <c r="F14" s="370" t="s">
        <v>813</v>
      </c>
      <c r="G14" s="242">
        <v>18821</v>
      </c>
      <c r="H14" s="242">
        <v>28234</v>
      </c>
      <c r="I14" s="129"/>
    </row>
    <row r="15" spans="1:9" s="121" customFormat="1" ht="31.5">
      <c r="A15" s="133" t="s">
        <v>938</v>
      </c>
      <c r="B15" s="370" t="s">
        <v>797</v>
      </c>
      <c r="C15" s="242">
        <v>386</v>
      </c>
      <c r="D15" s="242">
        <v>1260</v>
      </c>
      <c r="E15" s="133" t="s">
        <v>941</v>
      </c>
      <c r="F15" s="370" t="s">
        <v>814</v>
      </c>
      <c r="G15" s="242"/>
      <c r="H15" s="242"/>
      <c r="I15" s="129"/>
    </row>
    <row r="16" spans="1:9" s="121" customFormat="1" ht="15.75">
      <c r="A16" s="133" t="s">
        <v>981</v>
      </c>
      <c r="B16" s="370" t="s">
        <v>798</v>
      </c>
      <c r="C16" s="242">
        <v>3327</v>
      </c>
      <c r="D16" s="242">
        <v>2591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3713</v>
      </c>
      <c r="D18" s="245">
        <f>SUM(D12:D16)</f>
        <v>3851</v>
      </c>
      <c r="E18" s="135" t="s">
        <v>20</v>
      </c>
      <c r="F18" s="371" t="s">
        <v>817</v>
      </c>
      <c r="G18" s="245">
        <f>SUM(G12:G17)</f>
        <v>24340</v>
      </c>
      <c r="H18" s="245">
        <f>SUM(H12:H17)</f>
        <v>31564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2153</v>
      </c>
      <c r="D21" s="242">
        <v>11735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2153</v>
      </c>
      <c r="D25" s="245">
        <f>SUM(D20:D24)</f>
        <v>11735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5866</v>
      </c>
      <c r="D26" s="245">
        <f>D18+D25</f>
        <v>15586</v>
      </c>
      <c r="E26" s="247" t="s">
        <v>40</v>
      </c>
      <c r="F26" s="371" t="s">
        <v>819</v>
      </c>
      <c r="G26" s="245">
        <f>G18+G25</f>
        <v>24340</v>
      </c>
      <c r="H26" s="245">
        <f>H18+H25</f>
        <v>31564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18474</v>
      </c>
      <c r="D27" s="97">
        <f>IF((H26-D26)&gt;0,H26-D26,0)</f>
        <v>15978</v>
      </c>
      <c r="E27" s="247" t="s">
        <v>825</v>
      </c>
      <c r="F27" s="371" t="s">
        <v>820</v>
      </c>
      <c r="G27" s="281">
        <f>IF((C26-G26)&gt;0,C26-G26,0)</f>
        <v>0</v>
      </c>
      <c r="H27" s="281">
        <f>IF((D26-H26)&gt;0,D26-H26,0)</f>
        <v>0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18474</v>
      </c>
      <c r="D29" s="245">
        <f>D27-D28</f>
        <v>15978</v>
      </c>
      <c r="E29" s="247" t="s">
        <v>147</v>
      </c>
      <c r="F29" s="371" t="s">
        <v>821</v>
      </c>
      <c r="G29" s="245">
        <f>G27</f>
        <v>0</v>
      </c>
      <c r="H29" s="245">
        <f>H27</f>
        <v>0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24340</v>
      </c>
      <c r="D30" s="245">
        <f>D26+D28+D29</f>
        <v>31564</v>
      </c>
      <c r="E30" s="247" t="s">
        <v>827</v>
      </c>
      <c r="F30" s="371" t="s">
        <v>822</v>
      </c>
      <c r="G30" s="245">
        <f>G26+G29</f>
        <v>24340</v>
      </c>
      <c r="H30" s="245">
        <f>H26+H29</f>
        <v>31564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1" sqref="D21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MACEDONIA MBI10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01.01.2019 - 30.06.2019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43649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v>279946</v>
      </c>
      <c r="D13" s="521">
        <v>-257424</v>
      </c>
      <c r="E13" s="522">
        <f>SUM(C13:D13)</f>
        <v>22522</v>
      </c>
      <c r="F13" s="521">
        <v>194781</v>
      </c>
      <c r="G13" s="521"/>
      <c r="H13" s="522">
        <f>SUM(F13:G13)</f>
        <v>194781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f>-931-1222</f>
        <v>-2153</v>
      </c>
      <c r="E18" s="522">
        <f t="shared" si="0"/>
        <v>-2153</v>
      </c>
      <c r="F18" s="521"/>
      <c r="G18" s="521">
        <v>-11735</v>
      </c>
      <c r="H18" s="522">
        <f t="shared" si="1"/>
        <v>-11735</v>
      </c>
    </row>
    <row r="19" spans="1:8" ht="21" customHeight="1">
      <c r="A19" s="518" t="s">
        <v>985</v>
      </c>
      <c r="B19" s="238" t="s">
        <v>836</v>
      </c>
      <c r="C19" s="525">
        <f>SUM(C13:C14,C16:C18)</f>
        <v>279946</v>
      </c>
      <c r="D19" s="525">
        <f>SUM(D13:D14,D16:D18)</f>
        <v>-259577</v>
      </c>
      <c r="E19" s="522">
        <f t="shared" si="0"/>
        <v>20369</v>
      </c>
      <c r="F19" s="525">
        <f>SUM(F13:F14,F16:F18)</f>
        <v>194781</v>
      </c>
      <c r="G19" s="525">
        <f>SUM(G13:G14,G16:G18)</f>
        <v>-11735</v>
      </c>
      <c r="H19" s="522">
        <f t="shared" si="1"/>
        <v>183046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>
        <f>15900+26</f>
        <v>15926</v>
      </c>
      <c r="D21" s="521">
        <f>-36449-5</f>
        <v>-36454</v>
      </c>
      <c r="E21" s="522">
        <f>SUM(C21:D21)</f>
        <v>-20528</v>
      </c>
      <c r="F21" s="521"/>
      <c r="G21" s="521">
        <v>-156066</v>
      </c>
      <c r="H21" s="522">
        <f>SUM(F21:G21)</f>
        <v>-156066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-10-530</f>
        <v>-540</v>
      </c>
      <c r="E23" s="522">
        <f t="shared" si="2"/>
        <v>-540</v>
      </c>
      <c r="F23" s="521"/>
      <c r="G23" s="521">
        <v>-867</v>
      </c>
      <c r="H23" s="522">
        <f t="shared" si="3"/>
        <v>-867</v>
      </c>
    </row>
    <row r="24" spans="1:8" ht="12.75">
      <c r="A24" s="520" t="s">
        <v>961</v>
      </c>
      <c r="B24" s="92" t="s">
        <v>840</v>
      </c>
      <c r="C24" s="521">
        <v>4629</v>
      </c>
      <c r="D24" s="521"/>
      <c r="E24" s="522">
        <f t="shared" si="2"/>
        <v>4629</v>
      </c>
      <c r="F24" s="521">
        <v>3314</v>
      </c>
      <c r="G24" s="521"/>
      <c r="H24" s="522">
        <f t="shared" si="3"/>
        <v>3314</v>
      </c>
    </row>
    <row r="25" spans="1:8" ht="12.75">
      <c r="A25" s="528" t="s">
        <v>962</v>
      </c>
      <c r="B25" s="92" t="s">
        <v>841</v>
      </c>
      <c r="C25" s="521"/>
      <c r="D25" s="521">
        <v>-1149</v>
      </c>
      <c r="E25" s="522">
        <f t="shared" si="2"/>
        <v>-1149</v>
      </c>
      <c r="F25" s="521"/>
      <c r="G25" s="521">
        <v>-1819</v>
      </c>
      <c r="H25" s="522">
        <f t="shared" si="3"/>
        <v>-1819</v>
      </c>
    </row>
    <row r="26" spans="1:8" ht="12.75">
      <c r="A26" s="528" t="s">
        <v>963</v>
      </c>
      <c r="B26" s="92" t="s">
        <v>842</v>
      </c>
      <c r="C26" s="521"/>
      <c r="D26" s="521">
        <v>-1491</v>
      </c>
      <c r="E26" s="522">
        <f t="shared" si="2"/>
        <v>-1491</v>
      </c>
      <c r="F26" s="521"/>
      <c r="G26" s="521">
        <v>-858</v>
      </c>
      <c r="H26" s="522">
        <f t="shared" si="3"/>
        <v>-858</v>
      </c>
    </row>
    <row r="27" spans="1:8" ht="12.75">
      <c r="A27" s="524" t="s">
        <v>964</v>
      </c>
      <c r="B27" s="92" t="s">
        <v>843</v>
      </c>
      <c r="C27" s="521"/>
      <c r="D27" s="521">
        <f>-3-365</f>
        <v>-368</v>
      </c>
      <c r="E27" s="522">
        <f t="shared" si="2"/>
        <v>-368</v>
      </c>
      <c r="F27" s="521"/>
      <c r="G27" s="521">
        <v>-1243</v>
      </c>
      <c r="H27" s="522">
        <f t="shared" si="3"/>
        <v>-1243</v>
      </c>
    </row>
    <row r="28" spans="1:8" ht="12.75">
      <c r="A28" s="520" t="s">
        <v>965</v>
      </c>
      <c r="B28" s="92" t="s">
        <v>844</v>
      </c>
      <c r="C28" s="521"/>
      <c r="D28" s="521"/>
      <c r="E28" s="522">
        <f t="shared" si="2"/>
        <v>0</v>
      </c>
      <c r="F28" s="521"/>
      <c r="G28" s="521">
        <v>-17</v>
      </c>
      <c r="H28" s="522">
        <f t="shared" si="3"/>
        <v>-17</v>
      </c>
    </row>
    <row r="29" spans="1:8" ht="21" customHeight="1">
      <c r="A29" s="518" t="s">
        <v>115</v>
      </c>
      <c r="B29" s="238" t="s">
        <v>845</v>
      </c>
      <c r="C29" s="525">
        <f>SUM(C21:C28)</f>
        <v>20555</v>
      </c>
      <c r="D29" s="525">
        <f>SUM(D21:D28)</f>
        <v>-40002</v>
      </c>
      <c r="E29" s="522">
        <f t="shared" si="2"/>
        <v>-19447</v>
      </c>
      <c r="F29" s="525">
        <f>SUM(F21:F28)</f>
        <v>3314</v>
      </c>
      <c r="G29" s="525">
        <f>SUM(G21:G28)</f>
        <v>-160870</v>
      </c>
      <c r="H29" s="522">
        <f t="shared" si="3"/>
        <v>-157556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300501</v>
      </c>
      <c r="D37" s="525">
        <f t="shared" si="5"/>
        <v>-299579</v>
      </c>
      <c r="E37" s="525">
        <f t="shared" si="5"/>
        <v>922</v>
      </c>
      <c r="F37" s="525">
        <f t="shared" si="5"/>
        <v>198095</v>
      </c>
      <c r="G37" s="525">
        <f t="shared" si="5"/>
        <v>-172605</v>
      </c>
      <c r="H37" s="525">
        <f t="shared" si="5"/>
        <v>25490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11411</v>
      </c>
      <c r="F38" s="525"/>
      <c r="G38" s="525"/>
      <c r="H38" s="531"/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12333</v>
      </c>
      <c r="F39" s="525"/>
      <c r="G39" s="525"/>
      <c r="H39" s="525">
        <f>SUM(H37:H38)</f>
        <v>25490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12333</v>
      </c>
      <c r="F40" s="522"/>
      <c r="G40" s="522"/>
      <c r="H40" s="521">
        <v>25490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MACEDONIA MBI10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43649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2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2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176025</v>
      </c>
      <c r="D14" s="608">
        <f>'1-SB'!H13</f>
        <v>-5384</v>
      </c>
      <c r="E14" s="608">
        <f>'1-SB'!H14</f>
        <v>0</v>
      </c>
      <c r="F14" s="608">
        <f>'1-SB'!H15</f>
        <v>0</v>
      </c>
      <c r="G14" s="608">
        <f>'1-SB'!H19+'1-SB'!H21</f>
        <v>21893</v>
      </c>
      <c r="H14" s="608">
        <f>'1-SB'!H20+'1-SB'!H22</f>
        <v>0</v>
      </c>
      <c r="I14" s="608">
        <f aca="true" t="shared" si="0" ref="I14:I36">SUM(C14:H14)</f>
        <v>192534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176025</v>
      </c>
      <c r="D18" s="609">
        <f t="shared" si="2"/>
        <v>-5384</v>
      </c>
      <c r="E18" s="609">
        <f>E14+E15</f>
        <v>0</v>
      </c>
      <c r="F18" s="609">
        <f t="shared" si="2"/>
        <v>0</v>
      </c>
      <c r="G18" s="609">
        <f t="shared" si="2"/>
        <v>21893</v>
      </c>
      <c r="H18" s="609">
        <f t="shared" si="2"/>
        <v>0</v>
      </c>
      <c r="I18" s="608">
        <f t="shared" si="0"/>
        <v>192534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19558</v>
      </c>
      <c r="D19" s="609">
        <f t="shared" si="3"/>
        <v>2963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22521</v>
      </c>
      <c r="J19" s="102"/>
    </row>
    <row r="20" spans="1:10" ht="15">
      <c r="A20" s="202" t="s">
        <v>225</v>
      </c>
      <c r="B20" s="79" t="s">
        <v>863</v>
      </c>
      <c r="C20" s="233">
        <v>234699</v>
      </c>
      <c r="D20" s="233">
        <v>45246</v>
      </c>
      <c r="E20" s="233"/>
      <c r="F20" s="233"/>
      <c r="G20" s="233"/>
      <c r="H20" s="233"/>
      <c r="I20" s="608">
        <f t="shared" si="0"/>
        <v>279945</v>
      </c>
      <c r="J20" s="102"/>
    </row>
    <row r="21" spans="1:10" ht="15">
      <c r="A21" s="202" t="s">
        <v>226</v>
      </c>
      <c r="B21" s="79" t="s">
        <v>864</v>
      </c>
      <c r="C21" s="233">
        <v>-215141</v>
      </c>
      <c r="D21" s="233">
        <v>-42283</v>
      </c>
      <c r="E21" s="233"/>
      <c r="F21" s="233"/>
      <c r="G21" s="233"/>
      <c r="H21" s="233"/>
      <c r="I21" s="608">
        <f t="shared" si="0"/>
        <v>-257424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18474</v>
      </c>
      <c r="H22" s="609">
        <f>'1-SB'!G22</f>
        <v>0</v>
      </c>
      <c r="I22" s="608">
        <f t="shared" si="0"/>
        <v>18474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195583</v>
      </c>
      <c r="D34" s="609">
        <f t="shared" si="7"/>
        <v>-2421</v>
      </c>
      <c r="E34" s="609">
        <f t="shared" si="7"/>
        <v>0</v>
      </c>
      <c r="F34" s="609">
        <f t="shared" si="7"/>
        <v>0</v>
      </c>
      <c r="G34" s="609">
        <f t="shared" si="7"/>
        <v>40367</v>
      </c>
      <c r="H34" s="609">
        <f t="shared" si="7"/>
        <v>0</v>
      </c>
      <c r="I34" s="608">
        <f t="shared" si="0"/>
        <v>233529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195583</v>
      </c>
      <c r="D36" s="612">
        <f t="shared" si="8"/>
        <v>-2421</v>
      </c>
      <c r="E36" s="612">
        <f t="shared" si="8"/>
        <v>0</v>
      </c>
      <c r="F36" s="612">
        <f t="shared" si="8"/>
        <v>0</v>
      </c>
      <c r="G36" s="612">
        <f t="shared" si="8"/>
        <v>40367</v>
      </c>
      <c r="H36" s="612">
        <f t="shared" si="8"/>
        <v>0</v>
      </c>
      <c r="I36" s="608">
        <f t="shared" si="0"/>
        <v>233529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MACEDONIA MBI10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43649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90000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100000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120000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143134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110000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131619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1.0952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1.192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1287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1892</v>
      </c>
    </row>
    <row r="22" spans="1:4" ht="15.75">
      <c r="A22" s="369">
        <v>12</v>
      </c>
      <c r="B22" s="569" t="s">
        <v>1394</v>
      </c>
      <c r="C22" s="568" t="s">
        <v>1407</v>
      </c>
      <c r="D22" s="587">
        <v>135</v>
      </c>
    </row>
    <row r="23" spans="1:4" ht="15.75">
      <c r="A23" s="369">
        <v>13</v>
      </c>
      <c r="B23" s="569" t="s">
        <v>1443</v>
      </c>
      <c r="C23" s="568" t="s">
        <v>1447</v>
      </c>
      <c r="D23" s="597">
        <v>0.08957952468007302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0.1662793973212353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0.11329037078546733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0.10267473071234005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MACEDONIA MBI10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01.01.2019 - 30.06.2019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43649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5" sqref="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MACEDONIA MBI10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30.06.2019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43649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845</v>
      </c>
      <c r="D15" s="239">
        <v>845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845</v>
      </c>
      <c r="D25" s="282">
        <f>D13+D14+D15+D16+D20+D24</f>
        <v>845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556</v>
      </c>
      <c r="D33" s="282">
        <f>SUM(D34:D36)</f>
        <v>556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255</v>
      </c>
      <c r="D34" s="239">
        <v>255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301</v>
      </c>
      <c r="D35" s="239">
        <v>301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556</v>
      </c>
      <c r="D46" s="282">
        <f>SUM(D32+D33+D37+D38+D39+D40+D41+D42+D43+D44)</f>
        <v>556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68" t="s">
        <v>912</v>
      </c>
      <c r="B49" s="668"/>
      <c r="C49" s="668"/>
      <c r="D49" s="668"/>
      <c r="E49" s="668"/>
      <c r="F49" s="668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8"/>
      <c r="D67" s="678"/>
      <c r="E67" s="678"/>
      <c r="F67" s="678"/>
      <c r="G67" s="144"/>
    </row>
    <row r="68" spans="1:7" ht="26.25" customHeight="1">
      <c r="A68" s="676"/>
      <c r="B68" s="676"/>
      <c r="C68" s="677"/>
      <c r="D68" s="677"/>
      <c r="E68" s="677"/>
      <c r="F68" s="677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19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MACEDONIA MBI10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43649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1"/>
      <c r="Z8" s="71"/>
      <c r="AA8" s="71"/>
    </row>
    <row r="9" spans="4:24" ht="104.25" customHeight="1">
      <c r="D9" s="686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Macedonia MBI10 UCITS ETF</v>
      </c>
      <c r="B12" s="59" t="str">
        <f>IF(ISBLANK(E12),"",dfRG)</f>
        <v>05-1650</v>
      </c>
      <c r="C12" s="59">
        <f>IF(ISBLANK(E12),"",EndDate)</f>
        <v>43646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554</v>
      </c>
      <c r="I12" s="645" t="s">
        <v>776</v>
      </c>
      <c r="J12" s="54" t="s">
        <v>1495</v>
      </c>
      <c r="K12" s="54" t="s">
        <v>1506</v>
      </c>
      <c r="L12" s="54" t="s">
        <v>1497</v>
      </c>
      <c r="M12" s="54" t="s">
        <v>1497</v>
      </c>
      <c r="N12" s="296">
        <v>23</v>
      </c>
      <c r="O12" s="646" t="s">
        <v>1177</v>
      </c>
      <c r="P12" s="296">
        <v>15641.18</v>
      </c>
      <c r="Q12" s="296">
        <v>0</v>
      </c>
      <c r="R12" s="643">
        <v>0.0317632748249295</v>
      </c>
      <c r="S12" s="641" t="s">
        <v>1497</v>
      </c>
      <c r="T12" s="303">
        <v>11426.75</v>
      </c>
      <c r="U12" s="303">
        <v>11427</v>
      </c>
      <c r="V12" s="644">
        <f>U12/'1-SB'!C$47</f>
        <v>0.048815601170514984</v>
      </c>
      <c r="W12" s="647">
        <v>2.6930160726224476E-05</v>
      </c>
      <c r="X12" s="642" t="s">
        <v>763</v>
      </c>
    </row>
    <row r="13" spans="1:24" ht="15.75">
      <c r="A13" s="59" t="str">
        <f>IF(ISBLANK(E13),"",dfName)</f>
        <v>Expat Macedonia MBI10 UCITS ETF</v>
      </c>
      <c r="B13" s="59" t="str">
        <f>IF(ISBLANK(E13),"",dfRG)</f>
        <v>05-1650</v>
      </c>
      <c r="C13" s="59">
        <f>IF(ISBLANK(E13),"",EndDate)</f>
        <v>43646</v>
      </c>
      <c r="D13" s="55">
        <v>2</v>
      </c>
      <c r="E13" s="55" t="s">
        <v>1507</v>
      </c>
      <c r="F13" s="55" t="s">
        <v>1508</v>
      </c>
      <c r="G13" s="56" t="s">
        <v>263</v>
      </c>
      <c r="H13" s="56" t="s">
        <v>554</v>
      </c>
      <c r="I13" s="56" t="s">
        <v>776</v>
      </c>
      <c r="J13" s="56" t="s">
        <v>1495</v>
      </c>
      <c r="K13" s="56" t="s">
        <v>1509</v>
      </c>
      <c r="L13" s="56" t="s">
        <v>1497</v>
      </c>
      <c r="M13" s="56" t="s">
        <v>1497</v>
      </c>
      <c r="N13" s="297">
        <v>1598</v>
      </c>
      <c r="O13" s="57" t="s">
        <v>1177</v>
      </c>
      <c r="P13" s="297">
        <v>294</v>
      </c>
      <c r="Q13" s="297">
        <v>0</v>
      </c>
      <c r="R13" s="291">
        <v>0.0317632748249295</v>
      </c>
      <c r="S13" s="46" t="s">
        <v>1497</v>
      </c>
      <c r="T13" s="304">
        <v>14922.77</v>
      </c>
      <c r="U13" s="304">
        <v>14923</v>
      </c>
      <c r="V13" s="305">
        <f>U13/'1-SB'!C$47</f>
        <v>0.06375034709614029</v>
      </c>
      <c r="W13" s="592">
        <v>1.6673834954910737E-05</v>
      </c>
      <c r="X13" s="58" t="s">
        <v>763</v>
      </c>
    </row>
    <row r="14" spans="1:24" ht="15.75">
      <c r="A14" s="59" t="str">
        <f aca="true" t="shared" si="0" ref="A14:A77">IF(ISBLANK(E14),"",dfName)</f>
        <v>Expat Macedonia MBI10 UCITS ETF</v>
      </c>
      <c r="B14" s="59" t="str">
        <f aca="true" t="shared" si="1" ref="B14:B77">IF(ISBLANK(E14),"",dfRG)</f>
        <v>05-1650</v>
      </c>
      <c r="C14" s="59">
        <f aca="true" t="shared" si="2" ref="C14:C77">IF(ISBLANK(E14),"",EndDate)</f>
        <v>43646</v>
      </c>
      <c r="D14" s="55">
        <v>3</v>
      </c>
      <c r="E14" s="55" t="s">
        <v>1510</v>
      </c>
      <c r="F14" s="55" t="s">
        <v>1511</v>
      </c>
      <c r="G14" s="56" t="s">
        <v>263</v>
      </c>
      <c r="H14" s="56" t="s">
        <v>554</v>
      </c>
      <c r="I14" s="56" t="s">
        <v>776</v>
      </c>
      <c r="J14" s="56" t="s">
        <v>1495</v>
      </c>
      <c r="K14" s="56" t="s">
        <v>1512</v>
      </c>
      <c r="L14" s="56" t="s">
        <v>1497</v>
      </c>
      <c r="M14" s="56" t="s">
        <v>1497</v>
      </c>
      <c r="N14" s="297">
        <v>52</v>
      </c>
      <c r="O14" s="57" t="s">
        <v>1177</v>
      </c>
      <c r="P14" s="297">
        <v>6104.78</v>
      </c>
      <c r="Q14" s="297">
        <v>0</v>
      </c>
      <c r="R14" s="291">
        <v>0.0317632748249295</v>
      </c>
      <c r="S14" s="46" t="s">
        <v>1497</v>
      </c>
      <c r="T14" s="304">
        <v>10083.21</v>
      </c>
      <c r="U14" s="304">
        <v>10083</v>
      </c>
      <c r="V14" s="305">
        <f>U14/'1-SB'!C$47</f>
        <v>0.04307409701604118</v>
      </c>
      <c r="W14" s="592">
        <v>0.00011856283602303768</v>
      </c>
      <c r="X14" s="58" t="s">
        <v>763</v>
      </c>
    </row>
    <row r="15" spans="1:24" ht="15.75">
      <c r="A15" s="59" t="str">
        <f t="shared" si="0"/>
        <v>Expat Macedonia MBI10 UCITS ETF</v>
      </c>
      <c r="B15" s="59" t="str">
        <f t="shared" si="1"/>
        <v>05-1650</v>
      </c>
      <c r="C15" s="59">
        <f t="shared" si="2"/>
        <v>43646</v>
      </c>
      <c r="D15" s="55">
        <v>4</v>
      </c>
      <c r="E15" s="55" t="s">
        <v>1513</v>
      </c>
      <c r="F15" s="55" t="s">
        <v>1514</v>
      </c>
      <c r="G15" s="56" t="s">
        <v>263</v>
      </c>
      <c r="H15" s="56" t="s">
        <v>554</v>
      </c>
      <c r="I15" s="56" t="s">
        <v>776</v>
      </c>
      <c r="J15" s="56" t="s">
        <v>1495</v>
      </c>
      <c r="K15" s="56" t="s">
        <v>1515</v>
      </c>
      <c r="L15" s="56" t="s">
        <v>1497</v>
      </c>
      <c r="M15" s="56" t="s">
        <v>1497</v>
      </c>
      <c r="N15" s="297">
        <v>372</v>
      </c>
      <c r="O15" s="57" t="s">
        <v>1177</v>
      </c>
      <c r="P15" s="297">
        <v>1034.73</v>
      </c>
      <c r="Q15" s="297">
        <v>0</v>
      </c>
      <c r="R15" s="291">
        <v>0.0317632748249295</v>
      </c>
      <c r="S15" s="46" t="s">
        <v>1497</v>
      </c>
      <c r="T15" s="304">
        <v>12226.31</v>
      </c>
      <c r="U15" s="304">
        <v>12226</v>
      </c>
      <c r="V15" s="305">
        <f>U15/'1-SB'!C$47</f>
        <v>0.05222889121472969</v>
      </c>
      <c r="W15" s="592">
        <v>2.1305622278808123E-05</v>
      </c>
      <c r="X15" s="58" t="s">
        <v>763</v>
      </c>
    </row>
    <row r="16" spans="1:24" ht="15.75">
      <c r="A16" s="59" t="str">
        <f t="shared" si="0"/>
        <v>Expat Macedonia MBI10 UCITS ETF</v>
      </c>
      <c r="B16" s="59" t="str">
        <f t="shared" si="1"/>
        <v>05-1650</v>
      </c>
      <c r="C16" s="59">
        <f t="shared" si="2"/>
        <v>43646</v>
      </c>
      <c r="D16" s="55">
        <v>5</v>
      </c>
      <c r="E16" s="55" t="s">
        <v>1498</v>
      </c>
      <c r="F16" s="55" t="s">
        <v>1499</v>
      </c>
      <c r="G16" s="56" t="s">
        <v>263</v>
      </c>
      <c r="H16" s="56" t="s">
        <v>554</v>
      </c>
      <c r="I16" s="56" t="s">
        <v>776</v>
      </c>
      <c r="J16" s="56" t="s">
        <v>1495</v>
      </c>
      <c r="K16" s="56" t="s">
        <v>1500</v>
      </c>
      <c r="L16" s="56" t="s">
        <v>1497</v>
      </c>
      <c r="M16" s="56" t="s">
        <v>1497</v>
      </c>
      <c r="N16" s="297">
        <v>27</v>
      </c>
      <c r="O16" s="57" t="s">
        <v>1177</v>
      </c>
      <c r="P16" s="297">
        <v>61980.98</v>
      </c>
      <c r="Q16" s="297">
        <v>0</v>
      </c>
      <c r="R16" s="291">
        <v>0.0317632748249295</v>
      </c>
      <c r="S16" s="46" t="s">
        <v>1497</v>
      </c>
      <c r="T16" s="304">
        <v>53155.41</v>
      </c>
      <c r="U16" s="304">
        <v>53155</v>
      </c>
      <c r="V16" s="305">
        <f>U16/'1-SB'!C$47</f>
        <v>0.2270756349189397</v>
      </c>
      <c r="W16" s="592">
        <v>0.00024025199765086936</v>
      </c>
      <c r="X16" s="58" t="s">
        <v>763</v>
      </c>
    </row>
    <row r="17" spans="1:24" ht="15.75">
      <c r="A17" s="59" t="str">
        <f t="shared" si="0"/>
        <v>Expat Macedonia MBI10 UCITS ETF</v>
      </c>
      <c r="B17" s="59" t="str">
        <f t="shared" si="1"/>
        <v>05-1650</v>
      </c>
      <c r="C17" s="59">
        <f t="shared" si="2"/>
        <v>43646</v>
      </c>
      <c r="D17" s="55">
        <v>6</v>
      </c>
      <c r="E17" s="55" t="s">
        <v>1516</v>
      </c>
      <c r="F17" s="55" t="s">
        <v>1517</v>
      </c>
      <c r="G17" s="56" t="s">
        <v>263</v>
      </c>
      <c r="H17" s="56" t="s">
        <v>554</v>
      </c>
      <c r="I17" s="56" t="s">
        <v>776</v>
      </c>
      <c r="J17" s="56" t="s">
        <v>1495</v>
      </c>
      <c r="K17" s="56" t="s">
        <v>1518</v>
      </c>
      <c r="L17" s="56" t="s">
        <v>1497</v>
      </c>
      <c r="M17" s="56" t="s">
        <v>1497</v>
      </c>
      <c r="N17" s="297">
        <v>254</v>
      </c>
      <c r="O17" s="57" t="s">
        <v>1177</v>
      </c>
      <c r="P17" s="297">
        <v>5361.54</v>
      </c>
      <c r="Q17" s="297">
        <v>0</v>
      </c>
      <c r="R17" s="291">
        <v>0.0317632748249295</v>
      </c>
      <c r="S17" s="46" t="s">
        <v>1497</v>
      </c>
      <c r="T17" s="304">
        <v>43256.22</v>
      </c>
      <c r="U17" s="304">
        <v>43256</v>
      </c>
      <c r="V17" s="305">
        <f>U17/'1-SB'!C$47</f>
        <v>0.18478757716214195</v>
      </c>
      <c r="W17" s="592">
        <v>0.00011144911492290486</v>
      </c>
      <c r="X17" s="58" t="s">
        <v>763</v>
      </c>
    </row>
    <row r="18" spans="1:24" ht="15.75">
      <c r="A18" s="59" t="str">
        <f t="shared" si="0"/>
        <v>Expat Macedonia MBI10 UCITS ETF</v>
      </c>
      <c r="B18" s="59" t="str">
        <f t="shared" si="1"/>
        <v>05-1650</v>
      </c>
      <c r="C18" s="59">
        <f t="shared" si="2"/>
        <v>43646</v>
      </c>
      <c r="D18" s="55">
        <v>7</v>
      </c>
      <c r="E18" s="55" t="s">
        <v>1501</v>
      </c>
      <c r="F18" s="55" t="s">
        <v>1502</v>
      </c>
      <c r="G18" s="56" t="s">
        <v>263</v>
      </c>
      <c r="H18" s="56" t="s">
        <v>554</v>
      </c>
      <c r="I18" s="56" t="s">
        <v>776</v>
      </c>
      <c r="J18" s="56" t="s">
        <v>1495</v>
      </c>
      <c r="K18" s="56" t="s">
        <v>1503</v>
      </c>
      <c r="L18" s="56" t="s">
        <v>1497</v>
      </c>
      <c r="M18" s="56" t="s">
        <v>1497</v>
      </c>
      <c r="N18" s="297">
        <v>930</v>
      </c>
      <c r="O18" s="57" t="s">
        <v>1177</v>
      </c>
      <c r="P18" s="297">
        <v>874.78</v>
      </c>
      <c r="Q18" s="297">
        <v>0</v>
      </c>
      <c r="R18" s="291">
        <v>0.0317632748249295</v>
      </c>
      <c r="S18" s="46" t="s">
        <v>1497</v>
      </c>
      <c r="T18" s="304">
        <v>25840.87</v>
      </c>
      <c r="U18" s="304">
        <v>25841</v>
      </c>
      <c r="V18" s="305">
        <f>U18/'1-SB'!C$47</f>
        <v>0.11039152444624815</v>
      </c>
      <c r="W18" s="592">
        <v>0.00030279578182684834</v>
      </c>
      <c r="X18" s="58" t="s">
        <v>763</v>
      </c>
    </row>
    <row r="19" spans="1:24" ht="15.75">
      <c r="A19" s="59" t="str">
        <f t="shared" si="0"/>
        <v>Expat Macedonia MBI10 UCITS ETF</v>
      </c>
      <c r="B19" s="59" t="str">
        <f t="shared" si="1"/>
        <v>05-1650</v>
      </c>
      <c r="C19" s="59">
        <f t="shared" si="2"/>
        <v>43646</v>
      </c>
      <c r="D19" s="55">
        <v>8</v>
      </c>
      <c r="E19" s="55" t="s">
        <v>1493</v>
      </c>
      <c r="F19" s="55" t="s">
        <v>1494</v>
      </c>
      <c r="G19" s="56" t="s">
        <v>263</v>
      </c>
      <c r="H19" s="56" t="s">
        <v>554</v>
      </c>
      <c r="I19" s="56" t="s">
        <v>776</v>
      </c>
      <c r="J19" s="56" t="s">
        <v>1495</v>
      </c>
      <c r="K19" s="56" t="s">
        <v>1496</v>
      </c>
      <c r="L19" s="56" t="s">
        <v>1497</v>
      </c>
      <c r="M19" s="56" t="s">
        <v>1497</v>
      </c>
      <c r="N19" s="297">
        <v>174</v>
      </c>
      <c r="O19" s="57" t="s">
        <v>1177</v>
      </c>
      <c r="P19" s="297">
        <v>9045.98</v>
      </c>
      <c r="Q19" s="297">
        <v>0</v>
      </c>
      <c r="R19" s="291">
        <v>0.0317632748249295</v>
      </c>
      <c r="S19" s="46" t="s">
        <v>1497</v>
      </c>
      <c r="T19" s="304">
        <v>49995.5</v>
      </c>
      <c r="U19" s="304">
        <v>49996</v>
      </c>
      <c r="V19" s="305">
        <f>U19/'1-SB'!C$47</f>
        <v>0.21358053698442872</v>
      </c>
      <c r="W19" s="592">
        <v>0.00012156330409060518</v>
      </c>
      <c r="X19" s="58" t="s">
        <v>763</v>
      </c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304"/>
      <c r="U20" s="304"/>
      <c r="V20" s="305"/>
      <c r="W20" s="59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304"/>
      <c r="U21" s="304"/>
      <c r="V21" s="305"/>
      <c r="W21" s="59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220907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220907</v>
      </c>
      <c r="V264" s="632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2019-07-08T08:07:14Z</cp:lastPrinted>
  <dcterms:created xsi:type="dcterms:W3CDTF">2004-03-04T10:58:58Z</dcterms:created>
  <dcterms:modified xsi:type="dcterms:W3CDTF">2019-07-30T13:24:42Z</dcterms:modified>
  <cp:category/>
  <cp:version/>
  <cp:contentType/>
  <cp:contentStatus/>
</cp:coreProperties>
</file>