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<sst xmlns="http://schemas.openxmlformats.org/spreadsheetml/2006/main" count="3339" uniqueCount="1543">
  <si>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</si>
  <si>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</si>
  <si>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</si>
  <si>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</si>
  <si>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</si>
  <si>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</si>
  <si>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</si>
  <si>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</si>
  <si>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</si>
  <si>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</si>
  <si>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</si>
  <si>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</si>
  <si>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</si>
  <si>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</si>
  <si>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</si>
  <si>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</si>
  <si>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</si>
  <si>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</si>
  <si>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</si>
  <si>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</si>
  <si>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</si>
  <si>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</si>
  <si>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</si>
  <si>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</si>
  <si>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</si>
  <si>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</si>
  <si>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</si>
  <si>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</si>
  <si>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</si>
  <si>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</si>
  <si>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</si>
  <si>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</si>
  <si>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</si>
  <si>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</si>
  <si>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</si>
  <si>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</si>
  <si>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</si>
  <si>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</si>
  <si>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</si>
  <si>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</si>
  <si>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</si>
  <si>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</si>
  <si>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</si>
  <si>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</si>
  <si>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</si>
  <si>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</si>
  <si>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</si>
  <si>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</si>
  <si>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</si>
  <si>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</si>
  <si>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</si>
  <si>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</si>
  <si>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</si>
  <si>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</si>
  <si>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</si>
  <si>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</si>
  <si>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</si>
  <si>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</si>
  <si>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</si>
  <si>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</si>
  <si>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</si>
  <si>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</si>
  <si>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</si>
  <si>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</si>
  <si>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</si>
  <si>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</si>
  <si>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</si>
  <si>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</si>
  <si>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</si>
  <si>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</si>
  <si>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</si>
  <si>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</si>
  <si>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</si>
  <si>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</si>
  <si>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</si>
  <si>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</si>
  <si>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</si>
  <si>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</si>
  <si>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</si>
  <si>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</si>
  <si>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</si>
  <si>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</si>
  <si>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</si>
  <si>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</si>
  <si>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</si>
  <si>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</si>
  <si>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</si>
  <si>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</si>
  <si>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</si>
  <si>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</si>
  <si>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</si>
  <si>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</si>
  <si>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</si>
  <si>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</si>
  <si>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</si>
  <si>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</si>
  <si>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</si>
  <si>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</si>
  <si>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</si>
  <si>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</si>
  <si>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</si>
  <si>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</si>
  <si>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</si>
  <si>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</si>
  <si>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</si>
  <si>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</si>
  <si>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</si>
  <si>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</si>
  <si>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</si>
  <si>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</si>
  <si>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</si>
  <si>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</si>
  <si>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</si>
  <si>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</si>
  <si>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</si>
  <si>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</si>
  <si>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</si>
  <si>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</si>
  <si>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</si>
  <si>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</si>
  <si>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</si>
  <si>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</si>
  <si>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</si>
  <si>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</si>
  <si>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</si>
  <si>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</si>
  <si>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</si>
  <si>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</si>
  <si>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</si>
  <si>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</si>
  <si>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</si>
  <si>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</si>
  <si>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</si>
  <si>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</si>
  <si>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</si>
  <si>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</si>
  <si>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</si>
  <si>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</si>
  <si>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</si>
  <si>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</si>
  <si>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</si>
  <si>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</si>
  <si>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</si>
  <si>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</si>
  <si>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</si>
  <si>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</si>
  <si>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</si>
  <si>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</si>
  <si>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</si>
  <si>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</si>
  <si>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</si>
  <si>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</si>
  <si>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</si>
  <si>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</si>
  <si>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</si>
  <si>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</si>
  <si>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</si>
  <si>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</si>
  <si>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</si>
  <si>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</si>
  <si>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</si>
  <si>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</si>
  <si>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</si>
  <si>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</si>
  <si>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</si>
  <si>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</si>
  <si>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</si>
  <si>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</si>
  <si>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</si>
  <si>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</si>
  <si>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</si>
  <si>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</si>
  <si>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</si>
  <si>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</si>
  <si>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</si>
  <si>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</si>
  <si>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</si>
  <si>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</si>
  <si>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</si>
  <si>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</si>
  <si>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</si>
  <si>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</si>
  <si>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</si>
  <si>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</si>
  <si>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</si>
  <si>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</si>
  <si>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</si>
  <si>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</si>
  <si>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</si>
  <si>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</si>
  <si>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</si>
  <si>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</si>
  <si>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</si>
  <si>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</si>
  <si>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</si>
  <si>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</si>
  <si>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</si>
  <si>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</si>
  <si>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</si>
  <si>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</si>
  <si>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</si>
  <si>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</si>
  <si>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</si>
  <si>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</si>
  <si>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</si>
  <si>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</si>
  <si>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</si>
  <si>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</si>
  <si>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</si>
  <si>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</si>
  <si>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</si>
  <si>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</si>
  <si>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</si>
  <si>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</si>
  <si>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</si>
  <si>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</si>
  <si>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</si>
  <si>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</si>
  <si>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</si>
  <si>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</si>
  <si>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</si>
  <si>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</si>
  <si>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</si>
  <si>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</si>
  <si>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</si>
  <si>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</si>
  <si>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</si>
  <si>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</si>
  <si>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</si>
  <si>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</si>
  <si>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</si>
  <si>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</si>
  <si>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</si>
  <si>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</si>
  <si>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</si>
  <si>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</si>
  <si>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</si>
  <si>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</si>
  <si>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</si>
  <si>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</si>
  <si>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</si>
  <si>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</si>
  <si>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</si>
  <si>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</si>
  <si>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</si>
  <si>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</si>
  <si>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</si>
  <si>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</si>
  <si>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</si>
  <si>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</si>
  <si>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</si>
  <si>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</si>
  <si>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</si>
  <si>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</si>
  <si>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</si>
  <si>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</si>
  <si>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</si>
  <si>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</si>
  <si>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</si>
  <si>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</si>
  <si>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</si>
  <si>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</si>
  <si>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</si>
  <si>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</si>
  <si>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</si>
  <si>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</si>
  <si>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</si>
  <si>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</si>
  <si>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</si>
  <si>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</si>
  <si>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</si>
  <si>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</si>
  <si>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</si>
  <si>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</si>
  <si>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</si>
  <si>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</si>
  <si>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</si>
  <si>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</si>
  <si>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</si>
  <si>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</si>
  <si>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</si>
  <si>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</si>
  <si>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</si>
  <si>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</si>
  <si>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</si>
  <si>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</si>
  <si>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</si>
  <si>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</si>
  <si>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</si>
  <si>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</si>
  <si>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</si>
  <si>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</si>
  <si>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</si>
  <si>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</si>
  <si>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</si>
  <si>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</si>
  <si>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</si>
  <si>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</si>
  <si>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</si>
  <si>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</si>
  <si>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</si>
  <si>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</si>
  <si>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</si>
  <si>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</si>
  <si>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</si>
  <si>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</si>
  <si>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</si>
  <si>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</si>
  <si>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</si>
  <si>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</si>
  <si>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</si>
  <si>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</si>
  <si>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</si>
  <si>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</si>
  <si>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</si>
  <si>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</si>
  <si>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</si>
  <si>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</si>
  <si>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</si>
  <si>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</si>
  <si>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</si>
  <si>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</si>
  <si>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</si>
  <si>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</si>
  <si>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</si>
  <si>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</si>
  <si>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</si>
  <si>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</si>
  <si>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</si>
  <si>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</si>
  <si>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</si>
  <si>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</si>
  <si>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</si>
  <si>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</si>
  <si>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</si>
  <si>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</si>
  <si>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</si>
  <si>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</si>
  <si>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</si>
  <si>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</si>
  <si>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</si>
  <si>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</si>
  <si>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</si>
  <si>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</si>
  <si>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</si>
  <si>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</si>
  <si>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</si>
  <si>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</si>
  <si>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</si>
  <si>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</si>
  <si>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</si>
  <si>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</si>
  <si>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</si>
  <si>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</si>
  <si>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</si>
  <si>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</si>
  <si>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</si>
  <si>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</si>
  <si>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</si>
  <si>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</si>
  <si>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</si>
  <si>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</si>
  <si>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</si>
  <si>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</si>
  <si>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</si>
  <si>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</si>
  <si>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</si>
  <si>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</si>
  <si>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</si>
  <si>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</si>
  <si>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</si>
  <si>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</si>
  <si>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</si>
  <si>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</si>
  <si>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</si>
  <si>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</si>
  <si>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</si>
  <si>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</si>
  <si>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</si>
  <si>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</si>
  <si>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</si>
  <si>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</si>
  <si>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</si>
  <si>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</si>
  <si>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</si>
  <si>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</si>
  <si>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</si>
  <si>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</si>
  <si>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</si>
  <si>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</si>
  <si>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</si>
  <si>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</si>
  <si>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</si>
  <si>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</si>
  <si>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</si>
  <si>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</si>
  <si>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</si>
  <si>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</si>
  <si>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</si>
  <si>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</si>
  <si>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</si>
  <si>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</si>
  <si>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</si>
  <si>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</si>
  <si>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</si>
  <si>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</si>
  <si>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</si>
  <si>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</si>
  <si>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</si>
  <si>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</si>
  <si>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</si>
  <si>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</si>
  <si>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</si>
  <si>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</si>
  <si>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</si>
  <si>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</si>
  <si>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</si>
  <si>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</si>
  <si>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</si>
  <si>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</si>
  <si>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</si>
  <si>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</si>
  <si>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</si>
  <si>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</si>
  <si>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</si>
  <si>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</si>
  <si>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</si>
  <si>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</si>
  <si>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</si>
  <si>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</si>
  <si>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</si>
  <si>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</si>
  <si>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</si>
  <si>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</si>
  <si>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</si>
  <si>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</si>
  <si>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</si>
  <si>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</si>
  <si>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</si>
  <si>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</si>
  <si>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</si>
  <si>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</si>
  <si>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</si>
  <si>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</si>
  <si>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</si>
  <si>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</si>
  <si>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</si>
  <si>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</si>
  <si>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</si>
  <si>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</si>
  <si>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</si>
  <si>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</si>
  <si>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</si>
  <si>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</si>
  <si>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</si>
  <si>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</si>
  <si>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</si>
  <si>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</si>
  <si>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</si>
  <si>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</si>
  <si>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</si>
  <si>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</si>
  <si>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</si>
  <si>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</si>
  <si>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</si>
  <si>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</si>
  <si>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</si>
  <si>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</si>
  <si>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</si>
  <si>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</si>
  <si>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</si>
  <si>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</si>
  <si>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</si>
  <si>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</si>
  <si>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</si>
  <si>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</si>
  <si>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</si>
  <si>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</si>
  <si>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</si>
  <si>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</si>
  <si>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</si>
  <si>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</si>
  <si>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</si>
  <si>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</si>
  <si>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</si>
  <si>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</si>
  <si>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</si>
  <si>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</si>
  <si>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</si>
  <si>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</si>
  <si>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</si>
  <si>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</si>
  <si>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</si>
  <si>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</si>
  <si>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</si>
  <si>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</si>
  <si>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</si>
  <si>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</si>
  <si>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</si>
  <si>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</si>
  <si>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</si>
  <si>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</si>
  <si>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</si>
  <si>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</si>
  <si>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</si>
  <si>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</si>
  <si>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</si>
  <si>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</si>
  <si>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</si>
  <si>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</si>
  <si>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</si>
  <si>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</si>
  <si>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</si>
  <si>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</si>
  <si>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</si>
  <si>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</si>
  <si>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</si>
  <si>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</si>
  <si>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</si>
  <si>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</si>
  <si>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</si>
  <si>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</si>
  <si>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</si>
  <si>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</si>
  <si>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</si>
  <si>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</si>
  <si>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</si>
  <si>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</si>
  <si>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</si>
  <si>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</si>
  <si>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</si>
  <si>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</si>
  <si>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</si>
  <si>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</si>
  <si>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</si>
  <si>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</si>
  <si>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</si>
  <si>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</si>
  <si>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</si>
  <si>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</si>
  <si>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</si>
  <si>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</si>
  <si>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</si>
  <si>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</si>
  <si>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</si>
  <si>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</si>
  <si>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</si>
  <si>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</si>
  <si>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</si>
  <si>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</si>
  <si>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</si>
  <si>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</si>
  <si>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</si>
  <si>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</si>
  <si>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</si>
  <si>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</si>
  <si>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</si>
  <si>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</si>
  <si>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</si>
  <si>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</si>
  <si>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</si>
  <si>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</si>
  <si>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</si>
  <si>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</si>
  <si>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</si>
  <si>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</si>
  <si>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</si>
  <si>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</si>
  <si>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</si>
  <si>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</si>
  <si>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</si>
  <si>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</si>
  <si>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</si>
  <si>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</si>
  <si>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</si>
  <si>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</si>
  <si>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</si>
  <si>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</si>
  <si>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</si>
  <si>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</si>
  <si>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</si>
  <si>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</si>
  <si>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</si>
  <si>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</si>
  <si>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</si>
  <si>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</si>
  <si>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</si>
  <si>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</si>
  <si>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</si>
  <si>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</si>
  <si>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</si>
  <si>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</si>
  <si>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</si>
  <si>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</si>
  <si>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</si>
  <si>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</si>
  <si>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</si>
  <si>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</si>
  <si>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</si>
  <si>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</si>
  <si>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</si>
  <si>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</si>
  <si>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</si>
  <si>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</si>
  <si>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</si>
  <si>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</si>
  <si>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</si>
  <si>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</si>
  <si>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</si>
  <si>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</si>
  <si>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</si>
  <si>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</si>
  <si>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</si>
  <si>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</si>
  <si>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</si>
  <si>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</si>
  <si>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</si>
  <si>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</si>
  <si>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</si>
  <si>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</si>
  <si>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</si>
  <si>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</si>
  <si>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</si>
  <si>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</si>
  <si>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</si>
  <si>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</si>
  <si>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</si>
  <si>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</si>
  <si>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</si>
  <si>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</si>
  <si>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</si>
  <si>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</si>
  <si>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</si>
  <si>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</si>
  <si>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</si>
  <si>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</si>
  <si>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</si>
  <si>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</si>
  <si>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</si>
  <si>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</si>
  <si>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</si>
  <si>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</si>
  <si>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</si>
  <si>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</si>
  <si>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</si>
  <si>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</si>
  <si>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</si>
  <si>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</si>
  <si>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</si>
  <si>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</si>
  <si>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</si>
  <si>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</si>
  <si>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</si>
  <si>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</si>
  <si>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</si>
  <si>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</si>
  <si>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</si>
  <si>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</si>
  <si>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</si>
  <si>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</si>
  <si>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</si>
  <si>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</si>
  <si>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</si>
  <si>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</si>
  <si>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</si>
  <si>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</si>
  <si>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</si>
  <si>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</si>
  <si>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</si>
  <si>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</si>
  <si>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</si>
  <si>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</si>
  <si>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</si>
  <si>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</si>
  <si>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</si>
  <si>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</si>
  <si>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</si>
  <si>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</si>
  <si>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</si>
  <si>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</si>
  <si>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</si>
  <si>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</si>
  <si>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</si>
  <si>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</si>
  <si>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</si>
  <si>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</si>
  <si>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</si>
  <si>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</si>
  <si>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</si>
  <si>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</si>
  <si>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</si>
  <si>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</si>
  <si>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</si>
  <si>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</si>
  <si>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</si>
  <si>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</si>
  <si>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</si>
  <si>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</si>
  <si>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</si>
  <si>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</si>
  <si>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</si>
  <si>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</si>
  <si>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</si>
  <si>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</si>
  <si>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</si>
  <si>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</si>
  <si>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</si>
  <si>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</si>
  <si>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</si>
  <si>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</si>
  <si>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</si>
  <si>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</si>
  <si>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</si>
  <si>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</si>
  <si>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</si>
  <si>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</si>
  <si>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</si>
  <si>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</si>
  <si>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</si>
  <si>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</si>
  <si>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</si>
  <si>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</si>
  <si>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</si>
  <si>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</si>
  <si>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</si>
  <si>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</si>
  <si>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</si>
  <si>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</si>
  <si>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</si>
  <si>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</si>
  <si>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</si>
  <si>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</si>
  <si>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</si>
  <si>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</si>
  <si>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</si>
  <si>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</si>
  <si>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</si>
  <si>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</si>
  <si>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</si>
  <si>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</si>
  <si>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</si>
  <si>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</si>
  <si>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</si>
  <si>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</si>
  <si>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</si>
  <si>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</si>
  <si>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</si>
  <si>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</si>
  <si>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</si>
  <si>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</si>
  <si>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</si>
  <si>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</si>
  <si>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</si>
  <si>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</si>
  <si>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</si>
  <si>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</si>
  <si>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</si>
  <si>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</si>
  <si>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</si>
  <si>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</si>
  <si>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</si>
  <si>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</si>
  <si>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</si>
  <si>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</si>
  <si>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</si>
  <si>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</si>
  <si>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</si>
  <si>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</si>
  <si>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</si>
  <si>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</si>
  <si>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</si>
  <si>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</si>
  <si>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</si>
  <si>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</si>
  <si>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</si>
  <si>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</si>
  <si>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</si>
  <si>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</si>
  <si>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</si>
  <si>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</si>
  <si>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</si>
  <si>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</si>
  <si>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</si>
  <si>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</si>
  <si>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</si>
  <si>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</si>
  <si>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</si>
  <si>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</si>
  <si>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</si>
  <si>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</si>
  <si>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</si>
  <si>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</si>
  <si>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</si>
  <si>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</si>
  <si>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</si>
  <si>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</si>
  <si>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</si>
  <si>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</si>
  <si>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</si>
  <si>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</si>
  <si>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</si>
  <si>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</si>
  <si>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</si>
  <si>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</si>
  <si>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</si>
  <si>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</si>
  <si>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</si>
  <si>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</si>
  <si>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</si>
  <si>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</si>
  <si>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</si>
  <si>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</si>
  <si>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</si>
  <si>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</si>
  <si>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</si>
  <si>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</si>
  <si>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</si>
  <si>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</si>
  <si>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</si>
  <si>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</si>
  <si>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</si>
  <si>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</si>
  <si>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</si>
  <si>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</si>
  <si>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</si>
  <si>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</si>
  <si>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</si>
  <si>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</si>
  <si>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</si>
  <si>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</si>
  <si>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</si>
  <si>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</si>
  <si>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</si>
  <si>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</si>
  <si>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</si>
  <si>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</si>
  <si>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</si>
  <si>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</si>
  <si>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</si>
  <si>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</si>
  <si>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</si>
  <si>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</si>
  <si>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</si>
  <si>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</si>
  <si>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</si>
  <si>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</si>
  <si>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</si>
  <si>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</si>
  <si>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</si>
  <si>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</si>
  <si>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</si>
  <si>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</si>
  <si>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</si>
  <si>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</si>
  <si>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</si>
  <si>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</si>
  <si>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</si>
  <si>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</si>
  <si>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</si>
  <si>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</si>
  <si>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</si>
  <si>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</si>
  <si>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</si>
  <si>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</si>
  <si>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</si>
  <si>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</si>
  <si>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</si>
  <si>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</si>
  <si>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</si>
  <si>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</si>
  <si>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</si>
  <si>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</si>
  <si>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</si>
  <si>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</si>
  <si>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</si>
  <si>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</si>
  <si>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</si>
  <si>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</si>
  <si>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</si>
  <si>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</si>
  <si>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</si>
  <si>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</si>
  <si>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</si>
  <si>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</si>
  <si>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</si>
  <si>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</si>
  <si>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</si>
  <si>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</si>
  <si>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</si>
  <si>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</si>
  <si>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</si>
  <si>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</si>
  <si>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</si>
  <si>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</si>
  <si>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</si>
  <si>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</si>
  <si>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</si>
  <si>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</si>
  <si>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</si>
  <si>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</si>
  <si>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</si>
  <si>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</si>
  <si>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</si>
  <si>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</si>
  <si>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</si>
  <si>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</si>
  <si>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</si>
  <si>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</si>
  <si>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</si>
  <si>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</si>
  <si>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</si>
  <si>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</si>
  <si>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</si>
  <si>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</si>
  <si>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</si>
  <si>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</si>
  <si>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</si>
  <si>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</si>
  <si>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</si>
  <si>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</si>
  <si>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</si>
  <si>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</si>
  <si>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</si>
  <si>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</si>
  <si>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</si>
  <si>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</si>
  <si>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</si>
  <si>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</si>
  <si>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</si>
  <si>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</si>
  <si>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</si>
  <si>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</si>
  <si>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</si>
  <si>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</si>
  <si>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</si>
  <si>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</si>
  <si>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</si>
  <si>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</si>
  <si>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</si>
  <si>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</si>
  <si>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</si>
  <si>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</si>
  <si>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</si>
  <si>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</si>
  <si>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</si>
  <si>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</si>
  <si>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</si>
  <si>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</si>
  <si>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</si>
  <si>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</si>
  <si>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</si>
  <si>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</si>
  <si>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</si>
  <si>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</si>
  <si>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</si>
  <si>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</si>
  <si>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</si>
  <si>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</si>
  <si>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</si>
  <si>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</si>
  <si>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</si>
  <si>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</si>
  <si>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</si>
  <si>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</si>
  <si>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</si>
  <si>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</si>
  <si>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</si>
  <si>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</si>
  <si>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</si>
  <si>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</si>
  <si>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</si>
  <si>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</si>
  <si>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</si>
  <si>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</si>
  <si>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</si>
  <si>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</si>
  <si>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</si>
  <si>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</si>
  <si>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</si>
  <si>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</si>
  <si>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</si>
  <si>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</si>
  <si>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</si>
  <si>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</si>
  <si>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</si>
  <si>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</si>
  <si>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</si>
  <si>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</si>
  <si>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</si>
  <si>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</si>
  <si>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</si>
  <si>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</si>
  <si>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</si>
  <si>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</si>
  <si>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</si>
  <si>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</si>
  <si>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</si>
  <si>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</si>
  <si>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</si>
  <si>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</si>
  <si>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</si>
  <si>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</si>
  <si>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</si>
  <si>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</si>
  <si>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</si>
  <si>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</si>
  <si>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</si>
  <si>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</si>
  <si>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</si>
  <si>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</si>
  <si>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</si>
  <si>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</si>
  <si>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</si>
  <si>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</si>
  <si>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</si>
  <si>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</si>
  <si>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</si>
  <si>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</si>
  <si>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</si>
  <si>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</si>
  <si>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</si>
  <si>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</si>
  <si>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</si>
  <si>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</si>
  <si>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</si>
  <si>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</si>
  <si>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</si>
  <si>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</si>
  <si>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</si>
  <si>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</si>
  <si>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</si>
  <si>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</si>
  <si>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</si>
  <si>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</si>
  <si>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</si>
  <si>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</si>
  <si>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</si>
  <si>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</si>
  <si>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</si>
  <si>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</si>
  <si>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</si>
  <si>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</si>
  <si>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</si>
  <si>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</si>
  <si>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</si>
  <si>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</si>
  <si>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</si>
  <si>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</si>
  <si>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</si>
  <si>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</si>
  <si>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</si>
  <si>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</si>
  <si>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</si>
  <si>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</si>
  <si>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</si>
  <si>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</si>
  <si>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</si>
  <si>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</si>
  <si>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</si>
  <si>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</si>
  <si>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</si>
  <si>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</si>
  <si>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</si>
  <si>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</si>
  <si>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</si>
  <si>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</si>
  <si>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</si>
  <si>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</si>
  <si>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</si>
  <si>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</si>
  <si>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</si>
  <si>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</si>
  <si>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</si>
  <si>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</si>
  <si>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</si>
  <si>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</si>
  <si>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</si>
  <si>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</si>
  <si>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</si>
  <si>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</si>
  <si>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</si>
  <si>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</si>
  <si>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</si>
  <si>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</si>
  <si>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</si>
  <si>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</si>
  <si>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</si>
  <si>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</si>
  <si>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</si>
  <si>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</si>
  <si>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</si>
  <si>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</si>
  <si>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</si>
  <si>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</si>
  <si>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</si>
  <si>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</si>
  <si>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</si>
  <si>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</si>
  <si>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</si>
  <si>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</si>
  <si>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</si>
  <si>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</si>
  <si>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</si>
  <si>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</si>
  <si>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</si>
  <si>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</si>
  <si>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</si>
  <si>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</si>
  <si>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</si>
  <si>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</si>
  <si>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</si>
  <si>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</si>
  <si>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</si>
  <si>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</si>
  <si>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</si>
  <si>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</si>
  <si>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</si>
  <si>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</si>
  <si>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</si>
  <si>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</si>
  <si>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</si>
  <si>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</si>
  <si>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</si>
  <si>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</si>
  <si>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</si>
  <si>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</si>
  <si>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</si>
  <si>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</si>
  <si>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</si>
  <si>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</si>
  <si>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</si>
  <si>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</si>
  <si>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</si>
  <si>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</si>
  <si>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</si>
  <si>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</si>
  <si>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</si>
  <si>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</si>
  <si>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</si>
  <si>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</si>
  <si>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</si>
  <si>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</si>
  <si>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</si>
  <si>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</si>
  <si>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</si>
  <si>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</si>
  <si>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</si>
  <si>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</si>
  <si>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</si>
  <si>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</si>
  <si>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</si>
  <si>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</si>
  <si>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</si>
  <si>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</si>
  <si>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</si>
  <si>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</si>
  <si>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</si>
  <si>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</si>
  <si>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</si>
  <si>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</si>
  <si>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</si>
  <si>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</si>
  <si>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</si>
  <si>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</si>
  <si>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</si>
  <si>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</si>
  <si>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</si>
  <si>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</si>
  <si>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</si>
  <si>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</si>
  <si>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</si>
  <si>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</si>
  <si>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</si>
  <si>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</si>
  <si>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</si>
  <si>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</si>
  <si>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</si>
  <si>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</si>
  <si>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</si>
  <si>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</si>
  <si>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</si>
  <si>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</si>
  <si>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</si>
  <si>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</si>
  <si>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</si>
  <si>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</si>
  <si>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</si>
  <si>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</si>
  <si>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</si>
  <si>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</si>
  <si>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</si>
  <si>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</si>
  <si>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</si>
  <si>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</si>
  <si>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</si>
  <si>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</si>
  <si>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</si>
  <si>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</si>
  <si>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</si>
  <si>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</si>
  <si>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</si>
  <si>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</si>
  <si>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</si>
  <si>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</si>
  <si>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</si>
  <si>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</si>
  <si>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</si>
  <si>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</si>
  <si>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</si>
  <si>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</si>
  <si>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</si>
  <si>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</si>
  <si>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</si>
  <si>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</si>
  <si>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</si>
  <si>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</si>
  <si>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</si>
  <si>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</si>
  <si>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</si>
  <si>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</si>
  <si>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</si>
  <si>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</si>
  <si>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</si>
  <si>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</si>
  <si>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</si>
  <si>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</si>
  <si>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</si>
  <si>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</si>
  <si>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</si>
  <si>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</si>
  <si>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</si>
  <si>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</si>
  <si>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</si>
  <si>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</si>
  <si>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</si>
  <si>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</si>
  <si>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</si>
  <si>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</si>
  <si>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</si>
  <si>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</si>
  <si>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</si>
  <si>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</si>
  <si>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</si>
  <si>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</si>
  <si>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</si>
  <si>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</si>
  <si>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</si>
  <si>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</si>
  <si>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</si>
  <si>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</si>
  <si>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</si>
  <si>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</si>
  <si>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</si>
  <si>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</si>
  <si>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</si>
  <si>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</si>
  <si>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</si>
  <si>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</si>
  <si>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</si>
  <si>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</si>
  <si>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</si>
  <si>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</si>
  <si>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</si>
  <si>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</si>
  <si>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</si>
  <si>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</si>
  <si>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</si>
  <si>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</si>
  <si>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</si>
  <si>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</si>
  <si>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</si>
  <si>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</si>
  <si>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</si>
  <si>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</si>
  <si>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</si>
  <si>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</si>
  <si>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</si>
  <si>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</si>
  <si>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</si>
  <si>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</si>
  <si>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</si>
  <si>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</si>
  <si>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</si>
  <si>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</si>
  <si>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</si>
  <si>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</si>
  <si>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</si>
  <si>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</si>
  <si>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</si>
  <si>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</si>
  <si>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</si>
  <si>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</si>
  <si>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</si>
  <si>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</si>
  <si>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</si>
  <si>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</si>
  <si>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</si>
  <si>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</si>
  <si>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</si>
  <si>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</si>
  <si>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</si>
  <si>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</si>
  <si>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</si>
  <si>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</si>
  <si>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</si>
  <si>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</si>
  <si>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</si>
  <si>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</si>
  <si>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</si>
  <si>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</si>
  <si>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</si>
  <si>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</si>
  <si>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</si>
  <si>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</si>
  <si>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</si>
  <si>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</si>
  <si>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</si>
  <si>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</si>
  <si>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</si>
  <si>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</si>
  <si>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</si>
  <si>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</si>
  <si>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</si>
  <si>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</si>
  <si>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</si>
  <si>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</si>
  <si>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</si>
  <si>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</si>
  <si>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</si>
  <si>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</si>
  <si>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</si>
  <si>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</si>
  <si>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</si>
  <si>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</si>
  <si>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</si>
  <si>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</si>
  <si>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</si>
  <si>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</si>
  <si>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</si>
  <si>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</si>
  <si>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</si>
  <si>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</si>
  <si>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</si>
  <si>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</si>
  <si>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</si>
  <si>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</si>
  <si>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</si>
  <si>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</si>
  <si>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</si>
  <si>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</si>
  <si>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</si>
  <si>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</si>
  <si>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</si>
  <si>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</si>
  <si>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</si>
  <si>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</si>
  <si>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</si>
  <si>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</si>
  <si>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</si>
  <si>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</si>
  <si>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</si>
  <si>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</si>
  <si>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</si>
  <si>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</si>
  <si>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</si>
  <si>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</si>
  <si>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</si>
  <si>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</si>
  <si>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</si>
  <si>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</si>
  <si>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</si>
  <si>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</si>
  <si>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</si>
  <si>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</si>
  <si>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</si>
  <si>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</si>
  <si>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</si>
  <si>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</si>
  <si>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</si>
  <si>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</si>
  <si>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</si>
  <si>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</si>
  <si>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</si>
  <si>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</si>
  <si>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</si>
  <si>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</si>
  <si>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</si>
  <si>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</si>
  <si>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</si>
  <si>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</si>
  <si>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</si>
  <si>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</si>
  <si>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</si>
  <si>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</si>
  <si>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</si>
  <si>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</si>
  <si>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</si>
  <si>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</si>
  <si>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</si>
  <si>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</si>
  <si>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</si>
  <si>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</si>
  <si>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</si>
  <si>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</si>
  <si>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</si>
  <si>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</si>
  <si>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</si>
  <si>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</si>
  <si>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</si>
  <si>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</si>
  <si>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</si>
  <si>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</si>
  <si>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</si>
  <si>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</si>
  <si>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</si>
  <si>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</si>
  <si>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</si>
  <si>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</si>
  <si>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</si>
  <si>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</si>
  <si>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</si>
  <si>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</si>
  <si>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</si>
  <si>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</si>
  <si>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</si>
  <si>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</si>
  <si>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</si>
  <si>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</si>
  <si>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</si>
  <si>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</si>
  <si>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</si>
  <si>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</si>
  <si>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</si>
  <si>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</si>
  <si>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</si>
  <si>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</si>
  <si>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</si>
  <si>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</si>
  <si>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</si>
  <si>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</si>
  <si>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</si>
  <si>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</si>
  <si>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</si>
  <si>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</si>
  <si>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</si>
  <si>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</si>
  <si>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</si>
  <si>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</si>
  <si>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</si>
  <si>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</si>
  <si>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</si>
  <si>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</si>
  <si>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</si>
  <si>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</si>
  <si>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</si>
  <si>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</si>
  <si>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</si>
  <si>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</si>
  <si>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</si>
  <si>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</si>
  <si>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</si>
  <si>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</si>
  <si>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</si>
  <si>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</si>
  <si>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</si>
  <si>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</si>
  <si>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</si>
  <si>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</si>
  <si>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</si>
  <si>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</si>
  <si>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</si>
  <si>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</si>
  <si>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</si>
  <si>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</si>
  <si>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</si>
  <si>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</si>
  <si>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</si>
  <si>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</si>
  <si>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</si>
  <si>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</si>
  <si>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</si>
  <si>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</si>
  <si>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</si>
  <si>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</si>
  <si>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</si>
  <si>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</si>
  <si>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</si>
  <si>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</si>
  <si>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</si>
  <si>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</si>
  <si>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</si>
  <si>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</si>
  <si>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</si>
  <si>
    <t>OPAP SA</t>
  </si>
  <si>
    <t>GRS419003009</t>
  </si>
  <si>
    <t>Athens Stock Exchange</t>
  </si>
  <si>
    <t>OPAP GA</t>
  </si>
  <si>
    <t>--</t>
  </si>
  <si>
    <t>MOTOR OIL (HELLAS) SA</t>
  </si>
  <si>
    <t>GRS426003000</t>
  </si>
  <si>
    <t>MOH GA</t>
  </si>
  <si>
    <t>TITAN CEMENT CO. S.A.</t>
  </si>
  <si>
    <t>GRS074083007</t>
  </si>
  <si>
    <t>TITK GA</t>
  </si>
  <si>
    <t>HELLENIC PETROLEUM SA</t>
  </si>
  <si>
    <t>GRS298343005</t>
  </si>
  <si>
    <t>ELPE GA</t>
  </si>
  <si>
    <t>GEK TERNA HOLDING REAL ESTAT</t>
  </si>
  <si>
    <t>GRS145003000</t>
  </si>
  <si>
    <t>GEKTERNA GA</t>
  </si>
  <si>
    <t>HELLENIC EXCHANGES - ATHENS</t>
  </si>
  <si>
    <t>GRS395363005</t>
  </si>
  <si>
    <t>EXAE GA</t>
  </si>
  <si>
    <t>PUBLIC POWER CORP</t>
  </si>
  <si>
    <t>GRS434003000</t>
  </si>
  <si>
    <t>PPC GA</t>
  </si>
  <si>
    <t>Alpha Bank A.E.</t>
  </si>
  <si>
    <t>GRS015003007</t>
  </si>
  <si>
    <t>ALPHA GA</t>
  </si>
  <si>
    <t>Eurobank Ergasias SA</t>
  </si>
  <si>
    <t>GRS323003012</t>
  </si>
  <si>
    <t>EROB GA</t>
  </si>
  <si>
    <t>JUMBO SA</t>
  </si>
  <si>
    <t>GRS282183003</t>
  </si>
  <si>
    <t>BELA GA</t>
  </si>
  <si>
    <t>FF GROUP</t>
  </si>
  <si>
    <t>GRS294003009</t>
  </si>
  <si>
    <t>FFGRP GA</t>
  </si>
  <si>
    <t>COCA-COLA HBC AG-DI</t>
  </si>
  <si>
    <t>CH0198251305</t>
  </si>
  <si>
    <t>HELLENIC TELECOMMUN ORGANIZA</t>
  </si>
  <si>
    <t>GRS260333000</t>
  </si>
  <si>
    <t>HTO GA</t>
  </si>
  <si>
    <t>MYTILINEOS HOLDINGS S.A.</t>
  </si>
  <si>
    <t>GRS393503008</t>
  </si>
  <si>
    <t>MYTIL GA</t>
  </si>
  <si>
    <t>Piraeus Bank S.A</t>
  </si>
  <si>
    <t>GRS014003024</t>
  </si>
  <si>
    <t>TPEIR GA</t>
  </si>
  <si>
    <t>National Bank of Greece</t>
  </si>
  <si>
    <t>GRS003003035</t>
  </si>
  <si>
    <t>ETE GA</t>
  </si>
  <si>
    <t>EEE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</si>
</sst>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GREECE ASE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GREECE ASE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GREECE ASE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GREECE ASE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43649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GREECE ASE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375301</v>
      </c>
      <c r="E11" s="349">
        <f>'1-SB'!D47</f>
        <v>305541</v>
      </c>
      <c r="F11" s="347"/>
    </row>
    <row r="12" spans="2:6" ht="15.75">
      <c r="B12" s="343"/>
      <c r="C12" s="343" t="s">
        <v>1353</v>
      </c>
      <c r="D12" s="348">
        <f>'1-SB'!G47</f>
        <v>375301</v>
      </c>
      <c r="E12" s="349">
        <f>'1-SB'!H47</f>
        <v>305541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13474</v>
      </c>
      <c r="E19" s="348">
        <f>'1-SB'!C25</f>
        <v>13474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13474</v>
      </c>
      <c r="E20" s="358">
        <f>'1-SB'!C22</f>
        <v>13474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391166</v>
      </c>
      <c r="E26" s="362">
        <f>'1-SB'!G11</f>
        <v>391166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-2770</v>
      </c>
      <c r="E27" s="362">
        <f>'1-SB'!G16</f>
        <v>-2770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105983</v>
      </c>
      <c r="E28" s="362">
        <f>'1-SB'!G19+'1-SB'!G21</f>
        <v>105983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-119612</v>
      </c>
      <c r="E29" s="362">
        <f>'1-SB'!G20+'1-SB'!G22</f>
        <v>-119612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374767</v>
      </c>
      <c r="E30" s="364">
        <f>'1-SB'!G24</f>
        <v>374767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2428</v>
      </c>
      <c r="E41" s="358">
        <f>'1-SB'!C43</f>
        <v>2428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534</v>
      </c>
      <c r="E44" s="358">
        <f>'1-SB'!G40</f>
        <v>534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359399</v>
      </c>
      <c r="E47" s="358">
        <f>'1-SB'!C16+'1-SB'!C37</f>
        <v>359399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Greece ASE UCITS ETF</v>
      </c>
      <c r="B3" s="388" t="str">
        <f aca="true" t="shared" si="1" ref="B3:B34">dfRG</f>
        <v>04029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Greece ASE UCITS ETF</v>
      </c>
      <c r="B4" s="388" t="str">
        <f t="shared" si="1"/>
        <v>04029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Greece ASE UCITS ETF</v>
      </c>
      <c r="B5" s="388" t="str">
        <f t="shared" si="1"/>
        <v>04029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Greece ASE UCITS ETF</v>
      </c>
      <c r="B6" s="388" t="str">
        <f t="shared" si="1"/>
        <v>04029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Greece ASE UCITS ETF</v>
      </c>
      <c r="B7" s="388" t="str">
        <f t="shared" si="1"/>
        <v>04029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Greece ASE UCITS ETF</v>
      </c>
      <c r="B8" s="388" t="str">
        <f t="shared" si="1"/>
        <v>04029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Greece ASE UCITS ETF</v>
      </c>
      <c r="B9" s="388" t="str">
        <f t="shared" si="1"/>
        <v>04029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Greece ASE UCITS ETF</v>
      </c>
      <c r="B10" s="388" t="str">
        <f t="shared" si="1"/>
        <v>04029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Greece ASE UCITS ETF</v>
      </c>
      <c r="B11" s="388" t="str">
        <f t="shared" si="1"/>
        <v>04029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Greece ASE UCITS ETF</v>
      </c>
      <c r="B12" s="388" t="str">
        <f t="shared" si="1"/>
        <v>04029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Greece ASE UCITS ETF</v>
      </c>
      <c r="B13" s="388" t="str">
        <f t="shared" si="1"/>
        <v>04029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Greece ASE UCITS ETF</v>
      </c>
      <c r="B14" s="388" t="str">
        <f t="shared" si="1"/>
        <v>04029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Greece ASE UCITS ETF</v>
      </c>
      <c r="B15" s="388" t="str">
        <f t="shared" si="1"/>
        <v>04029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13474</v>
      </c>
    </row>
    <row r="16" spans="1:7" ht="15.75">
      <c r="A16" s="387" t="str">
        <f t="shared" si="0"/>
        <v>Expat Greece ASE UCITS ETF</v>
      </c>
      <c r="B16" s="388" t="str">
        <f t="shared" si="1"/>
        <v>04029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Greece ASE UCITS ETF</v>
      </c>
      <c r="B17" s="388" t="str">
        <f t="shared" si="1"/>
        <v>04029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Greece ASE UCITS ETF</v>
      </c>
      <c r="B18" s="388" t="str">
        <f t="shared" si="1"/>
        <v>04029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13474</v>
      </c>
    </row>
    <row r="19" spans="1:7" ht="15.75">
      <c r="A19" s="387" t="str">
        <f t="shared" si="0"/>
        <v>Expat Greece ASE UCITS ETF</v>
      </c>
      <c r="B19" s="388" t="str">
        <f t="shared" si="1"/>
        <v>04029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Greece ASE UCITS ETF</v>
      </c>
      <c r="B20" s="388" t="str">
        <f t="shared" si="1"/>
        <v>04029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359399</v>
      </c>
    </row>
    <row r="21" spans="1:7" ht="15.75">
      <c r="A21" s="387" t="str">
        <f t="shared" si="0"/>
        <v>Expat Greece ASE UCITS ETF</v>
      </c>
      <c r="B21" s="388" t="str">
        <f t="shared" si="1"/>
        <v>04029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359399</v>
      </c>
    </row>
    <row r="22" spans="1:7" ht="15.75">
      <c r="A22" s="387" t="str">
        <f t="shared" si="0"/>
        <v>Expat Greece ASE UCITS ETF</v>
      </c>
      <c r="B22" s="388" t="str">
        <f t="shared" si="1"/>
        <v>04029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Greece ASE UCITS ETF</v>
      </c>
      <c r="B23" s="388" t="str">
        <f t="shared" si="1"/>
        <v>04029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Greece ASE UCITS ETF</v>
      </c>
      <c r="B24" s="388" t="str">
        <f t="shared" si="1"/>
        <v>04029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Greece ASE UCITS ETF</v>
      </c>
      <c r="B25" s="388" t="str">
        <f t="shared" si="1"/>
        <v>04029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Greece ASE UCITS ETF</v>
      </c>
      <c r="B26" s="388" t="str">
        <f t="shared" si="1"/>
        <v>04029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Greece ASE UCITS ETF</v>
      </c>
      <c r="B27" s="388" t="str">
        <f t="shared" si="1"/>
        <v>04029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Greece ASE UCITS ETF</v>
      </c>
      <c r="B28" s="388" t="str">
        <f t="shared" si="1"/>
        <v>04029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Greece ASE UCITS ETF</v>
      </c>
      <c r="B29" s="388" t="str">
        <f t="shared" si="1"/>
        <v>04029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Greece ASE UCITS ETF</v>
      </c>
      <c r="B30" s="388" t="str">
        <f t="shared" si="1"/>
        <v>04029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359399</v>
      </c>
    </row>
    <row r="31" spans="1:7" ht="15.75">
      <c r="A31" s="387" t="str">
        <f t="shared" si="0"/>
        <v>Expat Greece ASE UCITS ETF</v>
      </c>
      <c r="B31" s="388" t="str">
        <f t="shared" si="1"/>
        <v>04029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Greece ASE UCITS ETF</v>
      </c>
      <c r="B32" s="388" t="str">
        <f t="shared" si="1"/>
        <v>04029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Greece ASE UCITS ETF</v>
      </c>
      <c r="B33" s="388" t="str">
        <f t="shared" si="1"/>
        <v>04029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Greece ASE UCITS ETF</v>
      </c>
      <c r="B34" s="388" t="str">
        <f t="shared" si="1"/>
        <v>04029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Greece ASE UCITS ETF</v>
      </c>
      <c r="B35" s="388" t="str">
        <f aca="true" t="shared" si="4" ref="B35:B58">dfRG</f>
        <v>04029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2428</v>
      </c>
    </row>
    <row r="36" spans="1:7" ht="15.75">
      <c r="A36" s="387" t="str">
        <f t="shared" si="3"/>
        <v>Expat Greece ASE UCITS ETF</v>
      </c>
      <c r="B36" s="388" t="str">
        <f t="shared" si="4"/>
        <v>04029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2428</v>
      </c>
    </row>
    <row r="37" spans="1:7" ht="15.75">
      <c r="A37" s="387" t="str">
        <f t="shared" si="3"/>
        <v>Expat Greece ASE UCITS ETF</v>
      </c>
      <c r="B37" s="388" t="str">
        <f t="shared" si="4"/>
        <v>04029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Greece ASE UCITS ETF</v>
      </c>
      <c r="B38" s="388" t="str">
        <f t="shared" si="4"/>
        <v>04029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375301</v>
      </c>
    </row>
    <row r="39" spans="1:7" ht="15.75">
      <c r="A39" s="387" t="str">
        <f t="shared" si="3"/>
        <v>Expat Greece ASE UCITS ETF</v>
      </c>
      <c r="B39" s="388" t="str">
        <f t="shared" si="4"/>
        <v>04029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375301</v>
      </c>
    </row>
    <row r="40" spans="1:7" ht="15.75">
      <c r="A40" s="406" t="str">
        <f t="shared" si="3"/>
        <v>Expat Greece ASE UCITS ETF</v>
      </c>
      <c r="B40" s="407" t="str">
        <f t="shared" si="4"/>
        <v>04029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Greece ASE UCITS ETF</v>
      </c>
      <c r="B41" s="407" t="str">
        <f t="shared" si="4"/>
        <v>04029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391166</v>
      </c>
    </row>
    <row r="42" spans="1:7" ht="15.75">
      <c r="A42" s="406" t="str">
        <f t="shared" si="3"/>
        <v>Expat Greece ASE UCITS ETF</v>
      </c>
      <c r="B42" s="407" t="str">
        <f t="shared" si="4"/>
        <v>04029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Greece ASE UCITS ETF</v>
      </c>
      <c r="B43" s="407" t="str">
        <f t="shared" si="4"/>
        <v>04029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-2770</v>
      </c>
    </row>
    <row r="44" spans="1:7" ht="15.75">
      <c r="A44" s="406" t="str">
        <f t="shared" si="3"/>
        <v>Expat Greece ASE UCITS ETF</v>
      </c>
      <c r="B44" s="407" t="str">
        <f t="shared" si="4"/>
        <v>04029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Greece ASE UCITS ETF</v>
      </c>
      <c r="B45" s="407" t="str">
        <f t="shared" si="4"/>
        <v>04029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Greece ASE UCITS ETF</v>
      </c>
      <c r="B46" s="407" t="str">
        <f t="shared" si="4"/>
        <v>04029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-2770</v>
      </c>
    </row>
    <row r="47" spans="1:7" ht="15.75">
      <c r="A47" s="406" t="str">
        <f t="shared" si="3"/>
        <v>Expat Greece ASE UCITS ETF</v>
      </c>
      <c r="B47" s="407" t="str">
        <f t="shared" si="4"/>
        <v>04029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Greece ASE UCITS ETF</v>
      </c>
      <c r="B48" s="407" t="str">
        <f t="shared" si="4"/>
        <v>04029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-119612</v>
      </c>
    </row>
    <row r="49" spans="1:7" ht="15.75">
      <c r="A49" s="406" t="str">
        <f t="shared" si="3"/>
        <v>Expat Greece ASE UCITS ETF</v>
      </c>
      <c r="B49" s="407" t="str">
        <f t="shared" si="4"/>
        <v>04029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Greece ASE UCITS ETF</v>
      </c>
      <c r="B50" s="407" t="str">
        <f t="shared" si="4"/>
        <v>04029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-119612</v>
      </c>
    </row>
    <row r="51" spans="1:7" ht="15.75">
      <c r="A51" s="406" t="str">
        <f t="shared" si="3"/>
        <v>Expat Greece ASE UCITS ETF</v>
      </c>
      <c r="B51" s="407" t="str">
        <f t="shared" si="4"/>
        <v>04029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105983</v>
      </c>
    </row>
    <row r="52" spans="1:7" ht="15.75">
      <c r="A52" s="406" t="str">
        <f t="shared" si="3"/>
        <v>Expat Greece ASE UCITS ETF</v>
      </c>
      <c r="B52" s="407" t="str">
        <f t="shared" si="4"/>
        <v>04029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Greece ASE UCITS ETF</v>
      </c>
      <c r="B53" s="407" t="str">
        <f t="shared" si="4"/>
        <v>04029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-13629</v>
      </c>
    </row>
    <row r="54" spans="1:7" ht="15.75">
      <c r="A54" s="406" t="str">
        <f t="shared" si="3"/>
        <v>Expat Greece ASE UCITS ETF</v>
      </c>
      <c r="B54" s="407" t="str">
        <f t="shared" si="4"/>
        <v>04029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374767</v>
      </c>
    </row>
    <row r="55" spans="1:7" ht="15.75">
      <c r="A55" s="406" t="str">
        <f t="shared" si="3"/>
        <v>Expat Greece ASE UCITS ETF</v>
      </c>
      <c r="B55" s="407" t="str">
        <f t="shared" si="4"/>
        <v>04029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Greece ASE UCITS ETF</v>
      </c>
      <c r="B56" s="407" t="str">
        <f t="shared" si="4"/>
        <v>04029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Greece ASE UCITS ETF</v>
      </c>
      <c r="B57" s="407" t="str">
        <f t="shared" si="4"/>
        <v>04029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534</v>
      </c>
    </row>
    <row r="58" spans="1:7" ht="15.75">
      <c r="A58" s="406" t="str">
        <f t="shared" si="3"/>
        <v>Expat Greece ASE UCITS ETF</v>
      </c>
      <c r="B58" s="407" t="str">
        <f t="shared" si="4"/>
        <v>04029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219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315</v>
      </c>
    </row>
    <row r="60" spans="1:7" ht="15.75">
      <c r="A60" s="406" t="str">
        <f aca="true" t="shared" si="6" ref="A60:A81">dfName</f>
        <v>Expat Greece ASE UCITS ETF</v>
      </c>
      <c r="B60" s="407" t="str">
        <f aca="true" t="shared" si="7" ref="B60:B81">dfRG</f>
        <v>04029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Greece ASE UCITS ETF</v>
      </c>
      <c r="B61" s="407" t="str">
        <f t="shared" si="7"/>
        <v>04029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Greece ASE UCITS ETF</v>
      </c>
      <c r="B62" s="407" t="str">
        <f t="shared" si="7"/>
        <v>04029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Greece ASE UCITS ETF</v>
      </c>
      <c r="B63" s="407" t="str">
        <f t="shared" si="7"/>
        <v>04029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Greece ASE UCITS ETF</v>
      </c>
      <c r="B64" s="407" t="str">
        <f t="shared" si="7"/>
        <v>04029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Greece ASE UCITS ETF</v>
      </c>
      <c r="B65" s="407" t="str">
        <f t="shared" si="7"/>
        <v>04029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Greece ASE UCITS ETF</v>
      </c>
      <c r="B66" s="407" t="str">
        <f t="shared" si="7"/>
        <v>04029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Greece ASE UCITS ETF</v>
      </c>
      <c r="B67" s="407" t="str">
        <f t="shared" si="7"/>
        <v>04029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Greece ASE UCITS ETF</v>
      </c>
      <c r="B68" s="407" t="str">
        <f t="shared" si="7"/>
        <v>04029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Greece ASE UCITS ETF</v>
      </c>
      <c r="B69" s="407" t="str">
        <f t="shared" si="7"/>
        <v>04029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534</v>
      </c>
    </row>
    <row r="70" spans="1:7" ht="15.75">
      <c r="A70" s="406" t="str">
        <f t="shared" si="6"/>
        <v>Expat Greece ASE UCITS ETF</v>
      </c>
      <c r="B70" s="407" t="str">
        <f t="shared" si="7"/>
        <v>04029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375301</v>
      </c>
    </row>
    <row r="71" spans="1:7" ht="15.75">
      <c r="A71" s="424" t="str">
        <f t="shared" si="6"/>
        <v>Expat Greece ASE UCITS ETF</v>
      </c>
      <c r="B71" s="425" t="str">
        <f t="shared" si="7"/>
        <v>04029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Greece ASE UCITS ETF</v>
      </c>
      <c r="B72" s="425" t="str">
        <f t="shared" si="7"/>
        <v>04029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Greece ASE UCITS ETF</v>
      </c>
      <c r="B73" s="425" t="str">
        <f t="shared" si="7"/>
        <v>04029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Greece ASE UCITS ETF</v>
      </c>
      <c r="B74" s="425" t="str">
        <f t="shared" si="7"/>
        <v>04029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Greece ASE UCITS ETF</v>
      </c>
      <c r="B75" s="425" t="str">
        <f t="shared" si="7"/>
        <v>04029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Greece ASE UCITS ETF</v>
      </c>
      <c r="B76" s="425" t="str">
        <f t="shared" si="7"/>
        <v>04029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6</v>
      </c>
    </row>
    <row r="77" spans="1:7" ht="15.75">
      <c r="A77" s="424" t="str">
        <f t="shared" si="6"/>
        <v>Expat Greece ASE UCITS ETF</v>
      </c>
      <c r="B77" s="425" t="str">
        <f t="shared" si="7"/>
        <v>04029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3103</v>
      </c>
    </row>
    <row r="78" spans="1:7" ht="15.75">
      <c r="A78" s="424" t="str">
        <f t="shared" si="6"/>
        <v>Expat Greece ASE UCITS ETF</v>
      </c>
      <c r="B78" s="425" t="str">
        <f t="shared" si="7"/>
        <v>04029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3109</v>
      </c>
    </row>
    <row r="79" spans="1:7" ht="15.75">
      <c r="A79" s="424" t="str">
        <f t="shared" si="6"/>
        <v>Expat Greece ASE UCITS ETF</v>
      </c>
      <c r="B79" s="425" t="str">
        <f t="shared" si="7"/>
        <v>04029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Greece ASE UCITS ETF</v>
      </c>
      <c r="B80" s="425" t="str">
        <f t="shared" si="7"/>
        <v>04029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Greece ASE UCITS ETF</v>
      </c>
      <c r="B81" s="425" t="str">
        <f t="shared" si="7"/>
        <v>04029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2154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Greece ASE UCITS ETF</v>
      </c>
      <c r="B83" s="425" t="str">
        <f aca="true" t="shared" si="10" ref="B83:B109">dfRG</f>
        <v>04029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Greece ASE UCITS ETF</v>
      </c>
      <c r="B84" s="425" t="str">
        <f t="shared" si="10"/>
        <v>04029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Greece ASE UCITS ETF</v>
      </c>
      <c r="B85" s="425" t="str">
        <f t="shared" si="10"/>
        <v>04029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2154</v>
      </c>
    </row>
    <row r="86" spans="1:7" ht="15.75">
      <c r="A86" s="424" t="str">
        <f t="shared" si="9"/>
        <v>Expat Greece ASE UCITS ETF</v>
      </c>
      <c r="B86" s="425" t="str">
        <f t="shared" si="10"/>
        <v>04029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5263</v>
      </c>
    </row>
    <row r="87" spans="1:7" ht="15.75">
      <c r="A87" s="424" t="str">
        <f t="shared" si="9"/>
        <v>Expat Greece ASE UCITS ETF</v>
      </c>
      <c r="B87" s="425" t="str">
        <f t="shared" si="10"/>
        <v>04029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105983</v>
      </c>
    </row>
    <row r="88" spans="1:7" ht="15.75">
      <c r="A88" s="424" t="str">
        <f t="shared" si="9"/>
        <v>Expat Greece ASE UCITS ETF</v>
      </c>
      <c r="B88" s="425" t="str">
        <f t="shared" si="10"/>
        <v>04029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Greece ASE UCITS ETF</v>
      </c>
      <c r="B89" s="425" t="str">
        <f t="shared" si="10"/>
        <v>04029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105983</v>
      </c>
    </row>
    <row r="90" spans="1:7" ht="15.75">
      <c r="A90" s="424" t="str">
        <f t="shared" si="9"/>
        <v>Expat Greece ASE UCITS ETF</v>
      </c>
      <c r="B90" s="425" t="str">
        <f t="shared" si="10"/>
        <v>04029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111246</v>
      </c>
    </row>
    <row r="91" spans="1:7" ht="15.75">
      <c r="A91" s="435" t="str">
        <f t="shared" si="9"/>
        <v>Expat Greece ASE UCITS ETF</v>
      </c>
      <c r="B91" s="436" t="str">
        <f t="shared" si="10"/>
        <v>04029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Greece ASE UCITS ETF</v>
      </c>
      <c r="B92" s="436" t="str">
        <f t="shared" si="10"/>
        <v>04029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Greece ASE UCITS ETF</v>
      </c>
      <c r="B93" s="436" t="str">
        <f t="shared" si="10"/>
        <v>04029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3127</v>
      </c>
    </row>
    <row r="94" spans="1:7" ht="31.5">
      <c r="A94" s="435" t="str">
        <f t="shared" si="9"/>
        <v>Expat Greece ASE UCITS ETF</v>
      </c>
      <c r="B94" s="436" t="str">
        <f t="shared" si="10"/>
        <v>04029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Greece ASE UCITS ETF</v>
      </c>
      <c r="B95" s="436" t="str">
        <f t="shared" si="10"/>
        <v>04029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108119</v>
      </c>
    </row>
    <row r="96" spans="1:7" ht="15.75">
      <c r="A96" s="435" t="str">
        <f t="shared" si="9"/>
        <v>Expat Greece ASE UCITS ETF</v>
      </c>
      <c r="B96" s="436" t="str">
        <f t="shared" si="10"/>
        <v>04029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Greece ASE UCITS ETF</v>
      </c>
      <c r="B97" s="436" t="str">
        <f t="shared" si="10"/>
        <v>04029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Greece ASE UCITS ETF</v>
      </c>
      <c r="B98" s="436" t="str">
        <f t="shared" si="10"/>
        <v>04029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Greece ASE UCITS ETF</v>
      </c>
      <c r="B99" s="436" t="str">
        <f t="shared" si="10"/>
        <v>04029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111246</v>
      </c>
    </row>
    <row r="100" spans="1:7" ht="15.75">
      <c r="A100" s="435" t="str">
        <f t="shared" si="9"/>
        <v>Expat Greece ASE UCITS ETF</v>
      </c>
      <c r="B100" s="436" t="str">
        <f t="shared" si="10"/>
        <v>04029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Greece ASE UCITS ETF</v>
      </c>
      <c r="B101" s="436" t="str">
        <f t="shared" si="10"/>
        <v>04029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Greece ASE UCITS ETF</v>
      </c>
      <c r="B102" s="436" t="str">
        <f t="shared" si="10"/>
        <v>04029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111246</v>
      </c>
    </row>
    <row r="103" spans="1:7" ht="15.75">
      <c r="A103" s="435" t="str">
        <f t="shared" si="9"/>
        <v>Expat Greece ASE UCITS ETF</v>
      </c>
      <c r="B103" s="436" t="str">
        <f t="shared" si="10"/>
        <v>04029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Greece ASE UCITS ETF</v>
      </c>
      <c r="B104" s="436" t="str">
        <f t="shared" si="10"/>
        <v>04029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Greece ASE UCITS ETF</v>
      </c>
      <c r="B105" s="436" t="str">
        <f t="shared" si="10"/>
        <v>04029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Greece ASE UCITS ETF</v>
      </c>
      <c r="B106" s="436" t="str">
        <f t="shared" si="10"/>
        <v>04029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111246</v>
      </c>
    </row>
    <row r="107" spans="1:7" ht="15.75">
      <c r="A107" s="447" t="str">
        <f t="shared" si="9"/>
        <v>Expat Greece ASE UCITS ETF</v>
      </c>
      <c r="B107" s="448" t="str">
        <f t="shared" si="10"/>
        <v>04029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Greece ASE UCITS ETF</v>
      </c>
      <c r="B108" s="448" t="str">
        <f t="shared" si="10"/>
        <v>04029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-36277</v>
      </c>
    </row>
    <row r="109" spans="1:7" ht="31.5">
      <c r="A109" s="447" t="str">
        <f t="shared" si="9"/>
        <v>Expat Greece ASE UCITS ETF</v>
      </c>
      <c r="B109" s="448" t="str">
        <f t="shared" si="10"/>
        <v>04029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Greece ASE UCITS ETF</v>
      </c>
      <c r="B110" s="448" t="str">
        <f aca="true" t="shared" si="13" ref="B110:B141">dfRG</f>
        <v>04029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Greece ASE UCITS ETF</v>
      </c>
      <c r="B111" s="448" t="str">
        <f t="shared" si="13"/>
        <v>04029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Greece ASE UCITS ETF</v>
      </c>
      <c r="B112" s="448" t="str">
        <f t="shared" si="13"/>
        <v>04029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Greece ASE UCITS ETF</v>
      </c>
      <c r="B113" s="448" t="str">
        <f t="shared" si="13"/>
        <v>04029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-2154</v>
      </c>
    </row>
    <row r="114" spans="1:7" ht="31.5">
      <c r="A114" s="447" t="str">
        <f t="shared" si="12"/>
        <v>Expat Greece ASE UCITS ETF</v>
      </c>
      <c r="B114" s="448" t="str">
        <f t="shared" si="13"/>
        <v>04029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-38431</v>
      </c>
    </row>
    <row r="115" spans="1:7" ht="15.75">
      <c r="A115" s="447" t="str">
        <f t="shared" si="12"/>
        <v>Expat Greece ASE UCITS ETF</v>
      </c>
      <c r="B115" s="448" t="str">
        <f t="shared" si="13"/>
        <v>04029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Greece ASE UCITS ETF</v>
      </c>
      <c r="B116" s="448" t="str">
        <f t="shared" si="13"/>
        <v>04029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Expat Greece ASE UCITS ETF</v>
      </c>
      <c r="B117" s="448" t="str">
        <f t="shared" si="13"/>
        <v>04029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Greece ASE UCITS ETF</v>
      </c>
      <c r="B118" s="448" t="str">
        <f t="shared" si="13"/>
        <v>04029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-89</v>
      </c>
    </row>
    <row r="119" spans="1:7" ht="15.75">
      <c r="A119" s="447" t="str">
        <f t="shared" si="12"/>
        <v>Expat Greece ASE UCITS ETF</v>
      </c>
      <c r="B119" s="448" t="str">
        <f t="shared" si="13"/>
        <v>04029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699</v>
      </c>
    </row>
    <row r="120" spans="1:7" ht="15.75">
      <c r="A120" s="447" t="str">
        <f t="shared" si="12"/>
        <v>Expat Greece ASE UCITS ETF</v>
      </c>
      <c r="B120" s="448" t="str">
        <f t="shared" si="13"/>
        <v>04029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-1668</v>
      </c>
    </row>
    <row r="121" spans="1:7" ht="15.75">
      <c r="A121" s="447" t="str">
        <f t="shared" si="12"/>
        <v>Expat Greece ASE UCITS ETF</v>
      </c>
      <c r="B121" s="448" t="str">
        <f t="shared" si="13"/>
        <v>04029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-1292</v>
      </c>
    </row>
    <row r="122" spans="1:7" ht="15.75">
      <c r="A122" s="447" t="str">
        <f t="shared" si="12"/>
        <v>Expat Greece ASE UCITS ETF</v>
      </c>
      <c r="B122" s="448" t="str">
        <f t="shared" si="13"/>
        <v>04029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-6</v>
      </c>
    </row>
    <row r="123" spans="1:7" ht="15.75">
      <c r="A123" s="447" t="str">
        <f t="shared" si="12"/>
        <v>Expat Greece ASE UCITS ETF</v>
      </c>
      <c r="B123" s="448" t="str">
        <f t="shared" si="13"/>
        <v>04029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Greece ASE UCITS ETF</v>
      </c>
      <c r="B124" s="448" t="str">
        <f t="shared" si="13"/>
        <v>04029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-2356</v>
      </c>
    </row>
    <row r="125" spans="1:7" ht="15.75">
      <c r="A125" s="447" t="str">
        <f t="shared" si="12"/>
        <v>Expat Greece ASE UCITS ETF</v>
      </c>
      <c r="B125" s="448" t="str">
        <f t="shared" si="13"/>
        <v>04029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Greece ASE UCITS ETF</v>
      </c>
      <c r="B126" s="448" t="str">
        <f t="shared" si="13"/>
        <v>04029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Greece ASE UCITS ETF</v>
      </c>
      <c r="B127" s="448" t="str">
        <f t="shared" si="13"/>
        <v>04029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Greece ASE UCITS ETF</v>
      </c>
      <c r="B128" s="448" t="str">
        <f t="shared" si="13"/>
        <v>04029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Greece ASE UCITS ETF</v>
      </c>
      <c r="B129" s="448" t="str">
        <f t="shared" si="13"/>
        <v>04029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Greece ASE UCITS ETF</v>
      </c>
      <c r="B130" s="448" t="str">
        <f t="shared" si="13"/>
        <v>04029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Greece ASE UCITS ETF</v>
      </c>
      <c r="B131" s="448" t="str">
        <f t="shared" si="13"/>
        <v>04029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Greece ASE UCITS ETF</v>
      </c>
      <c r="B132" s="448" t="str">
        <f t="shared" si="13"/>
        <v>04029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-40787</v>
      </c>
    </row>
    <row r="133" spans="1:7" ht="31.5">
      <c r="A133" s="447" t="str">
        <f t="shared" si="12"/>
        <v>Expat Greece ASE UCITS ETF</v>
      </c>
      <c r="B133" s="448" t="str">
        <f t="shared" si="13"/>
        <v>04029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54261</v>
      </c>
    </row>
    <row r="134" spans="1:7" ht="31.5">
      <c r="A134" s="447" t="str">
        <f t="shared" si="12"/>
        <v>Expat Greece ASE UCITS ETF</v>
      </c>
      <c r="B134" s="448" t="str">
        <f t="shared" si="13"/>
        <v>04029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13474</v>
      </c>
    </row>
    <row r="135" spans="1:7" ht="15.75">
      <c r="A135" s="447" t="str">
        <f t="shared" si="12"/>
        <v>Expat Greece ASE UCITS ETF</v>
      </c>
      <c r="B135" s="448" t="str">
        <f t="shared" si="13"/>
        <v>04029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13474</v>
      </c>
    </row>
    <row r="136" spans="1:7" ht="31.5">
      <c r="A136" s="435" t="str">
        <f t="shared" si="12"/>
        <v>Expat Greece ASE UCITS ETF</v>
      </c>
      <c r="B136" s="436" t="str">
        <f t="shared" si="13"/>
        <v>04029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Greece ASE UCITS ETF</v>
      </c>
      <c r="B137" s="436" t="str">
        <f t="shared" si="13"/>
        <v>04029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305061</v>
      </c>
    </row>
    <row r="138" spans="1:7" ht="31.5">
      <c r="A138" s="435" t="str">
        <f t="shared" si="12"/>
        <v>Expat Greece ASE UCITS ETF</v>
      </c>
      <c r="B138" s="436" t="str">
        <f t="shared" si="13"/>
        <v>04029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Greece ASE UCITS ETF</v>
      </c>
      <c r="B139" s="436" t="str">
        <f t="shared" si="13"/>
        <v>04029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Greece ASE UCITS ETF</v>
      </c>
      <c r="B140" s="436" t="str">
        <f t="shared" si="13"/>
        <v>04029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Greece ASE UCITS ETF</v>
      </c>
      <c r="B141" s="436" t="str">
        <f t="shared" si="13"/>
        <v>04029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305061</v>
      </c>
    </row>
    <row r="142" spans="1:7" ht="31.5">
      <c r="A142" s="435" t="str">
        <f aca="true" t="shared" si="15" ref="A142:A155">dfName</f>
        <v>Expat Greece ASE UCITS ETF</v>
      </c>
      <c r="B142" s="436" t="str">
        <f aca="true" t="shared" si="16" ref="B142:B155">dfRG</f>
        <v>04029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-36277</v>
      </c>
    </row>
    <row r="143" spans="1:7" ht="31.5">
      <c r="A143" s="435" t="str">
        <f t="shared" si="15"/>
        <v>Expat Greece ASE UCITS ETF</v>
      </c>
      <c r="B143" s="436" t="str">
        <f t="shared" si="16"/>
        <v>04029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18139</v>
      </c>
    </row>
    <row r="144" spans="1:7" ht="31.5">
      <c r="A144" s="435" t="str">
        <f t="shared" si="15"/>
        <v>Expat Greece ASE UCITS ETF</v>
      </c>
      <c r="B144" s="436" t="str">
        <f t="shared" si="16"/>
        <v>04029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-54416</v>
      </c>
    </row>
    <row r="145" spans="1:7" ht="31.5">
      <c r="A145" s="435" t="str">
        <f t="shared" si="15"/>
        <v>Expat Greece ASE UCITS ETF</v>
      </c>
      <c r="B145" s="436" t="str">
        <f t="shared" si="16"/>
        <v>04029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105983</v>
      </c>
    </row>
    <row r="146" spans="1:7" ht="31.5">
      <c r="A146" s="435" t="str">
        <f t="shared" si="15"/>
        <v>Expat Greece ASE UCITS ETF</v>
      </c>
      <c r="B146" s="436" t="str">
        <f t="shared" si="16"/>
        <v>04029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Greece ASE UCITS ETF</v>
      </c>
      <c r="B147" s="436" t="str">
        <f t="shared" si="16"/>
        <v>04029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Greece ASE UCITS ETF</v>
      </c>
      <c r="B148" s="436" t="str">
        <f t="shared" si="16"/>
        <v>04029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Greece ASE UCITS ETF</v>
      </c>
      <c r="B149" s="436" t="str">
        <f t="shared" si="16"/>
        <v>04029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Greece ASE UCITS ETF</v>
      </c>
      <c r="B150" s="436" t="str">
        <f t="shared" si="16"/>
        <v>04029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Greece ASE UCITS ETF</v>
      </c>
      <c r="B151" s="436" t="str">
        <f t="shared" si="16"/>
        <v>04029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Greece ASE UCITS ETF</v>
      </c>
      <c r="B152" s="436" t="str">
        <f t="shared" si="16"/>
        <v>04029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Greece ASE UCITS ETF</v>
      </c>
      <c r="B153" s="436" t="str">
        <f t="shared" si="16"/>
        <v>04029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Greece ASE UCITS ETF</v>
      </c>
      <c r="B154" s="436" t="str">
        <f t="shared" si="16"/>
        <v>04029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Greece ASE UCITS ETF</v>
      </c>
      <c r="B155" s="436" t="str">
        <f t="shared" si="16"/>
        <v>04029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Greece ASE UCITS ETF</v>
      </c>
      <c r="B157" s="436" t="str">
        <f aca="true" t="shared" si="19" ref="B157:B199">dfRG</f>
        <v>04029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374767</v>
      </c>
    </row>
    <row r="158" spans="1:7" ht="31.5">
      <c r="A158" s="435" t="str">
        <f t="shared" si="18"/>
        <v>Expat Greece ASE UCITS ETF</v>
      </c>
      <c r="B158" s="436" t="str">
        <f t="shared" si="19"/>
        <v>04029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Greece ASE UCITS ETF</v>
      </c>
      <c r="B159" s="436" t="str">
        <f t="shared" si="19"/>
        <v>04029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374767</v>
      </c>
    </row>
    <row r="160" spans="1:7" ht="15.75">
      <c r="A160" s="476" t="str">
        <f t="shared" si="18"/>
        <v>Expat Greece ASE UCITS ETF</v>
      </c>
      <c r="B160" s="477" t="str">
        <f t="shared" si="19"/>
        <v>04029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Greece ASE UCITS ETF</v>
      </c>
      <c r="B161" s="477" t="str">
        <f t="shared" si="19"/>
        <v>04029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220000</v>
      </c>
    </row>
    <row r="162" spans="1:7" ht="15.75">
      <c r="A162" s="476" t="str">
        <f t="shared" si="18"/>
        <v>Expat Greece ASE UCITS ETF</v>
      </c>
      <c r="B162" s="477" t="str">
        <f t="shared" si="19"/>
        <v>04029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200000</v>
      </c>
    </row>
    <row r="163" spans="1:7" ht="15.75">
      <c r="A163" s="476" t="str">
        <f t="shared" si="18"/>
        <v>Expat Greece ASE UCITS ETF</v>
      </c>
      <c r="B163" s="477" t="str">
        <f t="shared" si="19"/>
        <v>04029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10000</v>
      </c>
    </row>
    <row r="164" spans="1:7" ht="31.5">
      <c r="A164" s="476" t="str">
        <f t="shared" si="18"/>
        <v>Expat Greece ASE UCITS ETF</v>
      </c>
      <c r="B164" s="477" t="str">
        <f t="shared" si="19"/>
        <v>04029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9274</v>
      </c>
    </row>
    <row r="165" spans="1:7" ht="15.75">
      <c r="A165" s="476" t="str">
        <f t="shared" si="18"/>
        <v>Expat Greece ASE UCITS ETF</v>
      </c>
      <c r="B165" s="477" t="str">
        <f t="shared" si="19"/>
        <v>04029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30000</v>
      </c>
    </row>
    <row r="166" spans="1:7" ht="31.5">
      <c r="A166" s="476" t="str">
        <f t="shared" si="18"/>
        <v>Expat Greece ASE UCITS ETF</v>
      </c>
      <c r="B166" s="477" t="str">
        <f t="shared" si="19"/>
        <v>04029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27822</v>
      </c>
    </row>
    <row r="167" spans="1:7" ht="31.5">
      <c r="A167" s="476" t="str">
        <f t="shared" si="18"/>
        <v>Expat Greece ASE UCITS ETF</v>
      </c>
      <c r="B167" s="477" t="str">
        <f t="shared" si="19"/>
        <v>04029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0.7025</v>
      </c>
    </row>
    <row r="168" spans="1:7" ht="31.5">
      <c r="A168" s="476" t="str">
        <f t="shared" si="18"/>
        <v>Expat Greece ASE UCITS ETF</v>
      </c>
      <c r="B168" s="477" t="str">
        <f t="shared" si="19"/>
        <v>04029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0.9582</v>
      </c>
    </row>
    <row r="169" spans="1:7" ht="15.75">
      <c r="A169" s="476" t="str">
        <f t="shared" si="18"/>
        <v>Expat Greece ASE UCITS ETF</v>
      </c>
      <c r="B169" s="477" t="str">
        <f t="shared" si="19"/>
        <v>04029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1718</v>
      </c>
    </row>
    <row r="170" spans="1:7" ht="15.75">
      <c r="A170" s="476" t="str">
        <f t="shared" si="18"/>
        <v>Expat Greece ASE UCITS ETF</v>
      </c>
      <c r="B170" s="477" t="str">
        <f t="shared" si="19"/>
        <v>04029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1375</v>
      </c>
    </row>
    <row r="171" spans="1:7" ht="15.75">
      <c r="A171" s="476" t="str">
        <f t="shared" si="18"/>
        <v>Expat Greece ASE UCITS ETF</v>
      </c>
      <c r="B171" s="477" t="str">
        <f t="shared" si="19"/>
        <v>04029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Greece ASE UCITS ETF</v>
      </c>
      <c r="B172" s="477" t="str">
        <f t="shared" si="19"/>
        <v>04029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0.3698355968548963</v>
      </c>
    </row>
    <row r="173" spans="1:7" ht="15.75">
      <c r="A173" s="476" t="str">
        <f t="shared" si="18"/>
        <v>Expat Greece ASE UCITS ETF</v>
      </c>
      <c r="B173" s="477" t="str">
        <f t="shared" si="19"/>
        <v>04029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-0.03433717425393856</v>
      </c>
    </row>
    <row r="174" spans="1:7" ht="15.75">
      <c r="A174" s="476" t="str">
        <f t="shared" si="18"/>
        <v>Expat Greece ASE UCITS ETF</v>
      </c>
      <c r="B174" s="477" t="str">
        <f t="shared" si="19"/>
        <v>04029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0.06834652692607879</v>
      </c>
    </row>
    <row r="175" spans="1:7" ht="15.75">
      <c r="A175" s="476" t="str">
        <f t="shared" si="18"/>
        <v>Expat Greece ASE UCITS ETF</v>
      </c>
      <c r="B175" s="477" t="str">
        <f t="shared" si="19"/>
        <v>04029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0.24045364004007524</v>
      </c>
    </row>
    <row r="176" spans="1:7" ht="31.5">
      <c r="A176" s="447" t="str">
        <f t="shared" si="18"/>
        <v>Expat Greece ASE UCITS ETF</v>
      </c>
      <c r="B176" s="448" t="str">
        <f t="shared" si="19"/>
        <v>04029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Greece ASE UCITS ETF</v>
      </c>
      <c r="B177" s="448" t="str">
        <f t="shared" si="19"/>
        <v>04029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Greece ASE UCITS ETF</v>
      </c>
      <c r="B178" s="448" t="str">
        <f t="shared" si="19"/>
        <v>04029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Greece ASE UCITS ETF</v>
      </c>
      <c r="B179" s="448" t="str">
        <f t="shared" si="19"/>
        <v>04029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Greece ASE UCITS ETF</v>
      </c>
      <c r="B180" s="448" t="str">
        <f t="shared" si="19"/>
        <v>04029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Greece ASE UCITS ETF</v>
      </c>
      <c r="B181" s="448" t="str">
        <f t="shared" si="19"/>
        <v>04029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Greece ASE UCITS ETF</v>
      </c>
      <c r="B182" s="448" t="str">
        <f t="shared" si="19"/>
        <v>04029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Greece ASE UCITS ETF</v>
      </c>
      <c r="B183" s="468" t="str">
        <f t="shared" si="19"/>
        <v>04029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Greece ASE UCITS ETF</v>
      </c>
      <c r="B184" s="468" t="str">
        <f t="shared" si="19"/>
        <v>04029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Greece ASE UCITS ETF</v>
      </c>
      <c r="B185" s="468" t="str">
        <f t="shared" si="19"/>
        <v>04029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Greece ASE UCITS ETF</v>
      </c>
      <c r="B186" s="468" t="str">
        <f t="shared" si="19"/>
        <v>04029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2428</v>
      </c>
    </row>
    <row r="187" spans="1:7" ht="15.75">
      <c r="A187" s="467" t="str">
        <f t="shared" si="18"/>
        <v>Expat Greece ASE UCITS ETF</v>
      </c>
      <c r="B187" s="468" t="str">
        <f t="shared" si="19"/>
        <v>04029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Greece ASE UCITS ETF</v>
      </c>
      <c r="B188" s="468" t="str">
        <f t="shared" si="19"/>
        <v>04029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Greece ASE UCITS ETF</v>
      </c>
      <c r="B189" s="468" t="str">
        <f t="shared" si="19"/>
        <v>04029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Greece ASE UCITS ETF</v>
      </c>
      <c r="B190" s="468" t="str">
        <f t="shared" si="19"/>
        <v>04029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Greece ASE UCITS ETF</v>
      </c>
      <c r="B191" s="468" t="str">
        <f t="shared" si="19"/>
        <v>04029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Greece ASE UCITS ETF</v>
      </c>
      <c r="B192" s="468" t="str">
        <f t="shared" si="19"/>
        <v>04029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Greece ASE UCITS ETF</v>
      </c>
      <c r="B193" s="468" t="str">
        <f t="shared" si="19"/>
        <v>04029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Greece ASE UCITS ETF</v>
      </c>
      <c r="B194" s="468" t="str">
        <f t="shared" si="19"/>
        <v>04029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Greece ASE UCITS ETF</v>
      </c>
      <c r="B195" s="468" t="str">
        <f t="shared" si="19"/>
        <v>04029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Greece ASE UCITS ETF</v>
      </c>
      <c r="B196" s="468" t="str">
        <f t="shared" si="19"/>
        <v>04029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2428</v>
      </c>
    </row>
    <row r="197" spans="1:7" ht="15.75">
      <c r="A197" s="476" t="str">
        <f t="shared" si="18"/>
        <v>Expat Greece ASE UCITS ETF</v>
      </c>
      <c r="B197" s="477" t="str">
        <f t="shared" si="19"/>
        <v>04029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Greece ASE UCITS ETF</v>
      </c>
      <c r="B198" s="477" t="str">
        <f t="shared" si="19"/>
        <v>04029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Greece ASE UCITS ETF</v>
      </c>
      <c r="B199" s="477" t="str">
        <f t="shared" si="19"/>
        <v>04029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534</v>
      </c>
    </row>
    <row r="200" spans="1:7" ht="15.75">
      <c r="A200" s="476" t="str">
        <f aca="true" t="shared" si="21" ref="A200:A212">dfName</f>
        <v>Expat Greece ASE UCITS ETF</v>
      </c>
      <c r="B200" s="477" t="str">
        <f aca="true" t="shared" si="22" ref="B200:B212">dfRG</f>
        <v>04029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219</v>
      </c>
    </row>
    <row r="201" spans="1:7" ht="15.75">
      <c r="A201" s="476" t="str">
        <f t="shared" si="21"/>
        <v>Expat Greece ASE UCITS ETF</v>
      </c>
      <c r="B201" s="477" t="str">
        <f t="shared" si="22"/>
        <v>04029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315</v>
      </c>
    </row>
    <row r="202" spans="1:7" ht="15.75">
      <c r="A202" s="476" t="str">
        <f t="shared" si="21"/>
        <v>Expat Greece ASE UCITS ETF</v>
      </c>
      <c r="B202" s="477" t="str">
        <f t="shared" si="22"/>
        <v>04029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Greece ASE UCITS ETF</v>
      </c>
      <c r="B203" s="477" t="str">
        <f t="shared" si="22"/>
        <v>04029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Greece ASE UCITS ETF</v>
      </c>
      <c r="B204" s="477" t="str">
        <f t="shared" si="22"/>
        <v>04029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Greece ASE UCITS ETF</v>
      </c>
      <c r="B205" s="477" t="str">
        <f t="shared" si="22"/>
        <v>04029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Greece ASE UCITS ETF</v>
      </c>
      <c r="B206" s="477" t="str">
        <f t="shared" si="22"/>
        <v>04029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Greece ASE UCITS ETF</v>
      </c>
      <c r="B207" s="477" t="str">
        <f t="shared" si="22"/>
        <v>04029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Greece ASE UCITS ETF</v>
      </c>
      <c r="B208" s="477" t="str">
        <f t="shared" si="22"/>
        <v>04029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Greece ASE UCITS ETF</v>
      </c>
      <c r="B209" s="477" t="str">
        <f t="shared" si="22"/>
        <v>04029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Greece ASE UCITS ETF</v>
      </c>
      <c r="B210" s="477" t="str">
        <f t="shared" si="22"/>
        <v>04029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Greece ASE UCITS ETF</v>
      </c>
      <c r="B211" s="477" t="str">
        <f t="shared" si="22"/>
        <v>04029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Greece ASE UCITS ETF</v>
      </c>
      <c r="B212" s="486" t="str">
        <f t="shared" si="22"/>
        <v>04029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534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391166</v>
      </c>
      <c r="H11" s="251">
        <v>430283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-2770</v>
      </c>
      <c r="H13" s="231">
        <v>-5610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-2770</v>
      </c>
      <c r="H16" s="252">
        <f>SUM(H13:H15)</f>
        <v>-5610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-119612</v>
      </c>
      <c r="H18" s="244">
        <f>SUM(H19:H20)</f>
        <v>-102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-119612</v>
      </c>
      <c r="H20" s="231">
        <v>-102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105983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13474</v>
      </c>
      <c r="D22" s="286">
        <v>54261</v>
      </c>
      <c r="E22" s="287" t="s">
        <v>990</v>
      </c>
      <c r="F22" s="230" t="s">
        <v>991</v>
      </c>
      <c r="G22" s="231"/>
      <c r="H22" s="231">
        <v>-119510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-13629</v>
      </c>
      <c r="H23" s="252">
        <f>H19+H21+H20+H22</f>
        <v>-119612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374767</v>
      </c>
      <c r="H24" s="252">
        <f>H11+H16+H23</f>
        <v>305061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13474</v>
      </c>
      <c r="D25" s="252">
        <f>SUM(D21:D24)</f>
        <v>54261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359399</v>
      </c>
      <c r="D27" s="244">
        <f>SUM(D28:D31)</f>
        <v>251280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359399</v>
      </c>
      <c r="D28" s="231">
        <v>251280</v>
      </c>
      <c r="E28" s="125" t="s">
        <v>125</v>
      </c>
      <c r="F28" s="262" t="s">
        <v>208</v>
      </c>
      <c r="G28" s="244">
        <f>SUM(G29:G31)</f>
        <v>534</v>
      </c>
      <c r="H28" s="244">
        <f>SUM(H29:H31)</f>
        <v>480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219</v>
      </c>
      <c r="H29" s="258">
        <v>214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315</v>
      </c>
      <c r="H30" s="258">
        <v>266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359399</v>
      </c>
      <c r="D37" s="243">
        <f>SUM(D32:D36)+D27</f>
        <v>251280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534</v>
      </c>
      <c r="H40" s="259">
        <f>SUM(H32:H39)+H28+H27</f>
        <v>480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2428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2428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375301</v>
      </c>
      <c r="D45" s="259">
        <f>D25+D37+D43+D44</f>
        <v>305541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375301</v>
      </c>
      <c r="D47" s="613">
        <f>D18+D45</f>
        <v>305541</v>
      </c>
      <c r="E47" s="264" t="s">
        <v>35</v>
      </c>
      <c r="F47" s="223" t="s">
        <v>221</v>
      </c>
      <c r="G47" s="614">
        <f>G24+G40</f>
        <v>375301</v>
      </c>
      <c r="H47" s="614">
        <f>H24+H40</f>
        <v>305541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43649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3127</v>
      </c>
      <c r="H12" s="245">
        <v>4622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>
        <v>33558</v>
      </c>
      <c r="E14" s="136" t="s">
        <v>940</v>
      </c>
      <c r="F14" s="374" t="s">
        <v>813</v>
      </c>
      <c r="G14" s="245">
        <v>108119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6</v>
      </c>
      <c r="D15" s="245">
        <v>24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3103</v>
      </c>
      <c r="D16" s="245">
        <v>4068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3109</v>
      </c>
      <c r="D18" s="248">
        <f>SUM(D12:D16)</f>
        <v>37650</v>
      </c>
      <c r="E18" s="138" t="s">
        <v>20</v>
      </c>
      <c r="F18" s="375" t="s">
        <v>817</v>
      </c>
      <c r="G18" s="248">
        <f>SUM(G12:G17)</f>
        <v>111246</v>
      </c>
      <c r="H18" s="248">
        <f>SUM(H12:H17)</f>
        <v>4622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2154</v>
      </c>
      <c r="D21" s="245">
        <v>4942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2154</v>
      </c>
      <c r="D25" s="248">
        <f>SUM(D20:D24)</f>
        <v>4942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5263</v>
      </c>
      <c r="D26" s="248">
        <f>D18+D25</f>
        <v>42592</v>
      </c>
      <c r="E26" s="250" t="s">
        <v>40</v>
      </c>
      <c r="F26" s="375" t="s">
        <v>819</v>
      </c>
      <c r="G26" s="248">
        <f>G18+G25</f>
        <v>111246</v>
      </c>
      <c r="H26" s="248">
        <f>H18+H25</f>
        <v>4622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105983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37970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105983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37970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111246</v>
      </c>
      <c r="D30" s="248">
        <f>D26+D28+D29</f>
        <v>42592</v>
      </c>
      <c r="E30" s="250" t="s">
        <v>827</v>
      </c>
      <c r="F30" s="375" t="s">
        <v>822</v>
      </c>
      <c r="G30" s="248">
        <f>G26+G29</f>
        <v>111246</v>
      </c>
      <c r="H30" s="248">
        <f>H26+H29</f>
        <v>42592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GREECE ASE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43649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18138</v>
      </c>
      <c r="D13" s="525">
        <v>-54415</v>
      </c>
      <c r="E13" s="526">
        <f>SUM(C13:D13)</f>
        <v>-36277</v>
      </c>
      <c r="F13" s="525">
        <v>439290</v>
      </c>
      <c r="G13" s="525">
        <v>-78734</v>
      </c>
      <c r="H13" s="526">
        <f>SUM(F13:G13)</f>
        <v>360556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-2154</v>
      </c>
      <c r="E18" s="526">
        <f t="shared" si="0"/>
        <v>-2154</v>
      </c>
      <c r="F18" s="525"/>
      <c r="G18" s="525">
        <v>-4942</v>
      </c>
      <c r="H18" s="526">
        <f t="shared" si="1"/>
        <v>-4942</v>
      </c>
    </row>
    <row r="19" spans="1:8" ht="21" customHeight="1">
      <c r="A19" s="522" t="s">
        <v>985</v>
      </c>
      <c r="B19" s="241" t="s">
        <v>836</v>
      </c>
      <c r="C19" s="529">
        <f>SUM(C13:C14,C16:C18)</f>
        <v>18138</v>
      </c>
      <c r="D19" s="529">
        <f>SUM(D13:D14,D16:D18)</f>
        <v>-56569</v>
      </c>
      <c r="E19" s="526">
        <f t="shared" si="0"/>
        <v>-38431</v>
      </c>
      <c r="F19" s="529">
        <f>SUM(F13:F14,F16:F18)</f>
        <v>439290</v>
      </c>
      <c r="G19" s="529">
        <f>SUM(G13:G14,G16:G18)</f>
        <v>-83676</v>
      </c>
      <c r="H19" s="526">
        <f t="shared" si="1"/>
        <v>355614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/>
      <c r="E21" s="526">
        <f>SUM(C21:D21)</f>
        <v>0</v>
      </c>
      <c r="F21" s="525"/>
      <c r="G21" s="525">
        <v>-360548</v>
      </c>
      <c r="H21" s="526">
        <f>SUM(F21:G21)</f>
        <v>-360548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-11-78</f>
        <v>-89</v>
      </c>
      <c r="E23" s="526">
        <f t="shared" si="2"/>
        <v>-89</v>
      </c>
      <c r="F23" s="525"/>
      <c r="G23" s="525">
        <v>-303</v>
      </c>
      <c r="H23" s="526">
        <f t="shared" si="3"/>
        <v>-303</v>
      </c>
    </row>
    <row r="24" spans="1:8" ht="12.75">
      <c r="A24" s="524" t="s">
        <v>961</v>
      </c>
      <c r="B24" s="95" t="s">
        <v>840</v>
      </c>
      <c r="C24" s="525">
        <v>699</v>
      </c>
      <c r="D24" s="525"/>
      <c r="E24" s="526">
        <f t="shared" si="2"/>
        <v>699</v>
      </c>
      <c r="F24" s="525">
        <v>1594</v>
      </c>
      <c r="G24" s="525"/>
      <c r="H24" s="526">
        <f t="shared" si="3"/>
        <v>1594</v>
      </c>
    </row>
    <row r="25" spans="1:8" ht="12.75">
      <c r="A25" s="532" t="s">
        <v>962</v>
      </c>
      <c r="B25" s="95" t="s">
        <v>841</v>
      </c>
      <c r="C25" s="525"/>
      <c r="D25" s="525">
        <v>-1668</v>
      </c>
      <c r="E25" s="526">
        <f t="shared" si="2"/>
        <v>-1668</v>
      </c>
      <c r="F25" s="525"/>
      <c r="G25" s="525">
        <v>-4100</v>
      </c>
      <c r="H25" s="526">
        <f t="shared" si="3"/>
        <v>-4100</v>
      </c>
    </row>
    <row r="26" spans="1:8" ht="12.75">
      <c r="A26" s="532" t="s">
        <v>963</v>
      </c>
      <c r="B26" s="95" t="s">
        <v>842</v>
      </c>
      <c r="C26" s="525"/>
      <c r="D26" s="525">
        <v>-1292</v>
      </c>
      <c r="E26" s="526">
        <f t="shared" si="2"/>
        <v>-1292</v>
      </c>
      <c r="F26" s="525"/>
      <c r="G26" s="525">
        <v>-1977</v>
      </c>
      <c r="H26" s="526">
        <f t="shared" si="3"/>
        <v>-1977</v>
      </c>
    </row>
    <row r="27" spans="1:8" ht="12.75">
      <c r="A27" s="528" t="s">
        <v>964</v>
      </c>
      <c r="B27" s="95" t="s">
        <v>843</v>
      </c>
      <c r="C27" s="525"/>
      <c r="D27" s="525">
        <v>-6</v>
      </c>
      <c r="E27" s="526">
        <f t="shared" si="2"/>
        <v>-6</v>
      </c>
      <c r="F27" s="525"/>
      <c r="G27" s="525">
        <v>-24</v>
      </c>
      <c r="H27" s="526">
        <f t="shared" si="3"/>
        <v>-24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35</v>
      </c>
      <c r="G28" s="525">
        <v>-1106</v>
      </c>
      <c r="H28" s="526">
        <f t="shared" si="3"/>
        <v>-1071</v>
      </c>
    </row>
    <row r="29" spans="1:8" ht="21" customHeight="1">
      <c r="A29" s="522" t="s">
        <v>115</v>
      </c>
      <c r="B29" s="241" t="s">
        <v>845</v>
      </c>
      <c r="C29" s="529">
        <f>SUM(C21:C28)</f>
        <v>699</v>
      </c>
      <c r="D29" s="529">
        <f>SUM(D21:D28)</f>
        <v>-3055</v>
      </c>
      <c r="E29" s="526">
        <f t="shared" si="2"/>
        <v>-2356</v>
      </c>
      <c r="F29" s="529">
        <f>SUM(F21:F28)</f>
        <v>1629</v>
      </c>
      <c r="G29" s="529">
        <f>SUM(G21:G28)</f>
        <v>-368058</v>
      </c>
      <c r="H29" s="526">
        <f t="shared" si="3"/>
        <v>-366429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18837</v>
      </c>
      <c r="D37" s="529">
        <f t="shared" si="5"/>
        <v>-59624</v>
      </c>
      <c r="E37" s="529">
        <f t="shared" si="5"/>
        <v>-40787</v>
      </c>
      <c r="F37" s="529">
        <f t="shared" si="5"/>
        <v>440919</v>
      </c>
      <c r="G37" s="529">
        <f t="shared" si="5"/>
        <v>-451734</v>
      </c>
      <c r="H37" s="529">
        <f t="shared" si="5"/>
        <v>-10815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54261</v>
      </c>
      <c r="F38" s="529"/>
      <c r="G38" s="529"/>
      <c r="H38" s="535">
        <v>118774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13474</v>
      </c>
      <c r="F39" s="529"/>
      <c r="G39" s="529"/>
      <c r="H39" s="529">
        <f>SUM(H37:H38)</f>
        <v>107959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13474</v>
      </c>
      <c r="F40" s="526"/>
      <c r="G40" s="526"/>
      <c r="H40" s="525">
        <v>107959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430283</v>
      </c>
      <c r="D14" s="615">
        <f>'1-SB'!H13</f>
        <v>-5610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-119612</v>
      </c>
      <c r="I14" s="615">
        <f aca="true" t="shared" si="0" ref="I14:I36">SUM(C14:H14)</f>
        <v>305061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430283</v>
      </c>
      <c r="D18" s="616">
        <f t="shared" si="2"/>
        <v>-5610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-119612</v>
      </c>
      <c r="I18" s="615">
        <f t="shared" si="0"/>
        <v>305061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-39117</v>
      </c>
      <c r="D19" s="616">
        <f t="shared" si="3"/>
        <v>2840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-36277</v>
      </c>
      <c r="J19" s="105"/>
    </row>
    <row r="20" spans="1:10" ht="15">
      <c r="A20" s="205" t="s">
        <v>225</v>
      </c>
      <c r="B20" s="82" t="s">
        <v>863</v>
      </c>
      <c r="C20" s="236">
        <v>19558</v>
      </c>
      <c r="D20" s="236">
        <v>-1419</v>
      </c>
      <c r="E20" s="236"/>
      <c r="F20" s="236"/>
      <c r="G20" s="236"/>
      <c r="H20" s="236"/>
      <c r="I20" s="615">
        <f t="shared" si="0"/>
        <v>18139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4259</v>
      </c>
      <c r="E21" s="236"/>
      <c r="F21" s="236"/>
      <c r="G21" s="236"/>
      <c r="H21" s="236"/>
      <c r="I21" s="615">
        <f t="shared" si="0"/>
        <v>-54416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105983</v>
      </c>
      <c r="H22" s="616">
        <f>'1-SB'!G22</f>
        <v>0</v>
      </c>
      <c r="I22" s="615">
        <f t="shared" si="0"/>
        <v>105983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391166</v>
      </c>
      <c r="D34" s="616">
        <f t="shared" si="7"/>
        <v>-2770</v>
      </c>
      <c r="E34" s="616">
        <f t="shared" si="7"/>
        <v>0</v>
      </c>
      <c r="F34" s="616">
        <f t="shared" si="7"/>
        <v>0</v>
      </c>
      <c r="G34" s="616">
        <f t="shared" si="7"/>
        <v>105983</v>
      </c>
      <c r="H34" s="616">
        <f t="shared" si="7"/>
        <v>-119612</v>
      </c>
      <c r="I34" s="615">
        <f t="shared" si="0"/>
        <v>374767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391166</v>
      </c>
      <c r="D36" s="619">
        <f t="shared" si="8"/>
        <v>-2770</v>
      </c>
      <c r="E36" s="619">
        <f t="shared" si="8"/>
        <v>0</v>
      </c>
      <c r="F36" s="619">
        <f t="shared" si="8"/>
        <v>0</v>
      </c>
      <c r="G36" s="619">
        <f t="shared" si="8"/>
        <v>105983</v>
      </c>
      <c r="H36" s="619">
        <f t="shared" si="8"/>
        <v>-119612</v>
      </c>
      <c r="I36" s="615">
        <f t="shared" si="0"/>
        <v>374767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GREECE ASE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220000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200000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9274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27822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0.7025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0.9582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1718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1375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0.3698355968548963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-0.03433717425393856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0.06834652692607879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0.24045364004007524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43649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2428</v>
      </c>
      <c r="D15" s="242">
        <v>2428</v>
      </c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2428</v>
      </c>
      <c r="D25" s="285">
        <f>D13+D14+D15+D16+D20+D24</f>
        <v>2428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534</v>
      </c>
      <c r="D33" s="285">
        <f>SUM(D34:D36)</f>
        <v>534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219</v>
      </c>
      <c r="D34" s="242">
        <v>219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315</v>
      </c>
      <c r="D35" s="242">
        <v>315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534</v>
      </c>
      <c r="D46" s="285">
        <f>SUM(D32+D33+D37+D38+D39+D40+D41+D42+D43+D44)</f>
        <v>534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43646</v>
      </c>
      <c r="D12" s="53">
        <v>1</v>
      </c>
      <c r="E12" s="53" t="s">
        <v>1493</v>
      </c>
      <c r="F12" s="53" t="s">
        <v>1494</v>
      </c>
      <c r="G12" s="54" t="s">
        <v>263</v>
      </c>
      <c r="H12" s="54" t="s">
        <v>447</v>
      </c>
      <c r="I12" s="579" t="s">
        <v>776</v>
      </c>
      <c r="J12" s="54" t="s">
        <v>1495</v>
      </c>
      <c r="K12" s="54" t="s">
        <v>1496</v>
      </c>
      <c r="L12" s="54" t="s">
        <v>1497</v>
      </c>
      <c r="M12" s="54" t="s">
        <v>1497</v>
      </c>
      <c r="N12" s="299">
        <v>770</v>
      </c>
      <c r="O12" s="580" t="s">
        <v>1085</v>
      </c>
      <c r="P12" s="299">
        <v>9.85</v>
      </c>
      <c r="Q12" s="299">
        <v>0</v>
      </c>
      <c r="R12" s="81">
        <v>1.95583</v>
      </c>
      <c r="S12" s="55" t="s">
        <v>1497</v>
      </c>
      <c r="T12" s="306">
        <v>14833.99</v>
      </c>
      <c r="U12" s="306">
        <v>14834</v>
      </c>
      <c r="V12" s="308">
        <f>U12/'1-SB'!C$47</f>
        <v>0.03952560744575687</v>
      </c>
      <c r="W12" s="599">
        <v>2.413793103448276E-06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43646</v>
      </c>
      <c r="D13" s="56">
        <v>2</v>
      </c>
      <c r="E13" s="56" t="s">
        <v>1498</v>
      </c>
      <c r="F13" s="56" t="s">
        <v>1499</v>
      </c>
      <c r="G13" s="57" t="s">
        <v>263</v>
      </c>
      <c r="H13" s="57" t="s">
        <v>447</v>
      </c>
      <c r="I13" s="57" t="s">
        <v>776</v>
      </c>
      <c r="J13" s="57" t="s">
        <v>1495</v>
      </c>
      <c r="K13" s="57" t="s">
        <v>1500</v>
      </c>
      <c r="L13" s="57" t="s">
        <v>1497</v>
      </c>
      <c r="M13" s="57" t="s">
        <v>1497</v>
      </c>
      <c r="N13" s="300">
        <v>405</v>
      </c>
      <c r="O13" s="58" t="s">
        <v>1085</v>
      </c>
      <c r="P13" s="300">
        <v>22.5</v>
      </c>
      <c r="Q13" s="300">
        <v>0</v>
      </c>
      <c r="R13" s="294">
        <v>1.95583</v>
      </c>
      <c r="S13" s="46" t="s">
        <v>1497</v>
      </c>
      <c r="T13" s="307">
        <v>17822.49</v>
      </c>
      <c r="U13" s="307">
        <v>17822</v>
      </c>
      <c r="V13" s="309">
        <f>U13/'1-SB'!C$47</f>
        <v>0.04748721692721309</v>
      </c>
      <c r="W13" s="598">
        <v>3.6557962242936596E-06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43646</v>
      </c>
      <c r="D14" s="56">
        <v>3</v>
      </c>
      <c r="E14" s="56" t="s">
        <v>1501</v>
      </c>
      <c r="F14" s="56" t="s">
        <v>1502</v>
      </c>
      <c r="G14" s="57" t="s">
        <v>263</v>
      </c>
      <c r="H14" s="57" t="s">
        <v>447</v>
      </c>
      <c r="I14" s="57" t="s">
        <v>776</v>
      </c>
      <c r="J14" s="57" t="s">
        <v>1495</v>
      </c>
      <c r="K14" s="57" t="s">
        <v>1503</v>
      </c>
      <c r="L14" s="57" t="s">
        <v>1497</v>
      </c>
      <c r="M14" s="57" t="s">
        <v>1497</v>
      </c>
      <c r="N14" s="300">
        <v>295</v>
      </c>
      <c r="O14" s="58" t="s">
        <v>1085</v>
      </c>
      <c r="P14" s="300">
        <v>17.16</v>
      </c>
      <c r="Q14" s="300">
        <v>0</v>
      </c>
      <c r="R14" s="294">
        <v>1.95583</v>
      </c>
      <c r="S14" s="46" t="s">
        <v>1497</v>
      </c>
      <c r="T14" s="307">
        <v>9900.8</v>
      </c>
      <c r="U14" s="307">
        <v>9901</v>
      </c>
      <c r="V14" s="309">
        <f>U14/'1-SB'!C$47</f>
        <v>0.026381491123125173</v>
      </c>
      <c r="W14" s="598">
        <v>3.828008586365999E-06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43646</v>
      </c>
      <c r="D15" s="56">
        <v>4</v>
      </c>
      <c r="E15" s="56" t="s">
        <v>1504</v>
      </c>
      <c r="F15" s="56" t="s">
        <v>1505</v>
      </c>
      <c r="G15" s="57" t="s">
        <v>263</v>
      </c>
      <c r="H15" s="57" t="s">
        <v>447</v>
      </c>
      <c r="I15" s="57" t="s">
        <v>776</v>
      </c>
      <c r="J15" s="57" t="s">
        <v>1495</v>
      </c>
      <c r="K15" s="57" t="s">
        <v>1506</v>
      </c>
      <c r="L15" s="57" t="s">
        <v>1497</v>
      </c>
      <c r="M15" s="57" t="s">
        <v>1497</v>
      </c>
      <c r="N15" s="300">
        <v>380</v>
      </c>
      <c r="O15" s="58" t="s">
        <v>1085</v>
      </c>
      <c r="P15" s="300">
        <v>9.25</v>
      </c>
      <c r="Q15" s="300">
        <v>0</v>
      </c>
      <c r="R15" s="294">
        <v>1.95583</v>
      </c>
      <c r="S15" s="46" t="s">
        <v>1497</v>
      </c>
      <c r="T15" s="307">
        <v>6874.74</v>
      </c>
      <c r="U15" s="307">
        <v>6875</v>
      </c>
      <c r="V15" s="309">
        <f>U15/'1-SB'!C$47</f>
        <v>0.01831862957999046</v>
      </c>
      <c r="W15" s="598">
        <v>1.2433123496563396E-06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43646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447</v>
      </c>
      <c r="I16" s="57" t="s">
        <v>776</v>
      </c>
      <c r="J16" s="57" t="s">
        <v>1495</v>
      </c>
      <c r="K16" s="57" t="s">
        <v>1509</v>
      </c>
      <c r="L16" s="57" t="s">
        <v>1497</v>
      </c>
      <c r="M16" s="57" t="s">
        <v>1497</v>
      </c>
      <c r="N16" s="300">
        <v>500</v>
      </c>
      <c r="O16" s="58" t="s">
        <v>1085</v>
      </c>
      <c r="P16" s="300">
        <v>5.61</v>
      </c>
      <c r="Q16" s="300">
        <v>0</v>
      </c>
      <c r="R16" s="294">
        <v>1.95583</v>
      </c>
      <c r="S16" s="46" t="s">
        <v>1497</v>
      </c>
      <c r="T16" s="307">
        <v>5486.1</v>
      </c>
      <c r="U16" s="307">
        <v>5486</v>
      </c>
      <c r="V16" s="309">
        <f>U16/'1-SB'!C$47</f>
        <v>0.01461760027284766</v>
      </c>
      <c r="W16" s="598">
        <v>4.834500963617567E-06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43646</v>
      </c>
      <c r="D17" s="56">
        <v>6</v>
      </c>
      <c r="E17" s="56" t="s">
        <v>1510</v>
      </c>
      <c r="F17" s="56" t="s">
        <v>1511</v>
      </c>
      <c r="G17" s="57" t="s">
        <v>263</v>
      </c>
      <c r="H17" s="57" t="s">
        <v>447</v>
      </c>
      <c r="I17" s="57" t="s">
        <v>776</v>
      </c>
      <c r="J17" s="57" t="s">
        <v>1495</v>
      </c>
      <c r="K17" s="57" t="s">
        <v>1512</v>
      </c>
      <c r="L17" s="57" t="s">
        <v>1497</v>
      </c>
      <c r="M17" s="57" t="s">
        <v>1497</v>
      </c>
      <c r="N17" s="300">
        <v>800</v>
      </c>
      <c r="O17" s="58" t="s">
        <v>1085</v>
      </c>
      <c r="P17" s="300">
        <v>4.9</v>
      </c>
      <c r="Q17" s="300">
        <v>0</v>
      </c>
      <c r="R17" s="294">
        <v>1.95583</v>
      </c>
      <c r="S17" s="46" t="s">
        <v>1497</v>
      </c>
      <c r="T17" s="307">
        <v>7666.85</v>
      </c>
      <c r="U17" s="307">
        <v>7667</v>
      </c>
      <c r="V17" s="309">
        <f>U17/'1-SB'!C$47</f>
        <v>0.020428935707605362</v>
      </c>
      <c r="W17" s="598">
        <v>1.3201537979174575E-05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43646</v>
      </c>
      <c r="D18" s="56">
        <v>7</v>
      </c>
      <c r="E18" s="56" t="s">
        <v>1513</v>
      </c>
      <c r="F18" s="56" t="s">
        <v>1514</v>
      </c>
      <c r="G18" s="57" t="s">
        <v>263</v>
      </c>
      <c r="H18" s="57" t="s">
        <v>447</v>
      </c>
      <c r="I18" s="57" t="s">
        <v>776</v>
      </c>
      <c r="J18" s="57" t="s">
        <v>1495</v>
      </c>
      <c r="K18" s="57" t="s">
        <v>1515</v>
      </c>
      <c r="L18" s="57" t="s">
        <v>1497</v>
      </c>
      <c r="M18" s="57" t="s">
        <v>1497</v>
      </c>
      <c r="N18" s="300">
        <v>1300</v>
      </c>
      <c r="O18" s="58" t="s">
        <v>1085</v>
      </c>
      <c r="P18" s="300">
        <v>1.89</v>
      </c>
      <c r="Q18" s="300">
        <v>0</v>
      </c>
      <c r="R18" s="294">
        <v>1.95583</v>
      </c>
      <c r="S18" s="46" t="s">
        <v>1497</v>
      </c>
      <c r="T18" s="307">
        <v>4805.47</v>
      </c>
      <c r="U18" s="307">
        <v>4805</v>
      </c>
      <c r="V18" s="309">
        <f>U18/'1-SB'!C$47</f>
        <v>0.012803056746451515</v>
      </c>
      <c r="W18" s="598">
        <v>5.603448275862069E-06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43646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447</v>
      </c>
      <c r="I19" s="57" t="s">
        <v>776</v>
      </c>
      <c r="J19" s="57" t="s">
        <v>1495</v>
      </c>
      <c r="K19" s="57" t="s">
        <v>1518</v>
      </c>
      <c r="L19" s="57" t="s">
        <v>1497</v>
      </c>
      <c r="M19" s="57" t="s">
        <v>1497</v>
      </c>
      <c r="N19" s="300">
        <v>12600</v>
      </c>
      <c r="O19" s="58" t="s">
        <v>1085</v>
      </c>
      <c r="P19" s="300">
        <v>1.76</v>
      </c>
      <c r="Q19" s="300">
        <v>0</v>
      </c>
      <c r="R19" s="294">
        <v>1.95583</v>
      </c>
      <c r="S19" s="46" t="s">
        <v>1497</v>
      </c>
      <c r="T19" s="307">
        <v>43372.49</v>
      </c>
      <c r="U19" s="307">
        <v>43372</v>
      </c>
      <c r="V19" s="309">
        <f>U19/'1-SB'!C$47</f>
        <v>0.11556590576630492</v>
      </c>
      <c r="W19" s="598">
        <v>9.867601953565845E-07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43646</v>
      </c>
      <c r="D20" s="56">
        <v>9</v>
      </c>
      <c r="E20" s="56" t="s">
        <v>1519</v>
      </c>
      <c r="F20" s="56" t="s">
        <v>1520</v>
      </c>
      <c r="G20" s="57" t="s">
        <v>263</v>
      </c>
      <c r="H20" s="57" t="s">
        <v>447</v>
      </c>
      <c r="I20" s="57" t="s">
        <v>776</v>
      </c>
      <c r="J20" s="57" t="s">
        <v>1495</v>
      </c>
      <c r="K20" s="57" t="s">
        <v>1521</v>
      </c>
      <c r="L20" s="57" t="s">
        <v>1497</v>
      </c>
      <c r="M20" s="57" t="s">
        <v>1497</v>
      </c>
      <c r="N20" s="300">
        <v>22440</v>
      </c>
      <c r="O20" s="58" t="s">
        <v>1085</v>
      </c>
      <c r="P20" s="300">
        <v>0.865</v>
      </c>
      <c r="Q20" s="300">
        <v>0</v>
      </c>
      <c r="R20" s="294">
        <v>1.95583</v>
      </c>
      <c r="S20" s="46" t="s">
        <v>1497</v>
      </c>
      <c r="T20" s="307">
        <v>37963.83</v>
      </c>
      <c r="U20" s="307">
        <v>37964</v>
      </c>
      <c r="V20" s="309">
        <f>U20/'1-SB'!C$47</f>
        <v>0.10115613867269205</v>
      </c>
      <c r="W20" s="598">
        <v>1.0265330593633707E-05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43646</v>
      </c>
      <c r="D21" s="56">
        <v>10</v>
      </c>
      <c r="E21" s="56" t="s">
        <v>1522</v>
      </c>
      <c r="F21" s="56" t="s">
        <v>1523</v>
      </c>
      <c r="G21" s="57" t="s">
        <v>263</v>
      </c>
      <c r="H21" s="57" t="s">
        <v>447</v>
      </c>
      <c r="I21" s="57" t="s">
        <v>776</v>
      </c>
      <c r="J21" s="57" t="s">
        <v>1495</v>
      </c>
      <c r="K21" s="57" t="s">
        <v>1524</v>
      </c>
      <c r="L21" s="57" t="s">
        <v>1497</v>
      </c>
      <c r="M21" s="57" t="s">
        <v>1497</v>
      </c>
      <c r="N21" s="300">
        <v>895</v>
      </c>
      <c r="O21" s="58" t="s">
        <v>1085</v>
      </c>
      <c r="P21" s="300">
        <v>17</v>
      </c>
      <c r="Q21" s="300">
        <v>0</v>
      </c>
      <c r="R21" s="294">
        <v>1.95583</v>
      </c>
      <c r="S21" s="46" t="s">
        <v>1497</v>
      </c>
      <c r="T21" s="307">
        <v>29757.95</v>
      </c>
      <c r="U21" s="307">
        <v>29758</v>
      </c>
      <c r="V21" s="309">
        <f>U21/'1-SB'!C$47</f>
        <v>0.07929102240601543</v>
      </c>
      <c r="W21" s="598">
        <v>6.577980302807585E-06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43646</v>
      </c>
      <c r="D22" s="56">
        <v>11</v>
      </c>
      <c r="E22" s="56" t="s">
        <v>1525</v>
      </c>
      <c r="F22" s="56" t="s">
        <v>1526</v>
      </c>
      <c r="G22" s="57" t="s">
        <v>263</v>
      </c>
      <c r="H22" s="57" t="s">
        <v>447</v>
      </c>
      <c r="I22" s="57" t="s">
        <v>776</v>
      </c>
      <c r="J22" s="57" t="s">
        <v>1495</v>
      </c>
      <c r="K22" s="57" t="s">
        <v>1527</v>
      </c>
      <c r="L22" s="57" t="s">
        <v>1497</v>
      </c>
      <c r="M22" s="57" t="s">
        <v>1497</v>
      </c>
      <c r="N22" s="300">
        <v>595</v>
      </c>
      <c r="O22" s="58" t="s">
        <v>1085</v>
      </c>
      <c r="P22" s="300">
        <v>4.8</v>
      </c>
      <c r="Q22" s="300">
        <v>0</v>
      </c>
      <c r="R22" s="294">
        <v>1.95583</v>
      </c>
      <c r="S22" s="46" t="s">
        <v>1497</v>
      </c>
      <c r="T22" s="307">
        <v>5585.85</v>
      </c>
      <c r="U22" s="307">
        <v>5586</v>
      </c>
      <c r="V22" s="309">
        <f>U22/'1-SB'!C$47</f>
        <v>0.014884053066738432</v>
      </c>
      <c r="W22" s="598">
        <v>8.887466894185819E-06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43646</v>
      </c>
      <c r="D23" s="56">
        <v>12</v>
      </c>
      <c r="E23" s="56" t="s">
        <v>1528</v>
      </c>
      <c r="F23" s="56" t="s">
        <v>1529</v>
      </c>
      <c r="G23" s="57" t="s">
        <v>263</v>
      </c>
      <c r="H23" s="57" t="s">
        <v>447</v>
      </c>
      <c r="I23" s="57" t="s">
        <v>776</v>
      </c>
      <c r="J23" s="57" t="s">
        <v>1495</v>
      </c>
      <c r="K23" s="57" t="s">
        <v>1542</v>
      </c>
      <c r="L23" s="57" t="s">
        <v>1497</v>
      </c>
      <c r="M23" s="57" t="s">
        <v>1497</v>
      </c>
      <c r="N23" s="300">
        <v>800</v>
      </c>
      <c r="O23" s="58" t="s">
        <v>1085</v>
      </c>
      <c r="P23" s="300">
        <v>34.7</v>
      </c>
      <c r="Q23" s="300">
        <v>0</v>
      </c>
      <c r="R23" s="294">
        <v>1.95583</v>
      </c>
      <c r="S23" s="46" t="s">
        <v>1497</v>
      </c>
      <c r="T23" s="307">
        <v>54293.84</v>
      </c>
      <c r="U23" s="307">
        <v>54294</v>
      </c>
      <c r="V23" s="309">
        <f>U23/'1-SB'!C$47</f>
        <v>0.14466787991505484</v>
      </c>
      <c r="W23" s="598">
        <v>2.18859968328391E-06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43646</v>
      </c>
      <c r="D24" s="56">
        <v>13</v>
      </c>
      <c r="E24" s="56" t="s">
        <v>1530</v>
      </c>
      <c r="F24" s="56" t="s">
        <v>1531</v>
      </c>
      <c r="G24" s="57" t="s">
        <v>263</v>
      </c>
      <c r="H24" s="57" t="s">
        <v>447</v>
      </c>
      <c r="I24" s="57" t="s">
        <v>776</v>
      </c>
      <c r="J24" s="57" t="s">
        <v>1495</v>
      </c>
      <c r="K24" s="57" t="s">
        <v>1532</v>
      </c>
      <c r="L24" s="57" t="s">
        <v>1497</v>
      </c>
      <c r="M24" s="57" t="s">
        <v>1497</v>
      </c>
      <c r="N24" s="300">
        <v>2010</v>
      </c>
      <c r="O24" s="58" t="s">
        <v>1085</v>
      </c>
      <c r="P24" s="300">
        <v>13</v>
      </c>
      <c r="Q24" s="300">
        <v>0</v>
      </c>
      <c r="R24" s="294">
        <v>1.95583</v>
      </c>
      <c r="S24" s="46" t="s">
        <v>1497</v>
      </c>
      <c r="T24" s="307">
        <v>51105.84</v>
      </c>
      <c r="U24" s="307">
        <v>51106</v>
      </c>
      <c r="V24" s="309">
        <f>U24/'1-SB'!C$47</f>
        <v>0.1361733648458171</v>
      </c>
      <c r="W24" s="598">
        <v>4.100782219311877E-06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43646</v>
      </c>
      <c r="D25" s="56">
        <v>14</v>
      </c>
      <c r="E25" s="56" t="s">
        <v>1533</v>
      </c>
      <c r="F25" s="56" t="s">
        <v>1534</v>
      </c>
      <c r="G25" s="57" t="s">
        <v>263</v>
      </c>
      <c r="H25" s="57" t="s">
        <v>447</v>
      </c>
      <c r="I25" s="57" t="s">
        <v>776</v>
      </c>
      <c r="J25" s="57" t="s">
        <v>1495</v>
      </c>
      <c r="K25" s="57" t="s">
        <v>1535</v>
      </c>
      <c r="L25" s="57" t="s">
        <v>1497</v>
      </c>
      <c r="M25" s="57" t="s">
        <v>1497</v>
      </c>
      <c r="N25" s="300">
        <v>1480</v>
      </c>
      <c r="O25" s="58" t="s">
        <v>1085</v>
      </c>
      <c r="P25" s="300">
        <v>10.15</v>
      </c>
      <c r="Q25" s="300">
        <v>0</v>
      </c>
      <c r="R25" s="294">
        <v>1.95583</v>
      </c>
      <c r="S25" s="46" t="s">
        <v>1497</v>
      </c>
      <c r="T25" s="307">
        <v>29380.48</v>
      </c>
      <c r="U25" s="307">
        <v>29380</v>
      </c>
      <c r="V25" s="309">
        <f>U25/'1-SB'!C$47</f>
        <v>0.07828383084510833</v>
      </c>
      <c r="W25" s="598">
        <v>1.0357533591598435E-05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43646</v>
      </c>
      <c r="D26" s="56">
        <v>15</v>
      </c>
      <c r="E26" s="56" t="s">
        <v>1536</v>
      </c>
      <c r="F26" s="56" t="s">
        <v>1537</v>
      </c>
      <c r="G26" s="57" t="s">
        <v>263</v>
      </c>
      <c r="H26" s="57" t="s">
        <v>447</v>
      </c>
      <c r="I26" s="57" t="s">
        <v>776</v>
      </c>
      <c r="J26" s="57" t="s">
        <v>1495</v>
      </c>
      <c r="K26" s="57" t="s">
        <v>1538</v>
      </c>
      <c r="L26" s="57" t="s">
        <v>1497</v>
      </c>
      <c r="M26" s="57" t="s">
        <v>1497</v>
      </c>
      <c r="N26" s="300">
        <v>4800</v>
      </c>
      <c r="O26" s="58" t="s">
        <v>1085</v>
      </c>
      <c r="P26" s="300">
        <v>3.064</v>
      </c>
      <c r="Q26" s="300">
        <v>0</v>
      </c>
      <c r="R26" s="294">
        <v>1.95583</v>
      </c>
      <c r="S26" s="46" t="s">
        <v>1497</v>
      </c>
      <c r="T26" s="307">
        <v>28764.78</v>
      </c>
      <c r="U26" s="307">
        <v>28765</v>
      </c>
      <c r="V26" s="309">
        <f>U26/'1-SB'!C$47</f>
        <v>0.07664514616268009</v>
      </c>
      <c r="W26" s="598">
        <v>1.0992559411348444E-05</v>
      </c>
      <c r="X26" s="60" t="s">
        <v>763</v>
      </c>
    </row>
    <row r="27" spans="1:24" ht="15.75">
      <c r="A27" s="61" t="str">
        <f t="shared" si="0"/>
        <v>Expat Greece ASE UCITS ETF</v>
      </c>
      <c r="B27" s="61" t="str">
        <f t="shared" si="1"/>
        <v>04029</v>
      </c>
      <c r="C27" s="61">
        <f t="shared" si="2"/>
        <v>43646</v>
      </c>
      <c r="D27" s="56">
        <v>16</v>
      </c>
      <c r="E27" s="56" t="s">
        <v>1539</v>
      </c>
      <c r="F27" s="56" t="s">
        <v>1540</v>
      </c>
      <c r="G27" s="57" t="s">
        <v>263</v>
      </c>
      <c r="H27" s="57" t="s">
        <v>447</v>
      </c>
      <c r="I27" s="57" t="s">
        <v>776</v>
      </c>
      <c r="J27" s="57" t="s">
        <v>1495</v>
      </c>
      <c r="K27" s="57" t="s">
        <v>1541</v>
      </c>
      <c r="L27" s="57" t="s">
        <v>1497</v>
      </c>
      <c r="M27" s="57" t="s">
        <v>1497</v>
      </c>
      <c r="N27" s="300">
        <v>2500</v>
      </c>
      <c r="O27" s="58" t="s">
        <v>1085</v>
      </c>
      <c r="P27" s="300">
        <v>2.41</v>
      </c>
      <c r="Q27" s="300">
        <v>0</v>
      </c>
      <c r="R27" s="294">
        <v>1.95583</v>
      </c>
      <c r="S27" s="46" t="s">
        <v>1497</v>
      </c>
      <c r="T27" s="307">
        <v>11783.88</v>
      </c>
      <c r="U27" s="307">
        <v>11784</v>
      </c>
      <c r="V27" s="309">
        <f>U27/'1-SB'!C$47</f>
        <v>0.031398797232088375</v>
      </c>
      <c r="W27" s="598">
        <v>2.7330912708734807E-06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359399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359399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2019-07-08T07:53:09Z</cp:lastPrinted>
  <dcterms:created xsi:type="dcterms:W3CDTF">2004-03-04T10:58:58Z</dcterms:created>
  <dcterms:modified xsi:type="dcterms:W3CDTF">2019-07-29T11:02:24Z</dcterms:modified>
  <cp:category/>
  <cp:version/>
  <cp:contentType/>
  <cp:contentStatus/>
</cp:coreProperties>
</file>